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itfs02\fs02_shr01\Sosiki_28\介護保険課\✿✿介護保険課指導係✿✿\03 自己点検票・準備リスト・勤務表☆\☆R8実地指導必要書類☆\令和8年度ホームページ様式\"/>
    </mc:Choice>
  </mc:AlternateContent>
  <xr:revisionPtr revIDLastSave="0" documentId="13_ncr:1_{D699C75F-D439-4131-978D-DC2D54B7CCDC}" xr6:coauthVersionLast="47" xr6:coauthVersionMax="47" xr10:uidLastSave="{00000000-0000-0000-0000-000000000000}"/>
  <bookViews>
    <workbookView xWindow="-110" yWindow="-110" windowWidth="19420" windowHeight="10300" tabRatio="874" firstSheet="1" activeTab="3" xr2:uid="{00000000-000D-0000-FFFF-FFFF00000000}"/>
  </bookViews>
  <sheets>
    <sheet name="名簿兼勤務表" sheetId="22" r:id="rId1"/>
    <sheet name="【記載例】定期巡回・随時対応型" sheetId="10" r:id="rId2"/>
    <sheet name="【記載例】シフト記号表（勤務時間帯）" sheetId="16" r:id="rId3"/>
    <sheet name="定期巡回・随時対応型" sheetId="20" r:id="rId4"/>
    <sheet name="シフト記号表" sheetId="19" r:id="rId5"/>
    <sheet name="記入方法" sheetId="4" r:id="rId6"/>
    <sheet name="プルダウン・リスト" sheetId="3" r:id="rId7"/>
    <sheet name="自己点検票" sheetId="21" r:id="rId8"/>
  </sheets>
  <externalReferences>
    <externalReference r:id="rId9"/>
    <externalReference r:id="rId10"/>
  </externalReferences>
  <definedNames>
    <definedName name="【記載例】シフト記号" localSheetId="4">シフト記号表!$C$6:$C$47</definedName>
    <definedName name="【記載例】シフト記号" localSheetId="7">#REF!</definedName>
    <definedName name="【記載例】シフト記号" localSheetId="0">#REF!</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【記載例】定期巡回・随時対応型!$A$1:$BJ$95</definedName>
    <definedName name="_xlnm.Print_Area" localSheetId="4">シフト記号表!$B$1:$N$54</definedName>
    <definedName name="_xlnm.Print_Area" localSheetId="5">記入方法!$A$1:$Q$79</definedName>
    <definedName name="_xlnm.Print_Area" localSheetId="3">定期巡回・随時対応型!$A$1:$BJ$235</definedName>
    <definedName name="_xlnm.Print_Area" localSheetId="0">名簿兼勤務表!$A$1:$F$19</definedName>
    <definedName name="_xlnm.Print_Titles" localSheetId="1">【記載例】定期巡回・随時対応型!$1:$14</definedName>
    <definedName name="_xlnm.Print_Titles" localSheetId="7">自己点検票!$2:$4</definedName>
    <definedName name="_xlnm.Print_Titles" localSheetId="3">定期巡回・随時対応型!$1:$14</definedName>
    <definedName name="オペレーター">プルダウン・リスト!$D$18:$D$27</definedName>
    <definedName name="シフト記号表" localSheetId="7">#REF!</definedName>
    <definedName name="シフト記号表" localSheetId="0">#REF!</definedName>
    <definedName name="シフト記号表">シフト記号表!$C$6:$C$47</definedName>
    <definedName name="介護職員">#REF!</definedName>
    <definedName name="看護職員" localSheetId="7">#REF!</definedName>
    <definedName name="看護職員" localSheetId="0">#REF!</definedName>
    <definedName name="看護職員">プルダウン・リスト!$F$18:$F$27</definedName>
    <definedName name="管理者" localSheetId="7">#REF!</definedName>
    <definedName name="管理者" localSheetId="0">#REF!</definedName>
    <definedName name="管理者">プルダウン・リスト!$C$18:$C$27</definedName>
    <definedName name="機能訓練指導員">#REF!</definedName>
    <definedName name="計画作成責任者">プルダウン・リスト!$J$18:$J$27</definedName>
    <definedName name="言語聴覚士">プルダウン・リスト!$I$18:$I$27</definedName>
    <definedName name="作業療法士">プルダウン・リスト!$H$18:$H$27</definedName>
    <definedName name="職種" localSheetId="7">#REF!</definedName>
    <definedName name="職種" localSheetId="0">[2]プルダウン・リスト!$C$12:$L$12</definedName>
    <definedName name="職種">プルダウン・リスト!$C$17:$L$17</definedName>
    <definedName name="生活相談員">#REF!</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U229" i="20" s="1"/>
  <c r="P234"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L41" i="19" l="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66" i="10" l="1"/>
  <c r="AL52" i="10"/>
  <c r="AW46" i="10"/>
  <c r="AS34" i="10"/>
  <c r="AD52" i="10"/>
  <c r="AO60" i="10"/>
  <c r="AG52" i="10"/>
  <c r="AV46" i="10"/>
  <c r="AL40" i="10"/>
  <c r="AQ34" i="10"/>
  <c r="AU28" i="10"/>
  <c r="AV22" i="10"/>
  <c r="AN28" i="10"/>
  <c r="AL60" i="10"/>
  <c r="AF52" i="10"/>
  <c r="AQ46" i="10"/>
  <c r="AJ40" i="10"/>
  <c r="AL34" i="10"/>
  <c r="AB60" i="10"/>
  <c r="AT52" i="10"/>
  <c r="Y52" i="10"/>
  <c r="AE46" i="10"/>
  <c r="Y40" i="10"/>
  <c r="AC34" i="10"/>
  <c r="AG28" i="10"/>
  <c r="AH22" i="10"/>
  <c r="AQ66" i="10"/>
  <c r="AX52" i="10"/>
  <c r="AG40" i="10"/>
  <c r="AE66" i="10"/>
  <c r="AW60" i="10"/>
  <c r="X52" i="10"/>
  <c r="AA46" i="10"/>
  <c r="AA34" i="10"/>
  <c r="AI46" i="10"/>
  <c r="AI34" i="10"/>
  <c r="AV60" i="10"/>
  <c r="AN52" i="10"/>
  <c r="W46" i="10"/>
  <c r="AT40" i="10"/>
  <c r="Z28" i="10"/>
  <c r="AA22" i="10"/>
  <c r="AJ60" i="10"/>
  <c r="AO22" i="10"/>
  <c r="AH46" i="10"/>
  <c r="AD34" i="10"/>
  <c r="AR22" i="10"/>
  <c r="AI22" i="10"/>
  <c r="AD22" i="10"/>
  <c r="AJ22" i="10"/>
  <c r="AE22" i="10"/>
  <c r="AS22" i="10"/>
  <c r="AW22" i="10"/>
  <c r="W22" i="10"/>
  <c r="AC22" i="10"/>
  <c r="AK22" i="10"/>
  <c r="AL22" i="10"/>
  <c r="AB22" i="10"/>
  <c r="X22" i="10"/>
  <c r="AX22" i="10"/>
  <c r="AQ22" i="10"/>
  <c r="AP22" i="10"/>
  <c r="AG70" i="10"/>
  <c r="AQ68" i="10"/>
  <c r="AL72" i="10"/>
  <c r="AC70" i="10"/>
  <c r="AN68" i="10"/>
  <c r="AF72" i="10"/>
  <c r="Z68" i="10"/>
  <c r="W70" i="10"/>
  <c r="AI68" i="10"/>
  <c r="AV72" i="10"/>
  <c r="AA72" i="10"/>
  <c r="AX72" i="10"/>
  <c r="AT72" i="10"/>
  <c r="Y72" i="10"/>
  <c r="AK70" i="10"/>
  <c r="AX68" i="10"/>
  <c r="AB68" i="10"/>
  <c r="AP72" i="10"/>
  <c r="X72" i="10"/>
  <c r="AJ70" i="10"/>
  <c r="AR68" i="10"/>
  <c r="AS70" i="10"/>
  <c r="AU62" i="10"/>
  <c r="AC62" i="10"/>
  <c r="AN48" i="10"/>
  <c r="AR42" i="10"/>
  <c r="AJ36" i="10"/>
  <c r="AK30" i="10"/>
  <c r="AV18" i="10"/>
  <c r="AH18" i="10"/>
  <c r="W36" i="10"/>
  <c r="Z20" i="10"/>
  <c r="W30" i="10"/>
  <c r="AR62" i="10"/>
  <c r="Z62" i="10"/>
  <c r="AJ56" i="10"/>
  <c r="AP42" i="10"/>
  <c r="W42" i="10"/>
  <c r="AE36" i="10"/>
  <c r="AE30" i="10"/>
  <c r="AG20" i="10"/>
  <c r="AB56" i="10"/>
  <c r="Z48" i="10"/>
  <c r="X48" i="10"/>
  <c r="AU36" i="10"/>
  <c r="W62" i="10"/>
  <c r="AE56" i="10"/>
  <c r="AL42" i="10"/>
  <c r="AD30" i="10"/>
  <c r="AS18" i="10"/>
  <c r="AE18" i="10"/>
  <c r="AL62" i="10"/>
  <c r="AK42" i="10"/>
  <c r="AC18" i="10"/>
  <c r="AK62" i="10"/>
  <c r="W56" i="10"/>
  <c r="AA18" i="10"/>
  <c r="AX48" i="10"/>
  <c r="AH42" i="10"/>
  <c r="AR36" i="10"/>
  <c r="AS30" i="10"/>
  <c r="AU20" i="10"/>
  <c r="X30" i="10"/>
  <c r="AQ18" i="10"/>
  <c r="AR56" i="10"/>
  <c r="AR48" i="10"/>
  <c r="AX42" i="10"/>
  <c r="AD42" i="10"/>
  <c r="AQ36" i="10"/>
  <c r="AR30" i="10"/>
  <c r="AL18" i="10"/>
  <c r="X18" i="10"/>
  <c r="AI42" i="10"/>
  <c r="AX62" i="10"/>
  <c r="AD62" i="10"/>
  <c r="AQ56" i="10"/>
  <c r="AQ48" i="10"/>
  <c r="AC42" i="10"/>
  <c r="AM36" i="10"/>
  <c r="AL30" i="10"/>
  <c r="AN20" i="10"/>
  <c r="AX18" i="10"/>
  <c r="AJ18" i="10"/>
  <c r="AO18" i="10"/>
  <c r="AC58" i="10"/>
  <c r="AT54" i="10"/>
  <c r="AC50" i="10"/>
  <c r="AE44" i="10"/>
  <c r="X38" i="10"/>
  <c r="AA32" i="10"/>
  <c r="AD26" i="10"/>
  <c r="AO24" i="10"/>
  <c r="Y64" i="10"/>
  <c r="AE64" i="10"/>
  <c r="X58" i="10"/>
  <c r="W50" i="10"/>
  <c r="AC26" i="10"/>
  <c r="AN38" i="10"/>
  <c r="AS26" i="10"/>
  <c r="Z64" i="10"/>
  <c r="AV58" i="10"/>
  <c r="AS38" i="10"/>
  <c r="AV32" i="10"/>
  <c r="AH24" i="10"/>
  <c r="AS50" i="10"/>
  <c r="AT26" i="10"/>
  <c r="AP44" i="10"/>
  <c r="AK50" i="10"/>
  <c r="AO44" i="10"/>
  <c r="AJ38" i="10"/>
  <c r="AQ26" i="10"/>
  <c r="AM38" i="10"/>
  <c r="AA24" i="10"/>
  <c r="AJ58" i="10"/>
  <c r="AJ50" i="10"/>
  <c r="AF38" i="10"/>
  <c r="AH32" i="10"/>
  <c r="AL26" i="10"/>
  <c r="AV24" i="10"/>
  <c r="AS58" i="10"/>
  <c r="AU64" i="10"/>
  <c r="AI54" i="10"/>
  <c r="AO32" i="10"/>
  <c r="AM64" i="10"/>
  <c r="AA54" i="10"/>
  <c r="AG50" i="10"/>
  <c r="AH44" i="10"/>
  <c r="AC3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<sst xmlns="http://schemas.openxmlformats.org/spreadsheetml/2006/main" count="2871" uniqueCount="671">
  <si>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</si>
  <si>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</si>
  <si>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</si>
  <si>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</si>
  <si>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</si>
  <si>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</si>
  <si>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</si>
  <si>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</si>
  <si>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</si>
  <si>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</si>
  <si>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</si>
  <si>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</si>
  <si>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</si>
  <si>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</si>
  <si>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</si>
  <si>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</si>
  <si>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</si>
  <si>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</si>
  <si>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</si>
  <si>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</si>
  <si>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</si>
  <si>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</si>
  <si>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</si>
  <si>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</si>
  <si>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</si>
  <si>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</si>
  <si>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</si>
  <si>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</si>
  <si>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</si>
  <si>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</si>
  <si>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</si>
  <si>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</si>
  <si>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</si>
  <si>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</si>
  <si>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</si>
  <si>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</si>
  <si>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</si>
  <si>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</si>
  <si>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</si>
  <si>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</si>
  <si>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</si>
  <si>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</si>
  <si>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</si>
  <si>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</si>
  <si>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</si>
  <si>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</si>
  <si>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</si>
  <si>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</si>
  <si>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</si>
  <si>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</si>
  <si>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</si>
  <si>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</si>
  <si>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</si>
  <si>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</si>
  <si>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</si>
  <si>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</si>
  <si>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</si>
  <si>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</si>
  <si>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</si>
  <si>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</si>
  <si>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</si>
  <si>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</si>
  <si>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</si>
  <si>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</si>
  <si>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</si>
  <si>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</si>
  <si>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</si>
  <si>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</si>
  <si>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</si>
  <si>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</si>
  <si>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</si>
  <si>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</si>
  <si>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</si>
  <si>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</si>
  <si>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</si>
  <si>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</si>
  <si>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</si>
  <si>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</si>
  <si>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</si>
  <si>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</si>
  <si>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</si>
  <si>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</si>
  <si>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</si>
  <si>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</si>
  <si>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</si>
  <si>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</si>
  <si>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</si>
  <si>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</si>
  <si>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</si>
  <si>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</si>
  <si>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</si>
  <si>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</si>
  <si>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</si>
  <si>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</si>
  <si>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</si>
  <si>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</si>
  <si>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</si>
  <si>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</si>
  <si>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</si>
  <si>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</si>
  <si>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</si>
  <si>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</si>
  <si>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</si>
  <si>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</si>
  <si>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</si>
  <si>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</si>
  <si>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</si>
  <si>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</si>
  <si>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</si>
  <si>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</si>
  <si>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</si>
  <si>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</si>
  <si>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</si>
  <si>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</si>
  <si>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</si>
  <si>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</si>
  <si>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</si>
  <si>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</si>
  <si>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</si>
  <si>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</si>
  <si>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</si>
  <si>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</si>
  <si>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</si>
  <si>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</si>
  <si>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</si>
  <si>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</si>
  <si>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</si>
  <si>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</si>
  <si>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</si>
  <si>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</si>
  <si>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</si>
  <si>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</si>
  <si>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</si>
  <si>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</si>
  <si>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</si>
  <si>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</si>
  <si>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</si>
  <si>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</si>
  <si>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</si>
  <si>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</si>
  <si>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</si>
  <si>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</si>
  <si>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</si>
  <si>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</si>
  <si>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</si>
  <si>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</si>
  <si>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</si>
  <si>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</si>
  <si>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</si>
  <si>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</si>
  <si>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</si>
  <si>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</si>
  <si>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</si>
  <si>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</si>
  <si>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</si>
  <si>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</si>
  <si>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</si>
  <si>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</si>
  <si>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</si>
  <si>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</si>
  <si>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</si>
  <si>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</si>
  <si>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</si>
  <si>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</si>
  <si>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</si>
  <si>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</si>
  <si>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</si>
  <si>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</si>
  <si>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</si>
  <si>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</si>
  <si>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</si>
  <si>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</si>
  <si>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</si>
  <si>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</si>
  <si>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</si>
  <si>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</si>
  <si>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</si>
  <si>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</si>
  <si>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</si>
  <si>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</si>
  <si>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</si>
  <si>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</si>
  <si>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</si>
  <si>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</si>
  <si>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</si>
  <si>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</si>
  <si>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</si>
  <si>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</si>
  <si>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</si>
  <si>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</si>
  <si>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</si>
  <si>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</si>
  <si>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</si>
  <si>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</si>
  <si>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</si>
  <si>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</si>
  <si>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</si>
  <si>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</si>
  <si>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</si>
  <si>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</si>
  <si>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</si>
  <si>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</si>
  <si>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</si>
  <si>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</si>
  <si>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</si>
  <si>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</si>
  <si>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</si>
  <si>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</si>
  <si>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</si>
  <si>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</si>
  <si>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</si>
  <si>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</si>
  <si>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</si>
  <si>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</si>
  <si>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</si>
  <si>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</si>
  <si>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</si>
  <si>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</si>
  <si>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</si>
  <si>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</si>
  <si>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</si>
  <si>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</si>
  <si>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</si>
  <si>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</si>
  <si>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</si>
  <si>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</si>
  <si>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</si>
  <si>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</si>
  <si>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</si>
  <si>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</si>
  <si>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</si>
  <si>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</si>
  <si>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</si>
  <si>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</si>
  <si>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</si>
  <si>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</si>
  <si>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</si>
  <si>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</si>
  <si>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</si>
  <si>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</si>
  <si>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</si>
  <si>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</si>
  <si>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</si>
  <si>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</si>
  <si>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</si>
  <si>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</si>
  <si>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</si>
  <si>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</si>
  <si>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</si>
  <si>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</si>
  <si>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</si>
  <si>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</si>
  <si>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</si>
  <si>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</si>
  <si>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</si>
  <si>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</si>
  <si>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</si>
  <si>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</si>
  <si>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</si>
  <si>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</si>
  <si>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</si>
  <si>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</si>
  <si>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</si>
  <si>
    <t>自己点検票（指定定期巡回・随時対応型訪問介護看護）</t>
    <rPh sb="8" eb="10">
      <t>テイキ</t>
    </rPh>
    <rPh sb="10" eb="12">
      <t>ジュンカイ</t>
    </rPh>
    <rPh sb="13" eb="15">
      <t>ズイジ</t>
    </rPh>
    <rPh sb="15" eb="18">
      <t>タイオウガタ</t>
    </rPh>
    <rPh sb="18" eb="20">
      <t>ホウモン</t>
    </rPh>
    <rPh sb="20" eb="22">
      <t>カイゴ</t>
    </rPh>
    <rPh sb="22" eb="24">
      <t>カンゴ</t>
    </rPh>
    <phoneticPr fontId="2"/>
  </si>
  <si>
    <t>項目</t>
    <rPh sb="0" eb="2">
      <t>コウモク</t>
    </rPh>
    <phoneticPr fontId="2"/>
  </si>
  <si>
    <t xml:space="preserve">確認事項 </t>
    <rPh sb="0" eb="2">
      <t>カクニン</t>
    </rPh>
    <rPh sb="2" eb="4">
      <t>ジコウ</t>
    </rPh>
    <phoneticPr fontId="2"/>
  </si>
  <si>
    <t>根拠法令等</t>
    <phoneticPr fontId="2"/>
  </si>
  <si>
    <t>は　い</t>
    <phoneticPr fontId="2"/>
  </si>
  <si>
    <t>非該当</t>
    <rPh sb="0" eb="3">
      <t>ヒガイトウ</t>
    </rPh>
    <phoneticPr fontId="2"/>
  </si>
  <si>
    <t>いいえ</t>
    <phoneticPr fontId="2"/>
  </si>
  <si>
    <t>一　基本方針</t>
    <rPh sb="0" eb="1">
      <t>１</t>
    </rPh>
    <rPh sb="2" eb="4">
      <t>キホン</t>
    </rPh>
    <rPh sb="4" eb="6">
      <t>ホウシン</t>
    </rPh>
    <phoneticPr fontId="2"/>
  </si>
  <si>
    <t>１　基本方針
　地域密着型サービスに該当する定期巡回・随時対応型訪問介護看護の事業は、要介護状態となった場合においても、その利用者が尊厳を保持し、可能な限りその居宅において、その有する能力に応じ自立した日常生活を営むことができるよう、定期的な巡回又は随時通報によりその者の居宅を訪問し、入浴、排泄、食事等の介護、日常生活上の緊急時の対応その他の安心してその居宅において生活を送ることができるようにするための援助を行うとともに、その療養生活を支援し、心身の機能の維持回復を目指すものであるか。</t>
    <phoneticPr fontId="2"/>
  </si>
  <si>
    <t>区条例第4条</t>
    <rPh sb="0" eb="1">
      <t>ク</t>
    </rPh>
    <rPh sb="1" eb="3">
      <t>ジョウレイ</t>
    </rPh>
    <rPh sb="3" eb="4">
      <t>ダイ</t>
    </rPh>
    <rPh sb="5" eb="6">
      <t>ジョウ</t>
    </rPh>
    <phoneticPr fontId="2"/>
  </si>
  <si>
    <t>□</t>
    <phoneticPr fontId="2"/>
  </si>
  <si>
    <t>２ 指定定期巡回・随時対応型訪問介護看護
　１に規定する援助等を行うため、定期巡回・随時対応型訪問介護看護においては、次の各号に掲げるサービスを提供しているか。
(1)定期巡回サービス
　訪問介護員等（定期巡回・随時対応型訪問介護看護の提供に当たる介護福祉士又は法第8条第2項に規定する政令で定める者（看護職員、介護職員初任者研修課程又は同等の課程、旧課程を修了した者）をいう。以下同じ）が、定期的に利用者の居宅を巡回して行う日常生活上の世話。
　「定期的」とは原則として1日複数回の訪問を行うことを想定しているが、訪問回数及び訪問時間等については適切なアセスメント及びマネジメントに基づき、利用者との合意の下に決定されるべきものであり、利用者の心身の状況等に応じて訪問を行わない日があることを必ずしも妨げるものではないこと。
　また、訪問時間については短時間に限らず、必要なケアの内容に応じ柔軟に設定すること。</t>
    <phoneticPr fontId="2"/>
  </si>
  <si>
    <t>区条例第5条第1号
平18老計発0331004･老振発0331004･老老発0331017第3の一の1(2)①
平24老振発0328第9号</t>
    <phoneticPr fontId="2"/>
  </si>
  <si>
    <t>(2)随時対応サービス
　あらかじめ利用者の心身の状況、その置かれている環境等を把握した上で、随時、利用者又はその家族等からの通報を受け、通報内容等を基に相談援助を行い、又は訪問介護員等の訪問若しくは看護師等（保健師、看護師、准看護師、理学療法士、作業療法士又は言語聴覚士をいう。以下同じ）による対応の要否等を判断するサービス。
　利用者のみならず利用者の家族等からの在宅介護における相談等にも適切に対応すること。
　また、随時の訪問の必要性が同一時間帯に頻回に生じる場合には、利用者の心身の状況を適切に把握し、定期巡回サービスに組み替える等の対応を行うこと。
　なお、通報の内容によっては、必要に応じて看護師等からの助言を得る等、利用者の生活に支障がないよう努めること。</t>
    <phoneticPr fontId="2"/>
  </si>
  <si>
    <t>区条例第5条第2号
平18老計発0331004･老振発0331004･老老発0331017第3の一の1(2)②</t>
    <phoneticPr fontId="2"/>
  </si>
  <si>
    <t>(3)随時訪問サービス
　随時対応サービスにおける訪問の要否等の判断に基づき、訪問介護員等が利用者の居宅を訪問して行う日常生活上の世話。
　随時の通報があってから、概ね30分以内の間に駆けつけられるような体制確保に努めること。なお、同時に複数の利用者に対して随時の訪問の必要性が生じた場合の対応方法についてあらかじめ定めておくとともに、適切なアセスメントの結果に基づき緊急性の高い利用者を優先して訪問する場合があり得ること等について、利用者に対する説明を行う等あらかじめサービス内容について理解を得ること。</t>
    <phoneticPr fontId="2"/>
  </si>
  <si>
    <t>区条例第5条第3号
平18老計発0331004･老振発0331004･老老発0331017第3の一の1(2)③</t>
    <phoneticPr fontId="2"/>
  </si>
  <si>
    <t>(4)訪問看護サービス
　法第8条第15項第1号に該当する定期巡回・随時対応型訪問介護看護の一部として看護師等が利用者の居宅を訪問して行う療養上の世話又は必要な診療の補助。
　医師の指示に基づき実施されるものであり、全ての利用者が対象となるものではないこと。また、訪問看護サービスには定期的に行うもの及び随時行うもののいずれも含まれること。</t>
    <phoneticPr fontId="2"/>
  </si>
  <si>
    <t>区条例第5条第4号
平18老計発0331004･老振発0331004･老老発0331017第3の一の1(2)④</t>
    <phoneticPr fontId="2"/>
  </si>
  <si>
    <t>二　　人員に関する基準</t>
    <rPh sb="0" eb="1">
      <t>２</t>
    </rPh>
    <rPh sb="3" eb="5">
      <t>ジンイン</t>
    </rPh>
    <rPh sb="6" eb="7">
      <t>カン</t>
    </rPh>
    <rPh sb="9" eb="11">
      <t>キジュン</t>
    </rPh>
    <phoneticPr fontId="2"/>
  </si>
  <si>
    <t xml:space="preserve">１ 定期巡回・随時対応型訪問介護看護従業者の員数
(1) 定期巡回・随時対応型訪問介護看護事業者が定期巡回・随時対応型訪問介護看護事業所ごとに置くべき従業者（以下「定期巡回・随時対応型訪問介護看護従業者」）の職種及び員数は、次のとおりとなっているか。
　①オペレーター（随時対応サービスとして、利用者又はその家族等からの通報に対応する定期巡回・随時対応型訪問介護看護従業者をいう。）
　定期巡回・随時対応型訪問介護看護を提供する時間帯（以下「提供時間帯」）を通じて1以上確保されるために必要な数以上。定期巡回・随時対応型訪問介護看護事業所に常駐している必要はなく、定期巡回サービスを行う訪問介護員等に同行し、地域を巡回しながら利用者からの通報に対応することも差し支えない。
　②定期巡回サービスを行う訪問介護員等
　交通事情、訪問頻度等を勘案し、利用者に適切に定期巡回サービスを提供するために必要な数以上
　③随時訪問サービスを行う訪問介護員等
　提供時間帯を通じて、随時訪問サービスの提供に当たる訪問介護員等が1以上確保されるために必要な数以上
　④訪問看護サービスを行う看護師等
　ア　保健師、看護師又は准看護師（以下「看護職員」）
　　　常勤換算方法で2.5以上
　イ　理学療法士、作業療法士又は言語聴覚士
　　　定期巡回・随時対応型訪問介護看護事業所の実情に応じた適当数
</t>
    <rPh sb="223" eb="225">
      <t>ジカン</t>
    </rPh>
    <phoneticPr fontId="2"/>
  </si>
  <si>
    <t>区条例第6条第1項
平18老計発0331004･老振発0331004･老老発0331017第3の一の2(1)①ロ</t>
    <phoneticPr fontId="2"/>
  </si>
  <si>
    <t>(2)オペレーターは、看護師、介護福祉士その他厚生労働大臣が定める者（医師、保健師、准看護師、社会福祉士又は介護支援専門員）（以下「看護師、介護福祉士等」）をもって充てているか。
　ただし、利用者の処遇に支障がない場合であって、提供時間帯を通じて、看護師、介護福祉士等又は看護職員との連携を確保しているときは、サービス提供責任者の業務に3年以上従事した経験を有する者をもって充てることができる。「3年以上従事」とは単なる介護等の業務に従事した期間を含まず、サービス提供責任者として任用されていた期間を通算したものであること。</t>
    <phoneticPr fontId="2"/>
  </si>
  <si>
    <t>区条例第6条第2項
平18老計発0331004･老振発0331004･老老発0331017第3の一の2(1)①イ
平24厚労告113</t>
    <phoneticPr fontId="2"/>
  </si>
  <si>
    <t xml:space="preserve">(3)オペレーターのうち1人以上は、常勤の看護師、介護福祉士等であるか。
　ただし、同一敷地内の訪問介護事業所及び訪問看護事業所並びに夜間対応型訪問介護事業所の職務については、オペレーターと同時並行的に行われることが差し支えないと考えられるため、これらの職務に従事していた場合も、常勤の職員として取り扱うことができる。
</t>
    <phoneticPr fontId="2"/>
  </si>
  <si>
    <t>区条例第6条第3項
平18老計発0331004･老振発0331004･老老発0331017第3の一の2(1)①ニ</t>
    <phoneticPr fontId="2"/>
  </si>
  <si>
    <t>二　　人員に関する基準</t>
    <phoneticPr fontId="2"/>
  </si>
  <si>
    <t>(4)オペレーターは専らその職務に従事する者であるか。
　ただし、利用者の処遇に支障がない場合は、当該定期巡回・随時対応型訪問介護看護事業所の定期巡回サービス若しくは訪問看護サービス、同一敷地内の訪問介護事業所、訪問看護事業所若しくは夜間対応型訪問介護事業所の職務又は利用者以外の者からの通報を受け付ける業務に従事することができる。
　なお、定期巡回・随時対応型訪問介護看護事業所に次の各号に掲げるいずれかの施設等が併設されている場合において、当該施設等の入所者等の処遇に支障がない場合は、午後6時から午前8時までの間において、当該施設等の職員をオペレーターとして充てることができる。
　①指定短期入所生活介護事業所
　②指定短期入所療養介護事業所
　③指定特定施設
　④指定小規模多機能型居宅介護事業所
　⑤指定認知症対応型共同生活介護事業所
　⑥指定地域密着型特定施設
　⑦指定地域密着型介護老人福祉施設
　⑧指定看護小規模多機能型居宅介護事業所
　⑨指定介護老人福祉施設
　⑩介護老人保健施設
　⑪介護医療院</t>
    <phoneticPr fontId="2"/>
  </si>
  <si>
    <t>区条例第6条第4項、第5項
平18老計発0331004･老振発0331004･老老発0331017第3の一の2(1)①ハ</t>
    <phoneticPr fontId="2"/>
  </si>
  <si>
    <t>(5)随時訪問サービスを行う訪問介護員等は、専ら当該随時訪問サービスの提供に当たる者であるか。
　ただし、利用者の処遇に支障がない場合は、当該定期巡回・随時対応型訪問介護看護事業所の定期巡回サービス又は同一施設内にある訪問介護事業所若しくは夜間対応型訪問介護事業所の職務に従事することができる。
　また、午後6時から午前8時までの間は、当該定期巡回・随時対応型訪問介護看護事業所の利用者に対する随時対応サービスの提供に支障がない場合は、オペレーターは、随時訪問サービスに従事することができる。この場合、当該定期巡回・随時対応型訪問介護看護事業所の利用者に対する随時訪問サービスの提供に支障がないときは、午後6時から午前8時までの間は、随時訪問サービスを行う訪問介護員等を置かないことができる。</t>
    <phoneticPr fontId="2"/>
  </si>
  <si>
    <t>区条例第6条第6項、第7項、第8項
平18老計発0331004･老振発0331004･老老発0331017第3の一の2(1)③イ</t>
    <phoneticPr fontId="2"/>
  </si>
  <si>
    <t>(6)看護職員のうち1人以上は、常勤の保健師又は看護師（以下「常勤看護師等」）であるか。</t>
    <phoneticPr fontId="2"/>
  </si>
  <si>
    <t>区条例第6条第9項</t>
    <phoneticPr fontId="2"/>
  </si>
  <si>
    <t>(7)勤務日及び勤務時間が不定期な看護職員についての勤務延時間数の算定については、次のとおりの取扱いとしているか。
　①勤務日及び勤務時間が不定期な看護職員によるサービス提供の実績がある事業所における、勤務日及び勤務時間が不定期な看護職員1人当たりの勤務時間数は、当該事業所の勤務日及び勤務時間が不定期な看護職員の前年度の週当たりの平均稼働時間（サービス提供時間及び移動時間をいう。）とすること。
　②勤務日及び勤務時間が不定期な看護職員によるサービス提供の実績がない事業所又は極めて短期の実績しかない等のため①の方法によって勤務延時間数の算定を行うことが適当でないと認められる事業所については、当該勤務日及び勤務時間が不定期な看護職員が確実に勤務できるものとして勤務表に明記されている時間のみを勤務延時間数に算入すること。
　なお、この場合においても、勤務表上の勤務延時間数は、サービス提供の実態に即したものでなければならないため、勤務表上の勤務時間と実態が乖離していると認められる場合には、勤務表上の勤務時間の適正化の指導の対象となるものであること。</t>
    <phoneticPr fontId="2"/>
  </si>
  <si>
    <t>平18老計発0331004･老振発0331004･老老発0331017第3の一の2(1)④ロ</t>
    <phoneticPr fontId="2"/>
  </si>
  <si>
    <t>(8)サテライト拠点があるときは、常勤換算を行う際の看護職員の勤務延時間数に、当該サテライト拠点における勤務延時間数も含めているか。
　なお、定期巡回・随時対応型訪問介護看護事業所の看護職員が、オペレーターとして従事するとき及び定期巡回・随時対応型訪問介護看護計画作成等において必要なアセスメントのための訪問を行うときの勤務時間については、常勤換算を行う際の訪問看護サービスの看護職員の勤務時間として算入して差し支えない。
　ただし、訪問介護員等として定期巡回サービス及び随時訪問サービスを行うときの勤務時間については、当該常勤換算を行う際に算入することはできない。</t>
    <phoneticPr fontId="2"/>
  </si>
  <si>
    <t>平18老計発0331004･老振発0331004･老老発0331017第3の一の2(1)④ハ、ニ</t>
    <phoneticPr fontId="2"/>
  </si>
  <si>
    <t>(9)定期巡回・随時対応型訪問介護看護事業者が訪問看護事業者の指定を併せて受け、かつ、定期巡回・随時対応型訪問介護看護の事業と訪問看護の事業が同じ事業所で一体的に運営されている場合は、常勤換算方法で2.5以上配置されていることで、双方の基準を満たしているか。加えて、複合型サービス事業者の指定を併せて受け、一体的に運営する場合は、さらに常勤換算方法</t>
    <phoneticPr fontId="2"/>
  </si>
  <si>
    <t>平18老計発0331004･老振発0331004･老老発0331017第3の一の2(1)④ホ</t>
    <phoneticPr fontId="2"/>
  </si>
  <si>
    <t>(10)看護職員のうち1人以上は、提供時間帯を通じて、定期巡回・随時対応型訪問介護看護事業者との連絡体制が確保された者であるか。</t>
    <phoneticPr fontId="2"/>
  </si>
  <si>
    <t>区条例第6条第10項</t>
    <phoneticPr fontId="2"/>
  </si>
  <si>
    <t>(11)定期巡回・随時対応型訪問介護看護事業者は、定期巡回・随時対応型訪問介護看護事業所ごとに、定期巡回・随時対応型訪問介護看護従業者であって看護師、介護福祉士等であるもののうち1人以上を、利用者に対する定期巡回・随時対応型訪問介護看護計画の作成に従事する者（以下「計画作成責任者」）としているか。
　なお、オペレーターの要件として認められているサービス提供責任者として3年以上従事した者については当該資格等を有しない場合、計画作成責任者としては認められない。</t>
    <phoneticPr fontId="2"/>
  </si>
  <si>
    <t>区条例第6条第11項
平18老計発0331004･老振発0331004･老老発0331017第3の一の2(1)⑤</t>
    <phoneticPr fontId="2"/>
  </si>
  <si>
    <t>２ 管理者
　定期巡回・随時対応型訪問介護看護事業者は、定期巡回・随時対応型訪問介護看護事業所ごとに専らその職務に従事する常勤の管理者を置いているか。
　ただし、定期巡回・随時対応型訪問介護看護事業所の管理上支障がない場合は、当該定期巡回・随時対応型訪問介護看護事業所の他の職務に従事し、又は他の事業所、施設等の職務に従事することができるものとする。</t>
    <phoneticPr fontId="2"/>
  </si>
  <si>
    <t>区条例第7条</t>
    <phoneticPr fontId="2"/>
  </si>
  <si>
    <t>三　設備に関する基準</t>
  </si>
  <si>
    <t>１ 設備及び備品等
(1)定期巡回・随時対応型訪問介護看護事業所には、事業の運営を行うために必要な広さを有する専用の区画を設けるほか、定期巡回・随時対応型訪問介護看護の提供に必要な設備及び備品等を備えているか。
　定期巡回・随時対応型訪問介護看護事業者が夜間対応型訪問介護事業者の指定を併せて受け、かつ、定期巡回・随時対応型訪問介護看護の事業と夜間対応型訪問介護の事業とが同一の場所において一体的に運営されている場合については、区条例第49条に規定する設備に関する基準（夜間対応型訪問介護の設備基準）を満たすことをもって、次項に規定する基準を満たしているものとみなすことができる。</t>
    <phoneticPr fontId="2"/>
  </si>
  <si>
    <t>区条例第8条第1項、第4項</t>
    <phoneticPr fontId="2"/>
  </si>
  <si>
    <t>(2)事務室又は区画については、利用申込の受付、相談等に対応するのに適切なスペースを確保しているか。</t>
    <phoneticPr fontId="2"/>
  </si>
  <si>
    <t>平18老計発0331004･老振発0331004･老老発0331017第3の一の3(2)</t>
    <phoneticPr fontId="2"/>
  </si>
  <si>
    <t>(3)定期巡回・随時対応型訪問介護看護事業者は、利用者が円滑に通報し、迅速な対応を受けることができるよう、定期巡回・随時対応型訪問介護看護事業所ごとに、次に掲げる機器等を備え、必要に応じてオペレーターに当該機器等を携帯させているか。
　ただし、①に掲げる機器等については、定期巡回・随時対応型訪問介護看護事業者が適切に利用者の心身の状況等の情報を蓄積するための体制を確保している場合であって、オペレーターが当該情報を常時閲覧できるときは、これを備えないことができる。
　①利用者の心身の状況等の情報を蓄積することができる機器等
　②随時適切に利用者からの通報を受けることができる通信機等</t>
    <phoneticPr fontId="2"/>
  </si>
  <si>
    <t>区条例第8条第2項
平18老計発0331004･老振発0331004･老老発0331017第3の一の3(4)
(5)</t>
    <phoneticPr fontId="2"/>
  </si>
  <si>
    <t>(4)定期巡回・随時対応型訪問介護看護事業者は、利用者が援助を必要とする状態となったときに適切にオペレーターに通報できるよう、利用者に対し、通信のための端末機器を配布しているか。
　ただし、利用者が適切にオペレーターに随時の通報を行うことができる場合は、この限りではない。</t>
    <phoneticPr fontId="2"/>
  </si>
  <si>
    <t>区条例第8条第3項
平18老計発0331004･老振発0331004･老老発0331017第3の一の3(6)
(7)</t>
    <phoneticPr fontId="2"/>
  </si>
  <si>
    <t>四　運営に関する基準</t>
  </si>
  <si>
    <t>１ 内容及び手続の説明及び同意
　定期巡回・随時対応型訪問介護看護事業者は、定期巡回・随時対応型訪問介護看護の提供の開始に際し、あらかじめ、利用申込者又はその家族に対し、運営規程の概要、定期巡回・随時対応型訪問介護看護従業者の勤務の体制、事故発生時の対応、苦情処理の体制、第三者評価の実施状況（実施の有無、実施した直近の年月日、実施した評価機関の名称、評価結果の開示状況） 等その他の利用申込者のサービスの選択に資すると認められる重要事項を記した文書を交付して説明を行い、当該提供の開始について利用申込者の同意を得ているか。</t>
    <phoneticPr fontId="2"/>
  </si>
  <si>
    <t>区条例第9条第1項
平18老計発0331004･老振発0331004･老老発0331017第3の一の4(2)</t>
    <phoneticPr fontId="2"/>
  </si>
  <si>
    <t>２ 提供拒否の禁止
　定期巡回・随時対応型訪問介護看護事業者は、正当な理由がなく、定期巡回・随時対応型訪問介護看護の提供を拒んでいないか。特に、要介護度や所得の多寡を理由にサービスの提供を拒否していないか。</t>
    <phoneticPr fontId="2"/>
  </si>
  <si>
    <t>区条例第10条
平18老計発0331004･老振発0331004･老老発0331017第3の一の4(3)</t>
    <phoneticPr fontId="2"/>
  </si>
  <si>
    <t>３ サービス提供困難時の対応
　定期巡回・随時対応型訪問介護看護事業者は、当該定期巡回・随時対応型訪問介護看護事業所の通常の事業の実施地域等を勘案し、利用申込者に対し自ら適切な定期巡回・随時対応型訪問介護看護を提供することが困難であると認めた場合は、当該利用申込者に係る居宅介護支援事業者への連絡、適当な他の定期巡回・随時対応型訪問介護看護事業者等の紹介その他の必要な措置を速やかに講じているか。</t>
    <phoneticPr fontId="2"/>
  </si>
  <si>
    <t>区条例第11条</t>
    <phoneticPr fontId="2"/>
  </si>
  <si>
    <t>４ 受給資格等の確認
(1)定期巡回・随時対応型訪問介護看護事業者は、定期巡回・随時対応型訪問介護看護の提供を求められた場合は、その者の提示する被保険者証によって、被保険者資格、要介護認定の有無及び要介護認定の有効期間を確かめているか。</t>
    <phoneticPr fontId="2"/>
  </si>
  <si>
    <t>区条例第12条第1項</t>
    <phoneticPr fontId="2"/>
  </si>
  <si>
    <t>(2)定期巡回・随時対応型訪問介護看護事業者は、被保険者証に、認定審査会意見が記載されているときは、当該認定審査会意見に配慮して、定期巡回・随時対応型訪問介護看護を提供するよう努めているか。</t>
    <phoneticPr fontId="2"/>
  </si>
  <si>
    <t>区条例第12条第2項</t>
    <phoneticPr fontId="2"/>
  </si>
  <si>
    <t>５ 要介護認定の申請に係る援助
(1) 定期巡回・随時対応型訪問介護看護事業者は、定期巡回・随時対応型訪問介護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か。</t>
    <phoneticPr fontId="2"/>
  </si>
  <si>
    <t>区条例第13条第1項</t>
    <phoneticPr fontId="2"/>
  </si>
  <si>
    <t>(2)定期巡回・随時対応型訪問介護看護事業者は、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るか。</t>
    <phoneticPr fontId="2"/>
  </si>
  <si>
    <t>区条例第13条第2項</t>
    <phoneticPr fontId="2"/>
  </si>
  <si>
    <t>６ 心身の状況等の把握
　定期巡回・随時対応型訪問介護看護事業者は、定期巡回・随時対応型訪問介護看護の提供に当たっては、計画作成責任者による利用者の面接によるほか、利用者に係る居宅介護支援事業者が開催するサービス担当者会議等を通じて、利用者の心身の状況、その置かれている環境、他の保健医療サービス又は福祉サービスの利用状況等の把握に努めているか。</t>
    <phoneticPr fontId="2"/>
  </si>
  <si>
    <t>区条例第14条</t>
    <phoneticPr fontId="2"/>
  </si>
  <si>
    <t>７ 居宅介護支援事業者等との連携
(1)定期巡回・随時対応型訪問介護看護事業者は、定期巡回・随時対応型訪問介護看護を提供するに当たっては、居宅介護支援事業者その他保健医療サービス又は福祉サービスを提供する者との密接な連携に努めているか。</t>
    <phoneticPr fontId="2"/>
  </si>
  <si>
    <t>区条例第15条第1項</t>
    <phoneticPr fontId="2"/>
  </si>
  <si>
    <t>□</t>
  </si>
  <si>
    <t>(2)定期巡回・随時対応型訪問介護看護事業者は、定期巡回・随時対応型訪問介護看護の提供の終了に際しては、利用者又はその家族に対して適切な指導を行うとともに、当該利用者に係る居宅介護支援事業者に対する情報の提供及び保健医療サービス又は福祉サービスを提供する者との密接な連携に努めているか。</t>
    <phoneticPr fontId="2"/>
  </si>
  <si>
    <t>区条例第15条第2項</t>
    <phoneticPr fontId="2"/>
  </si>
  <si>
    <t>８ 法定代理受領サービスの提供を受けるための援助
　定期巡回・随時対応型訪問介護看護事業者は、定期巡回・随時対応型訪問介護看護の提供の開始に際し、利用申込者が施行規則第65条の4各号のいずれにも該当しないときは、当該利用申込者又はその家族に対し、居宅サービス計画の作成を居宅介護支援事業者に依頼する旨を区に対して届け出ること等により、定期巡回・随時対応型訪問介護看護の提供を法定代理受領サービスとして受けることができる旨を説明すること、居宅介護支援事業者に関する情報を提供することその他の法定代理受領サービスを行うために必要な援助を行っているか。</t>
    <phoneticPr fontId="2"/>
  </si>
  <si>
    <t>区条例第16条</t>
    <phoneticPr fontId="2"/>
  </si>
  <si>
    <t>９ 居宅サービス計画に沿ったサービスの提供
　定期巡回・随時対応型訪問介護看護事業者は、居宅サービス計画が作成されている場合は、当該居宅サービス計画に沿った定期巡回・随時対応型訪問介護看護を提供しているか。</t>
    <phoneticPr fontId="2"/>
  </si>
  <si>
    <t>区条例第17条</t>
    <phoneticPr fontId="2"/>
  </si>
  <si>
    <t>10 居宅サービス計画等の変更の援助
　定期巡回・随時対応型訪問介護看護事業者は、利用者が居宅サービス計画の変更を希望する場合は、当該利用者に係る居宅介護支援事業者への連絡その他の必要な援助を行っているか。</t>
    <phoneticPr fontId="2"/>
  </si>
  <si>
    <t>区条例第18条</t>
    <phoneticPr fontId="2"/>
  </si>
  <si>
    <t xml:space="preserve">11 身分を証する書類の携行
　定期巡回・随時対応型訪問介護看護事業者は、定期巡回・随時対応型訪問介護看護従業者に身分を証する書類を携行させ、面接時、初回訪問時及び利用者又はその家族から求められたときは、これを提示すべき旨を指導しなければならない。
</t>
    <phoneticPr fontId="2"/>
  </si>
  <si>
    <t>区条例第19条</t>
    <phoneticPr fontId="2"/>
  </si>
  <si>
    <t>12 サービスの提供の記録
(1)定期巡回・随時対応型訪問介護看護事業者は、定期巡回・随時対応型訪問介護看護を提供した際には、当該定期巡回・随時対応型訪問介護看護の提供日及び内容、当該定期巡回・随時対応型訪問介護看護について法第42条の2第6項の規定により利用者に代わって支払を受ける地域密着型介護サービス費の額その他必要な事項を、利用者の居宅サービス計画を記載した書面又はこれに準ずる書面に記載しているか。</t>
    <phoneticPr fontId="2"/>
  </si>
  <si>
    <t>区条例第20条第1項</t>
    <phoneticPr fontId="2"/>
  </si>
  <si>
    <t>(2)定期巡回・随時対応型訪問介護看護事業者は、定期巡回・随時対応型訪問介護看護を提供した際には、提供した具体的なサービスの内容等を記録するとともに、利用者からの申出があった場合には、文書の交付その他適切な方法により、その情報を利用者に対して提供しているか。</t>
    <phoneticPr fontId="2"/>
  </si>
  <si>
    <t>区条例第20条第2項</t>
    <phoneticPr fontId="2"/>
  </si>
  <si>
    <t>13 利用料等の受領
(1)定期巡回・随時対応型訪問介護看護事業者は、法定代理受領サービスに該当する定期巡回・随時対応型訪問介護看護を提供した際には、その利用者から利用料の一部として、当該定期巡回・随時対応型訪問介護看護に係る地域密着型介護サービス費用基準額から当該定期巡回・随時対応型訪問介護看護事業者に支払われる地域密着型介護サービス費の額を控除して得た額の支払を受けているか。</t>
    <phoneticPr fontId="2"/>
  </si>
  <si>
    <t>区条例第21条第1項</t>
    <phoneticPr fontId="2"/>
  </si>
  <si>
    <t>(2)定期巡回・随時対応型訪問介護看護事業者は、法定代理受領サービスに該当しない定期巡回・随時対応型訪問介護看護を提供した際にその利用者から支払を受ける利用料の額と、定期巡回・随時対応型訪問介護看護に係る地域密着型介護サービス費用基準額との間に、不合理な差額が生じないようにしているか。</t>
    <phoneticPr fontId="2"/>
  </si>
  <si>
    <t>区条例第21条第2項</t>
    <phoneticPr fontId="2"/>
  </si>
  <si>
    <t>(3)定期巡回・随時対応型訪問介護看護事業者は、(1)、(2)の支払を受ける額のほか、利用者の選定により通常の事業の実施地域以外の地域の居宅において定期巡回・随時対応型訪問介護看護を行う場合は、それに要した交通費の額の支払を利用者から受けているか。</t>
    <phoneticPr fontId="2"/>
  </si>
  <si>
    <t>区条例第21条第3項</t>
    <phoneticPr fontId="2"/>
  </si>
  <si>
    <t>(4)定期巡回・随時対応型訪問介護看護事業者は、(3)の費用の額に係るサービスの提供に当たっては、あらかじめ、利用者又はその家族に対し、当該サービスの内容及び費用について説明を行い、利用者の同意を得ているか。</t>
    <phoneticPr fontId="2"/>
  </si>
  <si>
    <t>区条例第21条第4項</t>
    <phoneticPr fontId="2"/>
  </si>
  <si>
    <t>(5)定期巡回・随時対応型訪問介護看護事業者は、定期巡回・随時対応型訪問介護看護その他のサービスの提供に要した費用につき、その支払を受ける際、当該支払をした要介護被保険者に対し、厚生労働省令で定めるところにより、領収証を交付しているか。</t>
    <phoneticPr fontId="2"/>
  </si>
  <si>
    <t>法第42条の2第9項（第41条第8項準用）</t>
    <phoneticPr fontId="2"/>
  </si>
  <si>
    <t>(6)定期巡回・随時対応型訪問介護看護事業者は､法第42条の2第9項において準用する法第41条第8項の規定により交付しなければならない領収証に、定期巡回・随時対応型訪問介護看護について要介護被保険者から支払を受けた費用の額のうち、法第42条の2第2項第1号に規定する厚生労働大臣が定める基準により算定した費用の額（その額が現に当該定期巡回・随時対応型訪問介護看護に要した費用の額を超えるときは、当該現に定期巡回・随時対応型訪問介護看護に要した費用の額とする。）、食事の提供に要した費用の額に係るもの及び滞在に要した費用の額並びにその他の費用の額を区分して記載し、当該その他の費用の額についてはそれぞれ個別の費用ごとに区分して記載しているか。</t>
    <phoneticPr fontId="2"/>
  </si>
  <si>
    <t>法第42条の2第2項、第9項（第41条第8項準用）
施行規則第65条の5（第65条準用）</t>
    <phoneticPr fontId="2"/>
  </si>
  <si>
    <t>14 保険給付の請求のための証明書の交付
　定期巡回・随時対応型訪問介護看護事業者は、法定代理受領サービスに該当しない定期巡回・随時対応型訪問介護看護に係る利用料の支払を受けた場合は、提供した定期巡回・随時対応型訪問介護看護の内容、費用の額その他必要と認められる事項を記載したサービス提供証明書を利用者に対して交付しているか。</t>
    <phoneticPr fontId="2"/>
  </si>
  <si>
    <t>区条例第22条</t>
    <phoneticPr fontId="2"/>
  </si>
  <si>
    <t>15 定期巡回・随時対応型訪問介護看護の基本取扱方針
(1)定期巡回・随時対応型訪問介護看護は、定期巡回サービス及び訪問看護サービスについては、利用者の要介護状態の軽減又は悪化の防止に資するよう、その目標を設定し、計画的に行うとともに、随時対応サービス及び随時訪問サービスについては、利用者からの随時の通報に適切に対応して行うものとし、利用者が安心してその居宅において生活を送ることができるようにしているか。</t>
    <phoneticPr fontId="2"/>
  </si>
  <si>
    <t>区条例第23条第1項</t>
    <phoneticPr fontId="2"/>
  </si>
  <si>
    <t>(2)定期巡回・随時対応型訪問介護看護事業者は、自らその提供する定期巡回・随時対応型訪問介護看護の質の評価を行うとともに、定期的に外部の者による評価を受けて、それらの結果を公表し、常にその改善を図っているか。</t>
    <phoneticPr fontId="2"/>
  </si>
  <si>
    <t>区条例第23条第2項</t>
    <phoneticPr fontId="2"/>
  </si>
  <si>
    <t>四 運営に関する基準</t>
    <phoneticPr fontId="2"/>
  </si>
  <si>
    <t>16 定期巡回・随時対応型訪問介護看護の具体的取扱方針
　定期巡回・随時対応型訪問介護看護の方針は、次に掲げるところによっているか。
(1)定期巡回サービスの提供に当たっては、定期巡回・随時対応型訪問介護看護計画に基づき、利用者が安心してその居宅において生活を送るのに必要な援助を行っているか。</t>
    <phoneticPr fontId="2"/>
  </si>
  <si>
    <t>区条例第24条第1号</t>
    <phoneticPr fontId="2"/>
  </si>
  <si>
    <t>(2)随時訪問サービスを適切に行うため、オペレーターは、計画作成責任者及び定期巡回サービスを行う訪問介護員等と密接に連携し、利用者の心身の状況、その置かれている環境等の的確な把握に努め、利用者又はその家族に対し、適切な相談及び助言を行っているか。</t>
    <phoneticPr fontId="2"/>
  </si>
  <si>
    <t>区条例第24条第2号</t>
    <phoneticPr fontId="2"/>
  </si>
  <si>
    <t>(3)随時訪問サービスの提供に当たっては、定期巡回・随時対応型訪問介護看護計画に基づき、利用者からの随時の連絡に迅速に対応し、必要な援助を行っているか。</t>
    <phoneticPr fontId="2"/>
  </si>
  <si>
    <t>区条例第24条第3号</t>
    <phoneticPr fontId="2"/>
  </si>
  <si>
    <t>(4)訪問看護サービスの提供に当たっては、主治の医師との密接な連携及び定期巡回・随時対応型訪問介護看護計画に基づき、利用者の心身の機能の維持回復を図るよう妥当適切に行っているか。</t>
    <phoneticPr fontId="2"/>
  </si>
  <si>
    <t>区条例第24条第4号</t>
    <phoneticPr fontId="2"/>
  </si>
  <si>
    <t>(5)訪問看護サービスの提供に当たっては、常に利用者の病状、心身の状況及びその置かれている環境の的確な把握に努め、利用者又はその家族に対し、適切な指導等を行っているか。</t>
    <phoneticPr fontId="2"/>
  </si>
  <si>
    <t>区条例第24条第5号</t>
    <phoneticPr fontId="2"/>
  </si>
  <si>
    <t>(6)特殊な看護等については、これを行ってはいないか。</t>
    <phoneticPr fontId="2"/>
  </si>
  <si>
    <t>区条例第24条第6号</t>
    <phoneticPr fontId="2"/>
  </si>
  <si>
    <t>(7)定期巡回・随時対応型訪問介護看護の提供に当たっては、懇切丁寧に行うことを旨とし、利用者又はその家族に対し、サービスの提供方法等について、理解しやすいように説明を行っているか。</t>
    <phoneticPr fontId="2"/>
  </si>
  <si>
    <t>区条例第24条第7号</t>
    <phoneticPr fontId="2"/>
  </si>
  <si>
    <t>(8)指定定期巡回・随時対応型訪問介護看護の提供に当たっては、当該利用者又は他の利用者等の生命又は身体を保護するため緊急やむを得ない場合を除き、身体的拘束その他利用者の行動を制限する行為（以下「身体的拘束等」という。）を行ってはいないか。</t>
    <phoneticPr fontId="2"/>
  </si>
  <si>
    <t>区条例第24条第8号</t>
    <phoneticPr fontId="2"/>
  </si>
  <si>
    <t>(9)身体的拘束等を行う場合には、その態様及び時間、その際の利
用者の心身の状況並びに緊急やむを得ない理由を記録しているか。</t>
    <phoneticPr fontId="2"/>
  </si>
  <si>
    <t>区条例第24条第9号</t>
    <phoneticPr fontId="2"/>
  </si>
  <si>
    <t>(10)定期巡回・随時対応型訪問介護看護の提供に当たっては、介護技術及び医学の進歩に対応し、適切な介護技術及び看護技術をもってサービスの提供を行っているか。</t>
    <phoneticPr fontId="2"/>
  </si>
  <si>
    <t>区条例第24条第10号</t>
    <phoneticPr fontId="2"/>
  </si>
  <si>
    <t>(11)定期巡回・随時対応型訪問介護看護の提供に当たり利用者から合鍵を預かる場合には、その管理を厳重に行うとともに、管理方法、紛失した場合の対処方法その他必要な事項を記載した文書を利用者に交付しているか。</t>
    <phoneticPr fontId="2"/>
  </si>
  <si>
    <t>区条例第24条第11号</t>
    <phoneticPr fontId="2"/>
  </si>
  <si>
    <t>17 主治の医師との関係
(1)定期巡回・随時対応型訪問介護看護事業所の常勤看護師等は、主治の医師の指示に基づき適切な訪問看護サービスが行われるよう必要な管理をしているか。</t>
    <phoneticPr fontId="2"/>
  </si>
  <si>
    <t>区条例第25条第1項</t>
    <phoneticPr fontId="2"/>
  </si>
  <si>
    <t>(2)定期巡回・随時対応型訪問介護看護事業者は、訪問看護サービスの提供の開始に際し、主治の医師による指示を文書で受けているか。</t>
    <phoneticPr fontId="2"/>
  </si>
  <si>
    <t>区条例第25条第2項</t>
    <phoneticPr fontId="2"/>
  </si>
  <si>
    <t>(3)定期巡回・随時対応型訪問介護看護事業者は、主治の医師に定期巡回・随時対応型訪問介護看護計画（訪問看護サービスの利用者に係るものに限る。）及び訪問看護報告書を提出し、訪問看護サービスの提供に当たって主治の医師との密接な連携を図っているか。ただし、医療機関が当該定期巡回・随時対応型訪問介護看護事業所を運営する場合にあっては、主治の医師の文書による指示並びに定期巡回・随時対応型訪問介護看護計画及び訪問看護報告書の提出は、診療録その他の診療に関する記録（以下「診療記録」）への記載をもって代えることができる。</t>
    <phoneticPr fontId="2"/>
  </si>
  <si>
    <t>区条例第25条第3項、第4項</t>
    <phoneticPr fontId="2"/>
  </si>
  <si>
    <t>18 定期巡回・随時対応型訪問介護看護計画等の作成
(1)計画作成責任者は、利用者の日常生活全般の状況及び希望を踏まえて、定期巡回サービス及び随時訪問サービスの目標、当該目標を達成するための具体的な定期巡回サービス及び随時訪問サービスの内容等を記載した定期巡回・随時対応型訪問介護看護計画を作成しているか。</t>
    <phoneticPr fontId="2"/>
  </si>
  <si>
    <t>区条例第26条第1項</t>
    <phoneticPr fontId="2"/>
  </si>
  <si>
    <t>(2)定期巡回・随時対応型訪問介護看護計画は、既に居宅サービス計画が作成されている場合は、当該居宅サービス計画の内容に沿って作成しているか。ただし、定期巡回・随時対応型訪問介護看護計画における定期巡回・随時対応型訪問介護看護を提供する日時等については、当該居宅サービス計画に定められた定期巡回・随時対応型訪問介護看護が提供される日時等にかかわらず、当該居宅サービス計画の内容及び利用者の日常生活全般の状況及び希望を踏まえ、計画作成責任者が決定することができる。この場合において、計画作成責任者は、当該定期巡回・随時対応型訪問介護看護計画を、当該利用者を担当する介護支援専門員に提出するものとする。
　なお、定期巡回・随時対応型訪問介護看護計画の作成後に居宅サービス計画が作成された場合は、当該定期巡回・随時対応型訪問介護看護計画が居宅サービス計画に沿ったものであるか確認し、必要に応じて変更するものとする。</t>
    <phoneticPr fontId="2"/>
  </si>
  <si>
    <t>区条例第26条第2項
平18老計発0331004･老振発0331004･老老発0331017第3の一の4(17)②</t>
    <phoneticPr fontId="2"/>
  </si>
  <si>
    <t>(3)定期巡回・随時対応型訪問介護看護計画は、看護職員が利用者の居宅を定期的に訪問して行うアセスメント（利用者の心身の状況を勘案し、自立した日常生活を営むことができるように支援する上で解決すべき課題を把握することをいう。）の結果を踏まえ、作成しているか。
　「定期的に」とは、概ね1月に1回程度行われることが望ましいが、当該アセスメント及びモニタリングを担当する保健師、看護師又は准看護師の意見や、日々の定期巡回・随時対応型訪問介護看護の提供により把握された利用者の心身の状況等を踏まえ、適切な頻度で実施するものとする。</t>
    <phoneticPr fontId="2"/>
  </si>
  <si>
    <t>区条例第26条第3項
平18老計発0331004･老振発0331004･老老発0331017第3の一の4(17)③</t>
    <phoneticPr fontId="2"/>
  </si>
  <si>
    <t>(4)訪問看護サービスの利用者に係る定期巡回・随時対応型訪問介護看護計画については、(1)に規定する事項に加え、当該利用者の希望、心身の状況、主治の医師の指示等を踏まえて、療養上の目標、当該目標を達成するための具体的なサービスの内容等を記載しているか。</t>
    <phoneticPr fontId="2"/>
  </si>
  <si>
    <t>区条例第26条第4項</t>
    <phoneticPr fontId="2"/>
  </si>
  <si>
    <t>(5)計画作成責任者が常勤看護師等でない場合には、常勤看護師等は、(4)の記載に際し、必要な指導及び管理を行うとともに、(6)に規定する利用者又はその家族に対する定期巡回・随時対応型訪問介護看護計画の説明を行う際には、計画作成責任者に対し、必要な協力を行っているか。</t>
    <phoneticPr fontId="2"/>
  </si>
  <si>
    <t>区条例第26条第5項</t>
    <phoneticPr fontId="2"/>
  </si>
  <si>
    <t>(6)計画作成責任者は、定期巡回・随時対応型訪問介護看護計画の作成に当たっては、その内容について利用者又はその家族に対して説明し、利用者の同意を得ているか。
　また、その実施状況や評価についても説明を行っているか。</t>
    <phoneticPr fontId="2"/>
  </si>
  <si>
    <t>区条例第26条第6項
平18老計発0331004･老振発0331004･老老発0331017第3の一の4(17)⑤</t>
    <phoneticPr fontId="2"/>
  </si>
  <si>
    <t>(7)計画作成責任者は、定期巡回・随時対応型訪問介護看護計画を作成した際には、当該定期巡回・随時対応型訪問介護看護計画を利用者に交付しているか。
　ただし、定期巡回・随時対応型訪問介護看護事業所が保険医療機関である場合は、主治医への定期巡回・随時対応型訪問介護看護計画の提出は、診療記録への記載をもって代えることができることとされているため、定期巡回・随時対応型訪問介護看護計画の交付については、平成12年老企第55号「訪問看護計画書及び訪問看護報告書等の取扱いについて」に定める訪問看護計画書を参考に事業所ごとに定めるものを交付することで差し支えない。</t>
    <phoneticPr fontId="2"/>
  </si>
  <si>
    <t>区条例第26条第7項
平18老計発0331004･老振発0331004･老老発0331017第3の一の4(17)⑦</t>
    <phoneticPr fontId="2"/>
  </si>
  <si>
    <t>(8)計画作成責任者は、定期巡回・随時対応型訪問介護看護計画の作成後、当該定期巡回・随時対応型訪問介護看護計画の実施状況の把握を行い、必要に応じて当該定期巡回・随時対応型訪問介護看護計画の変更を行っているか。</t>
    <phoneticPr fontId="2"/>
  </si>
  <si>
    <t>区条例第26条第8項</t>
    <phoneticPr fontId="2"/>
  </si>
  <si>
    <t>(9)(1)から(7)までの規定は、(8)に規定する定期巡回・随時対応型訪問介護看護計画の変更について準用しているか。</t>
    <phoneticPr fontId="2"/>
  </si>
  <si>
    <t>区条例第26条第9項</t>
    <phoneticPr fontId="2"/>
  </si>
  <si>
    <t>(10)訪問看護サービスを行う看護師等（准看護師を除く）は、訪問看護サービスについて、訪問日、提供した看護内容等を記載した訪問看護報告書を作成しているか。
　なお、当該報告書の記載と先に主治医に提出した定期巡回・随時対応型訪問介護看護計画（診療記録の記載をもって代えた場合を含む）の記載において重複する箇所がある場合は、当該報告書における重複箇所の記載を省略しても差し支えない。</t>
    <phoneticPr fontId="2"/>
  </si>
  <si>
    <t>区条例第26条第10項
平18老計発0331004･老振発0331004･老老発0331017第3の一の4(17)⑨</t>
    <phoneticPr fontId="2"/>
  </si>
  <si>
    <t>(11)常勤看護師等は、訪問看護報告書の作成に関し、必要な指導及び管理を行っているか。</t>
    <phoneticPr fontId="2"/>
  </si>
  <si>
    <t>区条例第26条第11項</t>
    <phoneticPr fontId="2"/>
  </si>
  <si>
    <t>(12)17(3)の規定については、定期巡回・随時対応型訪問介護看護計画（訪問看護サービスの利用者に係るものに限る）及び訪問看護報告書の作成について準用しているか。</t>
    <phoneticPr fontId="2"/>
  </si>
  <si>
    <t>区条例第26条第12項</t>
    <phoneticPr fontId="2"/>
  </si>
  <si>
    <t>19 同居家族に対するサービス提供の禁止
　定期巡回・随時対応型訪問介護看護事業者は、定期巡回・随時対応型訪問介護看護従業者に、その同居の家族である利用者に対する定期巡回・随時対応型訪問介護看護（随時対応サービスを除く）の提供をさせてはいないか。</t>
    <phoneticPr fontId="2"/>
  </si>
  <si>
    <t>区条例第27条</t>
    <phoneticPr fontId="2"/>
  </si>
  <si>
    <t xml:space="preserve">20 利用者に関する区への通知
　定期巡回・随時対応型訪問介護看護事業者は、定期巡回・随時対応型訪問介護看護を受けている利用者が次のいずれかに該当する場合は、遅滞なく、意見を付してその旨を区に通知しているか。
　①正当な理由なしに定期巡回・随時対応型訪問介護看護の利用に関する指示に従わないことにより、要介護状態の程度を増進させたと認められるとき。
　②偽りその他不正な行為によって保険給付を受け、又は受けようとしたとき。
</t>
    <phoneticPr fontId="2"/>
  </si>
  <si>
    <t>区条例第28条</t>
    <phoneticPr fontId="2"/>
  </si>
  <si>
    <t>21 緊急時等の対応
(1)定期巡回・随時対応型訪問介護看護従業者は、現に定期巡回・随時対応型訪問介護看護の提供を行っているときに利用者に病状の急変が生じた場合その他必要な場合は、速やかに主治の医師への連絡を行う等の必要な措置を講じているか。</t>
    <phoneticPr fontId="2"/>
  </si>
  <si>
    <t>区条例第29条第1項</t>
    <phoneticPr fontId="2"/>
  </si>
  <si>
    <t>(2)(1)の定期巡回・随時対応型訪問介護看護従業者が看護職員である場合にあっては、必要に応じて臨時応急の手当てを行っているか。</t>
    <phoneticPr fontId="2"/>
  </si>
  <si>
    <t>区条例第29条第2項</t>
    <phoneticPr fontId="2"/>
  </si>
  <si>
    <t>22 管理者等の責務
(1)定期巡回・随時対応型訪問介護看護事業所の管理者は、当該定期巡回・随時対応型訪問介護看護事業所の従業者及び業務の管理を、一元的に行っているか。</t>
    <phoneticPr fontId="2"/>
  </si>
  <si>
    <t>区条例第30条第1項</t>
    <phoneticPr fontId="2"/>
  </si>
  <si>
    <t>(2)定期巡回・随時対応型訪問介護看護事業所の管理者は、当該定期巡回・随時対応型訪問介護看護事業所の従業者に、区条例「第2章第4節 運営に関する基準」の規定を遵守させるため必要な指揮命令を行っているか。</t>
    <phoneticPr fontId="2"/>
  </si>
  <si>
    <t>区条例第30条第2項</t>
    <phoneticPr fontId="2"/>
  </si>
  <si>
    <t>(3)計画作成責任者は、定期巡回・随時対応型訪問介護看護事業所に対する定期巡回・随時対応型訪問介護看護の利用の申込みに係る調整等のサービスの内容の管理を行っているか。</t>
    <phoneticPr fontId="2"/>
  </si>
  <si>
    <t>区条例第30条第3項</t>
    <phoneticPr fontId="2"/>
  </si>
  <si>
    <t>23 運営規程
　定期巡回・随時対応型訪問介護看護事業者は、定期巡回・随時対応型訪問介護看護事業所ごとに、次に掲げる事業の運営についての重要事項に関する規程（以下「運営規程」）を定めているか。
　①事業の目的及び運営の方針
　②従業者の職種、員数及び職務の内容
　③営業日及び営業時間
　④定期巡回・随時対応型訪問介護看護の内容及び利用料その他の費用の額
　⑤通常の事業の実施地域
　⑥緊急時等における対応方法
　⑦合鍵の管理方法及び紛失した場合の対処方法
　⑧虐待の防止のための措置に関する事項
　⑨その他運営に関する重要事項</t>
    <phoneticPr fontId="2"/>
  </si>
  <si>
    <t>区条例第31条</t>
    <phoneticPr fontId="2"/>
  </si>
  <si>
    <t xml:space="preserve">24 勤務体制の確保等
(1)定期巡回・随時対応型訪問介護看護事業者は、利用者に対し適切な定期巡回・随時対応型訪問介護看護を提供できるよう、定期巡回・随時対応型訪問介護看護事業所ごとに、定期巡回・随時対応型訪問介護看護従業者の勤務の体制を定めているか。
</t>
    <phoneticPr fontId="2"/>
  </si>
  <si>
    <t>区条例第32条第1項</t>
    <phoneticPr fontId="2"/>
  </si>
  <si>
    <t xml:space="preserve">(2)定期巡回・随時対応型訪問介護看護事業所ごとに、原則として月ごとの勤務表を作成し、定期巡回・随時対応型訪問介護看護従業者については、日々の勤務時間、職務の内容、常勤・非常勤の別、管理者との兼務関係等を明確にしているか。
</t>
    <phoneticPr fontId="2"/>
  </si>
  <si>
    <t>平18老計発0331004･老振発0331004･老老発0331017第3の一の4(22)①</t>
    <phoneticPr fontId="2"/>
  </si>
  <si>
    <t>(3)定期巡回・随時対応型訪問介護看護事業者は、定期巡回・随時対応型訪問介護看護事業所ごとに、当該定期巡回・随時対応型訪問介護看護事業所の従業者によって定期巡回・随時対応型訪問介護看護を提供しているか。
　ただし、定期巡回・随時対応型訪問介護看護事業所が、適切に定期巡回・随時対応型訪問介護看護を利用者に提供する体制を構築しており、他の訪問介護事業所又は夜間対応型訪問介護事業所（以下「訪問介護事業所等」）との密接な連携を図ることにより当該定期巡回・随時対応型訪問介護看護事業所の効果的な運営を期待することができる場合であって、利用者の処遇に支障がないときは、区長が地域の実情を勘案し適切と認める範囲内において、定期巡回サービス、随時対応サービス又は随時訪問サービスの事業の一部を、当該他の訪問介護事業所等との契約に基づき、当該訪問介護事業所等の従業者に行わせることができる。
　この場合において、「事業の一部」の範囲については区長が判断することとなるが、同一時間帯において、全ての利用者に対する定期巡回サービス、随時対応サービス、随時訪問サービスの全てを委託してはならないという趣旨であることに留意すること。したがって、定期巡回・随時対応型訪問介護看護事業所が定期巡回サービス、随時対応サービス及び随時訪問サービスのいずれも提供しない時間帯が生じることは認められない。</t>
    <phoneticPr fontId="2"/>
  </si>
  <si>
    <t>区条例第32条第2項
平18老計発0331004･老振発0331004･老老発0331017第3の一の4(22)③</t>
    <phoneticPr fontId="2"/>
  </si>
  <si>
    <t>(4)(3)の本文の規定にかかわらず、午後6時から午前8時までの間に行われる随時対応サービスについては、区長が地域の実情を勘案し適切と認める範囲内において、複数の定期巡回・随時対応型訪問介護看護事業所の間の契約に基づき、当該複数の定期巡回・随時対応型訪問介護看護事業所が密接な連携を図ることにより、一体的に利用者又はその家族等からの通報を受けているか。
　この場合において、一体的実施ができる範囲について市町村を越えることを妨げるものではないが、例えば、全国展開している法人の本部で、全国の利用者からの通報を受け付けるような業務形態は、随時対応サービスが単なる通報受け付けサービスではなく、利用者の心身の状況に応じて必要な対応を行うものであるという観点から認められないものである。</t>
    <phoneticPr fontId="2"/>
  </si>
  <si>
    <t>区条例第32条第3項
平18老計発0331004･老振発0331004･老老発0331017第3の一の4(22)④</t>
    <phoneticPr fontId="2"/>
  </si>
  <si>
    <t>(5)定期巡回・随時対応型訪問介護看護事業者は、定期巡回・随時対応型訪問介護看護従業者の資質の向上のために、その研修の機会を確保しているか。</t>
    <phoneticPr fontId="2"/>
  </si>
  <si>
    <t>区条例第32条第4項</t>
    <phoneticPr fontId="2"/>
  </si>
  <si>
    <t>(6)職場において行われる性的な言動又は優越的な関係を背景とした言動であって、業務上必要かつ相当な範囲を超えたものにより就業環境が害されることを防止するための方針の明確化等の必要な措置を講じているか。</t>
    <phoneticPr fontId="2"/>
  </si>
  <si>
    <t>区条例第32条第5項</t>
    <phoneticPr fontId="2"/>
  </si>
  <si>
    <t>25 業務継続計画の策定等
(1)感染症や非常災害が発生した場合において、利用者に対する指定定期巡回・随時対応型訪問介護看護の提供を継続的に実施するための、及び非常時の体制で早期の業務再開を図るための計画（以下「業務継続計画」という。）を策定し、当該業務継続計画に従い必要な措置を講じているか。</t>
    <phoneticPr fontId="2"/>
  </si>
  <si>
    <t>区条例第32条の2</t>
    <phoneticPr fontId="2"/>
  </si>
  <si>
    <t>(2)従業者に対し、業務継続計画について周知するとともに、必要な研修及び訓練を定期的に実施しているか。</t>
    <phoneticPr fontId="2"/>
  </si>
  <si>
    <t xml:space="preserve">(3)定期的に業務継続計画の見直しを行い、必要に応じて業務継続計画の変更を行っているか。
</t>
    <phoneticPr fontId="2"/>
  </si>
  <si>
    <t>26 衛生管理等
(1)定期巡回・随時対応型訪問介護看護事業者は、定期巡回・随時対応型訪問介護看護従業者の清潔の保持及び健康状態について、必要な管理を行っているか。</t>
    <phoneticPr fontId="2"/>
  </si>
  <si>
    <t>区条例第33条</t>
    <phoneticPr fontId="2"/>
  </si>
  <si>
    <t>(2)定期巡回・随時対応型訪問介護看護事業者は、定期巡回・随時対応型訪問介護看護事業所の設備及び備品等について、衛生的な管理に努めているか。</t>
    <phoneticPr fontId="2"/>
  </si>
  <si>
    <t>(3)定期巡回・随時対応型訪問介護看護事業者は、指定定期巡回・随時対応型訪問介護看護事業所において感染症が発生し、又はまん延しないように、以下に掲げる措置を講じているか。</t>
    <phoneticPr fontId="2"/>
  </si>
  <si>
    <t>①定期巡回・随時対応型訪問介護看護事業所における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定期巡回・随時対応型訪問介護看護従業者に周知徹底を図っているか。</t>
    <phoneticPr fontId="2"/>
  </si>
  <si>
    <t>②定期巡回・随時対応型訪問介護看護事業所における感染症の予防及びまん延の防止のための指針を整備しているか。</t>
    <phoneticPr fontId="2"/>
  </si>
  <si>
    <t>③定期巡回・随時対応型訪問介護看護事業所において、定期巡回・随時対応型訪問介護看護従業者に対し、感染症の予防及びまん延の防止のための研修及び訓練を定期的に実施しているか。</t>
    <phoneticPr fontId="2"/>
  </si>
  <si>
    <t>四　運営に関する基準</t>
    <phoneticPr fontId="2"/>
  </si>
  <si>
    <t>27 掲示
　定期巡回・随時対応型訪問介護看護事業者は、定期巡回・随時対応型訪問介護看護事業所の見やすい場所に、運営規程の概要、定期巡回・随時対応型訪問介護看護従業者の勤務の体制その他の利用申込者のサービスの選択に資すると認められる重要事項を掲示しているか。
原則として、重要事項をウェブサイトに掲載しなければならない。</t>
    <phoneticPr fontId="2"/>
  </si>
  <si>
    <t>区条例第34条</t>
    <phoneticPr fontId="2"/>
  </si>
  <si>
    <t>28 秘密保持等
(1)定期巡回・随時対応型訪問介護看護事業所の従業者は、正当な理由がなく、その業務上知り得た利用者又はその家族の秘密を漏らしていないか。</t>
    <phoneticPr fontId="2"/>
  </si>
  <si>
    <t>区条例第35条第1項</t>
    <phoneticPr fontId="2"/>
  </si>
  <si>
    <t>(2)定期巡回・随時対応型訪問介護看護事業者は、当該定期巡回・随時対応型訪問介護看護事業所の従業者であった者が、正当な理由がなく、その業務上知り得た利用者又はその家族の秘密を漏らすことがないよう、必要な措置を講じているか。</t>
    <phoneticPr fontId="2"/>
  </si>
  <si>
    <t>区条例第35条第2項</t>
    <phoneticPr fontId="2"/>
  </si>
  <si>
    <t xml:space="preserve">(3)定期巡回・随時対応型訪問介護看護事業者は、サービス担当者会議等において、利用者の個人情報を用いる場合は利用者の同意を、利用者の家族の個人情報を用いる場合は当該家族の同意を、あらかじめ文書により得ているか。
</t>
    <phoneticPr fontId="2"/>
  </si>
  <si>
    <t>区条例第35条第3項</t>
    <phoneticPr fontId="2"/>
  </si>
  <si>
    <t>29 広告
　定期巡回・随時対応型訪問介護看護事業者は、定期巡回・随時対応型訪問介護看護事業所について広告をする場合においては、その内容が虚偽又は誇大なものとなっていないか。</t>
    <phoneticPr fontId="2"/>
  </si>
  <si>
    <t>区条例第36条</t>
    <phoneticPr fontId="2"/>
  </si>
  <si>
    <t>30 居宅介護支援事業者に対する利益供与の禁止
　定期巡回・随時対応型訪問介護看護事業者は、居宅介護支援事業者又はその従業者に対し、利用者に対して特定の事業者によるサービスを利用させることの対償として、金品その他の財産上の利益を供与していないか。</t>
    <phoneticPr fontId="2"/>
  </si>
  <si>
    <t>区条例第37条</t>
    <phoneticPr fontId="2"/>
  </si>
  <si>
    <t>31 苦情処理
(1)定期巡回・随時対応型訪問介護看護事業者は、提供した定期巡回・随時対応型訪問介護看護に係る利用者及びその家族からの苦情に迅速かつ適切に対応するために、苦情を受け付けるための窓口を設置する等の必要な措置を講じているか。
　具体的には、相談窓口、苦情処理の体制及び手順等当該事業所における苦情を処理するために講ずる措置の概要について明らかにし、利用申込者又はその家族にサービスの内容を説明する文書に苦情に対する対応の内容についても併せて記載するとともに、事業所に掲示するなどしているか。</t>
    <phoneticPr fontId="2"/>
  </si>
  <si>
    <t>区条例第38条第1項
平18老計発0331004･老振発0331004･老老発0331017第3の一の4(28)①</t>
    <phoneticPr fontId="2"/>
  </si>
  <si>
    <t>(2)定期巡回・随時対応型訪問介護看護事業者は、(1)の苦情を受け付けた場合には、当該苦情の内容等を記録しているか。</t>
    <phoneticPr fontId="2"/>
  </si>
  <si>
    <t>区条例第38条第2項</t>
    <phoneticPr fontId="2"/>
  </si>
  <si>
    <t>(3)定期巡回・随時対応型訪問介護看護事業者は、提供した定期巡回・随時対応型訪問介護看護に関し、法第23条の規定により区が行う文書その他の物件の提出若しくは提示の求め又は区の職員からの質問若しくは照会に応じ、及び利用者からの苦情に関して区が行う調査に協力するとともに、区から指導又は助言を受けた場合においては、当該指導又は助言に従って必要な改善を行っているか。</t>
    <phoneticPr fontId="2"/>
  </si>
  <si>
    <t>区条例第38条第3項</t>
    <phoneticPr fontId="2"/>
  </si>
  <si>
    <t>(4)定期巡回・随時対応型訪問介護看護事業者は、区からの求めがあった場合には、(3)の改善の内容を区に報告しているか。</t>
    <phoneticPr fontId="2"/>
  </si>
  <si>
    <t>区条例第38条第4項</t>
    <phoneticPr fontId="2"/>
  </si>
  <si>
    <t>(5)定期巡回・随時対応型訪問介護看護事業者は、提供した定期巡回・随時対応型訪問介護看護に係る利用者からの苦情に関して国民健康保険団体連合会が行う法第176条第1項第3号の調査に協力するとともに、国民健康保険団体連合会から同号の指導又は助言を受けた場合においては、当該指導又は助言に従って必要な改善を行っているか。</t>
    <phoneticPr fontId="2"/>
  </si>
  <si>
    <t>区条例第38条第5項</t>
    <phoneticPr fontId="2"/>
  </si>
  <si>
    <t>(6)定期巡回・随時対応型訪問介護看護事業者は、国民健康保険団体連合会からの求めがあった場合には、(5)の改善の内容を国民健康保険団体連合会に報告しているか。</t>
    <phoneticPr fontId="2"/>
  </si>
  <si>
    <t>区条例第38条第6項</t>
    <phoneticPr fontId="2"/>
  </si>
  <si>
    <t>32 地域との連携等
(1)定期巡回・随時対応型訪問介護看護事業者は、定期巡回・随時対応型訪問介護看護の提供に当たっては、利用者、利用者の家族、地域住民の代表者、地域の医療関係者、区の職員又は当該定期巡回・随時対応型訪問介護看護事業所が所在する区域を管轄する法第115条の46第1項に規定する地域包括支援センターの職員、定期巡回・随時対応型訪問介護看護について知見を有する者等により構成される協議会を設置し、おおむね6月に1回以上、介護・医療連携推進会議に対して定期巡回・随時対応型訪問介護看護の提供状況等を報告し、介護・医療連携推進会議による評価を受けるとともに、介護・医療連携推進会議から必要な要望、助言等を聴く機会を設けているか。</t>
    <phoneticPr fontId="2"/>
  </si>
  <si>
    <t>区条例第39条第1項</t>
    <phoneticPr fontId="2"/>
  </si>
  <si>
    <t>(2)定期巡回・随時対応型訪問介護看護事業所は、(1)の報告、評価、要望、助言等についての記録を作成するとともに、当該記録を公表しているか。</t>
    <phoneticPr fontId="2"/>
  </si>
  <si>
    <t>区条例第39条第2項</t>
    <phoneticPr fontId="2"/>
  </si>
  <si>
    <t>(3)定期巡回・随時対応型訪問介護看護事業者は、その事業の運営に当たっては、提供した定期巡回・随時対応型訪問介護看護に関する利用者からの苦情に関して区等が派遣する者が相談及び援助を行う事業その他の区が実施する事業に協力するよう努めているか。</t>
    <phoneticPr fontId="2"/>
  </si>
  <si>
    <t>区条例第39条第3項</t>
    <phoneticPr fontId="2"/>
  </si>
  <si>
    <t>(4)定期巡回・随時対応型訪問介護看護事業者は、定期巡回・随時対応型訪問介護看護事業所の所在する建物と同一の建物に居住する利用者に対して定期巡回・随時対応型訪問介護看護を提供する場合には、当該建物に居住する利用者以外の者に対しても、定期巡回・随時対応型訪問介護看護の提供を行っているか。</t>
    <phoneticPr fontId="2"/>
  </si>
  <si>
    <t>区条例第39条第4項</t>
    <phoneticPr fontId="2"/>
  </si>
  <si>
    <t>33 事故発生時の対応
(1)定期巡回・随時対応型訪問介護看護事業者は、利用者に対する定期巡回・随時対応型訪問介護看護の提供により事故が発生した場合は、区、当該利用者の家族、当該利用者に係る居宅介護支援事業者等に連絡を行うとともに、必要な措置を講じているか。</t>
    <phoneticPr fontId="2"/>
  </si>
  <si>
    <t>区条例第40条第1項</t>
    <phoneticPr fontId="2"/>
  </si>
  <si>
    <t>(2)定期巡回・随時対応型訪問介護看護事業者は、(1)の事故の状況及び事故に際して採った処置について記録しているか。</t>
    <phoneticPr fontId="2"/>
  </si>
  <si>
    <t>区条例第40条第2項</t>
    <phoneticPr fontId="2"/>
  </si>
  <si>
    <t>(3)定期巡回・随時対応型訪問介護看護事業者は、利用者に対する定期巡回・随時対応型訪問介護看護の提供により賠償すべき事故が発生した場合は、損害賠償を速やかに行っているか。</t>
    <phoneticPr fontId="2"/>
  </si>
  <si>
    <t>区条例第40条第3項</t>
    <phoneticPr fontId="2"/>
  </si>
  <si>
    <t>(4)定期巡回・随時対応型訪問介護看護事業者は、事故が生じた際にはその原因を解明し、再発生を防ぐための対策を講じているか。　　　　　　　　</t>
    <phoneticPr fontId="2"/>
  </si>
  <si>
    <t>平18老計発0331004･老振発0331004･老老発0331017第3の一の4(30)③</t>
    <phoneticPr fontId="2"/>
  </si>
  <si>
    <t>34 虐待の防止
　定期巡回・随時対応型訪問介護看護事業者は、虐待の発生又はその再発を防止するため、以下に掲げる措置を講じているか。</t>
    <phoneticPr fontId="2"/>
  </si>
  <si>
    <t>区条例第40条の2</t>
    <phoneticPr fontId="2"/>
  </si>
  <si>
    <t>①定期巡回・随時対応型訪問介護看護事業所における虐待の防止のための対策を検討する委員会（テレビ電話装置等を活用して行うことができるものとする。）を定期的に開催するとともに、その結果について、定期巡回・随時対応型訪問介護看護従業者に周知徹底を図っているか。</t>
    <phoneticPr fontId="2"/>
  </si>
  <si>
    <t>②定期巡回・随時対応型訪問介護看護事業所における虐待の防止のための指針を整備しているか。</t>
    <phoneticPr fontId="2"/>
  </si>
  <si>
    <t>③定期巡回・随時対応型訪問介護看護事業所において、定期巡回・随時対応型訪問介護看護従業者に対し、虐待の防止のための研修を定期的に実施しているか。</t>
    <phoneticPr fontId="2"/>
  </si>
  <si>
    <t>④①から③に掲げる措置を適切に実施するための担当者を置いているか。</t>
    <phoneticPr fontId="2"/>
  </si>
  <si>
    <t>35 会計の区分
(1)定期巡回・随時対応型訪問介護看護事業者は、定期巡回・随時対応型訪問介護看護事業所ごとに経理を区分するとともに、定期巡回・随時対応型訪問介護看護の事業の会計とその他の事業の会計を区分しているか。</t>
    <phoneticPr fontId="2"/>
  </si>
  <si>
    <t>区条例第41条</t>
    <phoneticPr fontId="2"/>
  </si>
  <si>
    <t>(2)具体的な会計処理の方法等については、別に通知された「指定介護老人福祉施設等に係る会計処理等の取扱いについて」及び「介護保険の給付対象事業における会計の区分について」によっているか。</t>
    <phoneticPr fontId="2"/>
  </si>
  <si>
    <t>36 記録の整備
(1)定期巡回・随時対応型訪問介護看護事業者は、従業者、設備、備品及び会計に関する諸記録を整備しているか。</t>
    <phoneticPr fontId="2"/>
  </si>
  <si>
    <t>区条例第42条第1項</t>
    <phoneticPr fontId="2"/>
  </si>
  <si>
    <t>(2)定期巡回・随時対応型訪問介護看護事業者は、利用者に対する定期巡回・随時対応型訪問介護看護の提供に関する次の各号に掲げる記録を整備し、その完結の日から5年間保存しているか。
　①定期巡回・随時対応型訪問介護看護計画
　②区条例第20条第2項に規定する提供した具体的なサービスの内容等の記録
　③区条例第25条第2項に規定する主治の医師による指示の文書
　④区条例第26条第11項に規定する訪問看護報告書
　⑤区条例第24条第9号に規定する身体的拘束等の態様及び時間、その際の利　
　　用者の心身の状況並びに緊急やむを得ない理由の記録
　⑥区条例第28条に規定する区への通知に係る記録
　⑦区条例第38条第2項に規定する苦情の内容等の記録
　⑧区条例第40条第2項に規定する事故の状況及び事故に際して採った処置に
　　ついての記録</t>
    <phoneticPr fontId="2"/>
  </si>
  <si>
    <t>区条例第42条第2項</t>
    <phoneticPr fontId="2"/>
  </si>
  <si>
    <t>五　連携型定期巡回・随時対応型訪問介護看護の人員及び運営に関する基準の特例</t>
    <rPh sb="2" eb="5">
      <t>レンケイガタ</t>
    </rPh>
    <rPh sb="5" eb="9">
      <t>テイキジュンカイ</t>
    </rPh>
    <rPh sb="10" eb="21">
      <t>ズイジタイオウガタホウモンカイゴカンゴ</t>
    </rPh>
    <rPh sb="22" eb="25">
      <t>ジンインオヨ</t>
    </rPh>
    <rPh sb="26" eb="28">
      <t>ウンエイ</t>
    </rPh>
    <rPh sb="29" eb="30">
      <t>カン</t>
    </rPh>
    <rPh sb="32" eb="34">
      <t>キジュン</t>
    </rPh>
    <rPh sb="35" eb="37">
      <t>トクレイ</t>
    </rPh>
    <phoneticPr fontId="2"/>
  </si>
  <si>
    <t>１ 適用除外
(1)連携型定期巡回・随時対応型訪問介護看護事業者が当該連携型定期巡回・随時対応型訪問介護看護事業所ごとに置くべき定期巡回・随時対応型訪問介護看護従業者の職種及び員数については、区条例第6条第1項第4号、第9項、第10項及び第12項の規定（訪問看護サービスに係る人員基準）を適用していないか。</t>
    <phoneticPr fontId="2"/>
  </si>
  <si>
    <t>区条例第43条第1項</t>
    <phoneticPr fontId="2"/>
  </si>
  <si>
    <t>(2)連携型定期巡回・随時対応型訪問介護看護事業者については、区条例第25条、第26条第4項（同条第9項において準用する場合を含む）、第5項（同条第9項において準用する場合を含む）及び第10項から第12項まで並びに第42条第2項第3号及び第4号の規定（訪問看護サービスに係る定期巡回・随時対応型訪問介護看護計画及び訪問看護報告書、主治の医師との関係等に係る基準）を適用していないか。</t>
    <phoneticPr fontId="2"/>
  </si>
  <si>
    <t>区条例第43条第2項</t>
    <phoneticPr fontId="2"/>
  </si>
  <si>
    <t>２ 訪問看護事業者との連携
(1)連携型定期巡回・随時対応型訪問介護看護事業者は、連携型定期巡回・随時対応型訪問介護看護事業所ごとに、当該連携型定期巡回・随時対応型訪問介護看護事業所の利用者に対して訪問看護の提供を行う訪問看護事業者と連携しているか。</t>
    <phoneticPr fontId="2"/>
  </si>
  <si>
    <t>区条例第44条第1項</t>
    <phoneticPr fontId="2"/>
  </si>
  <si>
    <t>(2)連携型定期巡回・随時対応型訪問介護看護事業者は、連携する訪問看護事業者（以下「連携訪問看護事業者」）との契約に基づき、当該連携訪問看護事業者から、次の各号に掲げる事項について必要な協力を得ているか。
　①区条例第26条第3項に規定するアセスメント
　②随時対応サービスの提供に当たっての連絡体制の確保
　③区条例第39条第1項に規定する介護・医療連携推進会議への参加
　④その他連携型定期巡回・随時対応型訪問介護看護の提供に当たって必要　
　　な指導及び助言</t>
    <phoneticPr fontId="2"/>
  </si>
  <si>
    <t>区条例第44条第2項</t>
    <phoneticPr fontId="2"/>
  </si>
  <si>
    <t>(3)定期巡回・随時対応型訪問介護看護事業所が、一体型定期巡回・随時対応型訪問介護看護の事業と連携型定期巡回・随時対応型訪問介護看護の事業を併せて行う場合、次の点に留意しているか。
イ当該事業所における指定申請は複数必要とはならないこと
ロ人員及び設備基準については、一体型定期巡回・随時対応型訪問介護看護　
　に係る当該基準を満たすことで、いずれの事業の基準もみたすこと
ハ利用者に対し十分に説明を行った上で、いずれの事業によるサービス提供
　を受けるか選択させること</t>
    <phoneticPr fontId="2"/>
  </si>
  <si>
    <t>平18老計発0331004･老振発0331004･老老発0331017第3の一の5(2)③</t>
    <phoneticPr fontId="2"/>
  </si>
  <si>
    <t>六　変更届</t>
    <rPh sb="2" eb="5">
      <t>ヘンコウトドケ</t>
    </rPh>
    <phoneticPr fontId="2"/>
  </si>
  <si>
    <t>１ 変更の届出等
(1)事業者は、当該指定に係る事業所の名称及び所在地その他厚生労働省令で定める事項に変更があったとき、又は休止した当該サービスの事業を再開したときは、厚生労働省令で定めるところにより、十日以内に、その旨を区に届け出ているか。</t>
    <phoneticPr fontId="2"/>
  </si>
  <si>
    <t>法第78条の5第1項
施行規則第131条の13</t>
    <phoneticPr fontId="2"/>
  </si>
  <si>
    <t>(2)事業者は、当該事業を廃止し、又は休止しようとするときは、厚生労働省令で定めるところにより、その廃止又は休止の日の一月前までに、その旨を区長に届け出ているか。</t>
    <phoneticPr fontId="2"/>
  </si>
  <si>
    <t>法第78条の5第2項
施行規則第131条の13</t>
    <phoneticPr fontId="2"/>
  </si>
  <si>
    <r>
      <rPr>
        <sz val="9"/>
        <color theme="1"/>
        <rFont val="Microsoft YaHei"/>
        <family val="1"/>
        <charset val="134"/>
      </rPr>
      <t>七</t>
    </r>
    <r>
      <rPr>
        <sz val="9"/>
        <color theme="1"/>
        <rFont val="BIZ UD明朝 Medium"/>
        <family val="1"/>
        <charset val="128"/>
      </rPr>
      <t>　介護給付費の算定及び取り扱い</t>
    </r>
    <rPh sb="0" eb="1">
      <t>7</t>
    </rPh>
    <phoneticPr fontId="2"/>
  </si>
  <si>
    <t>１ 基本的事項
(1)定期巡回・随時対応型訪問介護看護事業に要する費用の額は、平成18年厚労省告示第126号の別表「指定地域密着型サービス介護給付費単位数表」により算定しているか。ただし、定期巡回・随時対応型訪問介護看護事業者が定期巡回・随時対応型訪問介護看護事業所ごとに所定単位数より低い単位数を設定する旨を、区に事前に届出を行った場合は、この限りではない。</t>
    <phoneticPr fontId="2"/>
  </si>
  <si>
    <t>法第42条の2第2項
平18厚労告126の一
平12老企39</t>
    <phoneticPr fontId="2"/>
  </si>
  <si>
    <t>(2)定期巡回・随時対応型訪問介護看護事業に要する費用の額は、平成27年厚生労働省告示第93号の「厚生労働大臣が定める1単位の単価」に別表に定める単位数を乗じて算定しているか。
　なお、法第42条の2第4項の規定に基づき、厚生労働大臣が定める基準により算定した額の範囲内で、区が通常の報酬よりも高い報酬（市町村独自報酬）を算定している場合は、区が定める単位数を、平成18年厚労省告示第126号の別表「指定地域密着型サービス介護給付費単位数表」の所定単位数に加算して得た単位数を用いて算定するものとする。</t>
    <phoneticPr fontId="2"/>
  </si>
  <si>
    <t>平18厚労告126の二
平27厚労告93
平18老計発0331005・老振発0331005・老老発0331018第2の1(11)
平24厚労告119</t>
    <phoneticPr fontId="2"/>
  </si>
  <si>
    <t>(3)1単位の単価に単位数を乗じて得た額に1円未満の端数があるときは、その端数金額は切り捨てて計算しているか。</t>
    <phoneticPr fontId="2"/>
  </si>
  <si>
    <t>平18厚労告126の三</t>
    <phoneticPr fontId="2"/>
  </si>
  <si>
    <t>２ 基本単位の算定について
　定期巡回・随時対応型訪問介護看護費を算定する場合については、月途中からの利用開始又は月途中での利用終了の場合には、所定単位数を日割り計算して得た単位数を算定しているか。
　なお、定期巡回・随時対応型訪問介護看護費を算定している間は、当該利用者に係る、他の訪問サービスのうち、訪問介護費（通院等乗降介助に係るものを除く）、訪問看護費（連携型定期巡回・随時対応型訪問介護看護を利用している場合を除く）及び夜間対応型訪問介護費（以下「訪問介護費等」）は算定しないものとする。この場合において、定期巡回・随時対応型訪問介護看護の利用を開始した初日における当該利用開始時以前に提供されたサービスに係る訪問介護費等及び利用終了日における当該利用終了時以後に提供されたサービスに係る訪問介護費等は算定できるものとする。</t>
    <phoneticPr fontId="2"/>
  </si>
  <si>
    <t>平18老計発0331005・老振発0331005・老老発0331018第2の2(1)</t>
    <phoneticPr fontId="2"/>
  </si>
  <si>
    <t>３ 訪問看護サービスを行う場合の取扱い
(1)訪問看護サービス利用者に係る定期巡回・随時対応型訪問介護看護費(Ⅰ)については、定期巡回・随時対応型訪問介護看護事業所の定期巡回・随時対応型訪問介護看護従業者が、通院が困難な利用者（末期の悪性腫瘍その他別に厚生労働大臣が定める疾病等（平成27年厚生労働省告示第94号の三十二）の患者を除く）に対して、定期巡回・随時対応型訪問介護看護を行った場合（訪問看護サービスを行った場合に限る）に、利用者の要介護状態区分に応じて、1月につきそれぞれ所定単位数を算定しているか。
　ただし、准看護師が訪問看護サービスを行った場合は、所定単位数の100分の98に相当する単位数を算定する。</t>
    <phoneticPr fontId="2"/>
  </si>
  <si>
    <t>平18厚労告126別表の1のイ及びロの注2
平27厚労告94の三十二</t>
    <phoneticPr fontId="2"/>
  </si>
  <si>
    <t>(2)訪問看護サービス利用者に係る定期巡回・随時対応型訪問介護看護費(Ⅰ)は、主治の医師の判断に基づいて交付された指示書の有効期間内に訪問看護サービスを行った場合に算定しているか。</t>
    <phoneticPr fontId="2"/>
  </si>
  <si>
    <t>平18老計発0331005・老振発0331005・老老発0331018第2の2(3)②</t>
    <phoneticPr fontId="2"/>
  </si>
  <si>
    <t>七　介護給付費の算定及び取り扱い</t>
    <phoneticPr fontId="2"/>
  </si>
  <si>
    <t>４ 通所系サービスを利用した場合の減算
　通所介護、通所リハビリテーション又は認知症対応型通所介護（以下「通所介護等」）を受けている利用者に対して、定期巡回・随時対応型訪問介護看護を行った場合は、通所介護等を利用した日数に、1日当たり減算単位数を乗じて得た単位数を所定単位数から減算しているか。</t>
    <phoneticPr fontId="2"/>
  </si>
  <si>
    <t>平18厚告126別表の1のイ及びロの注7
平18老計発0331005・老振発0331005・老老発0331018第2の2(2)①</t>
    <phoneticPr fontId="2"/>
  </si>
  <si>
    <t>５ 高齢者虐待防止措置未実施減算
　別に厚生労働大臣が定める基準を満たさない場合は、高齢者虐待防止措置未実施減算として、所定単位数の100分の１に相当する単位数を所定単位数から減算しているか。
　高齢者虐待防止措置未実施減算については、事業所において高齢者虐待が発生した場合ではなく、地域密着型サービス基準第３条の３８の２に規定する措置を講じていない場合に、利用者全員について所定単位数から減算することとなる。
　具体的には①高齢者虐待防止のための対策を検討する委員会を定期的に開催していない②高齢者虐待防止のための指針を整備していない③高齢者虐待防止のための年１回以上の研修を実施していない又は高齢者虐待防止措置を適正に実施するための担当者を置いていない事実が生じた場合、速やかに改善計画を市町村長に提出した後、事実が生じた月から３月後に改善計画に基づく改善状況を市町村長に報告することとし、事実が生じた月の翌月から改善が認められた月までの間について、利用者全員について所定単位数から減算することとする。</t>
    <phoneticPr fontId="2"/>
  </si>
  <si>
    <r>
      <t xml:space="preserve">６ 業務継続計画未策定減算
　別に厚生労働大臣が定める基準を満たさない場合は、業務継続計画未策定減算として、所定単位数の 100 分の１に相当する単位数を所定単位数から減算しているか。
　業務継続計画未策定減算については地域密着型サービス基準第３条の３０の２第１項に規定する基準を満たさない事実が生じた場合に、その翌月（基準を満たさない事実が生じた日が月の初日である場合は当該月）から基準に満たない状況が解消されるに至った月まで、当該事業所の利用者全員について、所定単位数から減算することとする。
　なお、経過措置として、令和７年３月 31 日までの間、当該減算は適用しないが、義務となっていることを踏まえ、速やかに作成すること。
</t>
    </r>
    <r>
      <rPr>
        <strike/>
        <sz val="9"/>
        <rFont val="BIZ UD明朝 Medium"/>
        <family val="1"/>
        <charset val="128"/>
      </rPr>
      <t xml:space="preserve">
</t>
    </r>
    <phoneticPr fontId="2"/>
  </si>
  <si>
    <t>平18厚告126別表の1のロ注 5</t>
    <phoneticPr fontId="2"/>
  </si>
  <si>
    <t>７ 同一建物若しくは隣接する敷地内の建物の減算
　事業所の所在する建物と同一の敷地内若しくは隣接する敷地内の建物若しくは指定定期巡回・随時対応型訪問介護看護事業所と同一建物に居住する利用者（指定定期巡回・随時対応型訪問介護看護事業所における１月当たりの利用者が同一敷地内建物等に 50 人以上居住する建物に居住する利用者を除く。）に対して、指定定期巡回・随時対応型訪問介護看護を行った場合は、定期巡回・随時対応型訪問介護看護費(Ⅰ)又は(Ⅱ)については 1 月につき 600 単位を所定単位数から減算し、定期巡回・随時対応型訪問介護看護費(Ⅲ)については定期巡回サービス又は随時訪問サービスを行った際に算定する所定単位数の 100 分の 90 に相当する単位数を算定し、指定定期巡回・随時対応型訪問介護看護事業所における 1 月当たりの利用者が同一敷地内建物等に 50 人以上居住する建物に居住する利用者に対して、指定定期巡回・随時対応型訪問介護看護を行った場合は、定期巡回・随時対応型訪問介護看護費(Ⅰ)又は(Ⅱ)については１月につき 900 単位を所定単位数から減算し、定期巡回・随時対応型訪問介護看護費(Ⅲ)については定期巡回サービス又は随時訪問サービスを行った際に算定する所定単位数の 100 分の 85 に相当する単位数を算定しているか。</t>
    <phoneticPr fontId="2"/>
  </si>
  <si>
    <t>平18厚労告126別表の1のイ及びロの注12
平18-0331005 第2の2の(7)</t>
    <phoneticPr fontId="2"/>
  </si>
  <si>
    <t>８ 緊急時訪問看護加算
　定期巡回・随時対応型訪問介護看護費(Ⅰ)(2)について、別に厚生労働大臣が定める基準に適合しているものとして、電子情報処理組織を使用する方法により、区長に対し、老健局長が定める様式による届出を行った指定定期巡回・随時対応型訪問介護看護事業所（連携型指定定期巡回・随時対応型訪問介護看護事業所を除く。以下一体型指定定期巡回・随時対応型訪問介護看護事業所という。）が、利用者の同意を得て、計画的に訪問することとなっていない緊急時訪問を必要に応じて行う体制にある場合（訪問看護サービスを行う場合に限る。）には、緊急時訪問看護加算として、当該基準に掲げる区分に従い、１月につき次に掲げる単位数を所定単位数に加算する。ただし、次に掲げるいずれかの加算を算定している場合においては、次に掲げるその他の加算は算定しない。
(1) 緊急時訪問看護加算(Ⅰ) 325単位
(2) 緊急時訪問看護加算(Ⅱ) 315単位</t>
    <phoneticPr fontId="2"/>
  </si>
  <si>
    <t>平18厚労告126別表の1のイ及びロの注8
平18老計発0331005・老振発0331005・老老発0331018第2の2(7)③</t>
    <phoneticPr fontId="2"/>
  </si>
  <si>
    <t>(1)緊急時訪問看護加算(Ⅰ)
次のいずれにも適合すること。
　①利用者又はその家族等から電話等により看護に関する意見を求められた場合に常時対応できる体制にあるか。</t>
    <phoneticPr fontId="2"/>
  </si>
  <si>
    <t>平27厚労告95</t>
    <phoneticPr fontId="2"/>
  </si>
  <si>
    <t>　②緊急時訪問における看護業務の負担の軽減に資する十分な業務管理等の体制の整備が行われているか。</t>
    <phoneticPr fontId="2"/>
  </si>
  <si>
    <t>(2)緊急時訪問看護加算(Ⅱ)
利用者又はその家族等から電話等により看護に関する意見を求められた場合に常時対応できる体制にあるか。</t>
    <phoneticPr fontId="2"/>
  </si>
  <si>
    <t>９ 特別管理加算
(1)訪問看護サービスに関し特別な管理を必要とする利用者（別に厚生労働大臣が定める状態（平成24年厚生労働省告示第95号の二十七）にあるものに限る）に対して、一体型定期巡回・随時対応型訪問介護看護事業所が、訪問看護サービスの実施に関する計画的な管理を行った場合は、厚生労働大臣が定める区分（平成24年厚生労働省告示第95号の二十八）に応じて、特別管理加算として、1月につき次に掲げる所定単位数を加算しているか。ただし、次に掲げるいずれかの加算を算定している場合においては次に掲げるその他の加算は算定しない。
(1) 特別管理加算(Ⅰ) 500単位
(2) 特別管理加算(Ⅱ) 250単位</t>
    <phoneticPr fontId="2"/>
  </si>
  <si>
    <t>平18厚労告126別表の1のイ及びロの注13</t>
    <phoneticPr fontId="2"/>
  </si>
  <si>
    <t>(2)点滴注射を週3日以上行う必要があると認められる状態の者に対して特別管理加算を算定する場合は、点滴注射が終了した場合その他必要が認められる場合には、主治の医師に対し速やかに当該者の状態を報告するとともに、訪問看護サービス記録書に点滴注射の実施内容を記録しているか。</t>
    <phoneticPr fontId="2"/>
  </si>
  <si>
    <t>平18老計発0331005・老振発0331005・老老発0331018第2の2(12)⑦</t>
    <phoneticPr fontId="2"/>
  </si>
  <si>
    <t>１０ ターミナルケア加算
(1)在宅で死亡した利用者について、別に厚生労働大臣が定める基準（平成24年厚生労働省告示第96号の二十七）に適合しているものとして区長に届け出た一体型定期巡回・随時対応型訪問介護看護事業所が、その死亡日及び死亡日前14日以内に2日（死亡日及び死亡日前14日以内に当該利用者（末期の悪性腫瘍その他別に厚生労働大臣が定める状態（平成24年厚生労働省告示第95号の二十九）にあるものに限る）に訪問看護を行っている場合にあっては、1日）以上ターミナルケアを行った場合（ターミナルケアを行った後、24時間以内に在宅以外で死亡した場合を含む）は、ターミナルケア加算として、当該利用者の死亡月につき2,500単位を所定単位数に加算しているか。
　なお、ターミナルケアを実施中に、死亡診断を目的として医療機関へ搬送し、24時間以内に死亡が確認される場合等については、ターミナルケア加算を算定することができるものとする。</t>
    <phoneticPr fontId="2"/>
  </si>
  <si>
    <t>平18厚労告126別表の1のイ及びロの注14
平18老計発0331005・老振発0331005・老老発0331018第2の2(13)⑤</t>
    <phoneticPr fontId="2"/>
  </si>
  <si>
    <t>(2) ターミナルケアの提供においては、次に掲げる事項を訪問看護サービス記録書に記録しているか。
ア終末期の身体症状の変化及びこれに対する看護についての記録
イ療養や死別に関する利用者及び家族の精神的な状態の変化及びこれに対す
　るケアの経過についての記録
ウ看取りを含めたターミナルケアの各プロセスにおいて利用者及び家族の意
　向を把握し、それに基づくアセスメント及び対応の経過の記録　　　　　　　　　　　　　</t>
    <phoneticPr fontId="2"/>
  </si>
  <si>
    <t>平18厚労告126別表の1のイ及びロの注14
平18老計発0331005・老振発0331005・老老発0331018第2の2(9)④</t>
    <phoneticPr fontId="2"/>
  </si>
  <si>
    <t>１１ 主治の医師の特別な指示があった場合の取扱い
　一体型定期巡回・随時対応型訪問介護看護事業所の訪問看護サービスを利用しようとする者の主治の医師（介護老人保健施設の医師を除く）が、当該者が急性増悪等により一時的に頻回の訪問看護を行う必要がある旨の特別の指示を行った場合は、当該指示の日から14日間に限って、訪問看護サービスを行わない場合の定期巡回・随時対応型訪問介護看護費(Ⅰ)を算定しているか。</t>
    <phoneticPr fontId="2"/>
  </si>
  <si>
    <t>平18厚労告126別表の1のロの注15
平18老計発0331005第2の2(14)</t>
    <phoneticPr fontId="2"/>
  </si>
  <si>
    <t>１２ 短期入所系サービスを利用した場合の減算
　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は、定期巡回・随時対応型訪問介護看護費を算定していないか。
　この場合、当該月の日数から、当該月の短期入所系サービスの利用日数（退所日を除く）を減じて得た日数に、サービスコード表の定期巡回・随時対応型訪問介護看護費(Ⅰ)又は(Ⅱ)の日割り単価を乗じて得た単位数を、当該月の所定単位数とする。</t>
    <phoneticPr fontId="2"/>
  </si>
  <si>
    <t>平18厚労告126別表の1のイ及びロの注16
平18老計発0331005・老振発0331005・老老発0331018第2の2(2)②</t>
    <phoneticPr fontId="2"/>
  </si>
  <si>
    <t>１３ サービス種類相互の算定関係
　利用者が短期入所生活介護、短期入所療養介護若しくは特定施設入居者生活介護又は夜間対応型訪問介護、小規模多機能型居宅介護、認知症対応型共同生活介護、地域密着型特定施設入居者生活介護、地域密着型介護老人福祉施設入所者生活介護若しくは複合型サービスを受けている間は、定期巡回・随時対応型訪問介護看護費を算定していないか。また、他の定期巡回・随時対応型訪問介護看護を受けている間に、定期巡回・随時対応型訪問介護看護費を算定していないか。</t>
    <phoneticPr fontId="2"/>
  </si>
  <si>
    <t>平18厚労告126別表の1のロの注16、17</t>
    <phoneticPr fontId="2"/>
  </si>
  <si>
    <t>１４ 初期加算
　定期巡回・随時対応型訪問介護看護の利用を開始した日から起算して30日以内の期間については、初期加算として、1日につき30単位を加算しているか。
　30日を超える病院又は診療所への入院の後に定期巡回・随時対応型訪問介護看護の利用を再び開始した場合も同様とする。</t>
    <phoneticPr fontId="2"/>
  </si>
  <si>
    <t>平18厚労告126別表の1のニ</t>
    <phoneticPr fontId="2"/>
  </si>
  <si>
    <t>１５ 退院時共同指導加算
(1)定期巡回・随時対応型訪問介護看護費(Ⅰ)(2)について、病院、診療所、介護老人保健施設又は介護医療院に入院中又は入所中の者が退院又は退所するに当たり、一体型定期巡回・随時対応型訪問介護看護事業所の保健師、看護師又は理学療法士、作業療法士若しくは言語聴覚士が退院時共同指導（当該者又はその看護に当たっている者に対して、病院、診療所、介護老人保健施設又は介護医療院の主治の医師その他の従業者と共同し、在宅での療養上必要な指導を行い、その内容を提供することをいう）を行った後、当該者の退院又は退所後に当該者に対する初回の訪問看護サービスを行った場合に、退院時共同指導加算として、当該退院又は退所につき1回（特別な管理を必要とする利用者については2回）に限り、600単位を加算しているか。</t>
    <phoneticPr fontId="2"/>
  </si>
  <si>
    <t>平18厚労告126別表の1のホ
平18老計発0331005・老振発0331005・老老発0331018第2の2(15)</t>
    <phoneticPr fontId="2"/>
  </si>
  <si>
    <t>(2)退院時共同指導を行った場合は、その内容を訪問看護サービス記録書に記録しているか。</t>
    <phoneticPr fontId="2"/>
  </si>
  <si>
    <t>平18老計発0331005・老振発0331005・老老発0331018第2の2(15)⑤</t>
    <phoneticPr fontId="2"/>
  </si>
  <si>
    <t>１６ 総合マネジメント体制強化加算
　定期巡回・随時対応型訪問介護看護費(Ⅰ)(Ⅱ)について、別に厚生労働大臣が定める基準に適合しているものとして、電子情報処理組織を使用する方法により、区長に対し、老健局長が定める様式による届出を行った事業所が、利用者に対し、指定定期巡回・随時対応型訪問介護看護を行った場合、当該基準に掲げる区分に従い、１月につき次に掲げる所定単位数を加算しているか。ただし、次に掲げるいずれかの加算を算定している場合においては、次に掲げるその他の加算は算定できない。
(1) 総合マネジメント体制強化加算(Ⅰ) 1,200単位
(2) 総合マネジメント体制強化加算(Ⅱ) 800単位</t>
    <phoneticPr fontId="2"/>
  </si>
  <si>
    <t>平18厚労告126別表の1のへ</t>
    <phoneticPr fontId="2"/>
  </si>
  <si>
    <t xml:space="preserve">(1)総合マネジメント体制強化加算(Ⅰ)
　次に揚げる基準のいずれにも該当すること。
　①利用者の心身の状況又はその家族等を取り巻く環境の変化に応じ、随時、計画作成責任者、看護師、准看護師、介護職員その他の関係者が共同し、定期巡回・随時対応型訪問介護看護計画の見直しを行っているか。　
</t>
    <phoneticPr fontId="2"/>
  </si>
  <si>
    <t>平27厚労告95第46号</t>
    <phoneticPr fontId="2"/>
  </si>
  <si>
    <t>　②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か。</t>
    <phoneticPr fontId="2"/>
  </si>
  <si>
    <t>　③日常的に利用者と関わりのある地域住民等の相談に対応する体制を確保しているか。</t>
    <phoneticPr fontId="2"/>
  </si>
  <si>
    <t>　④地域住民等との連携により、地域資源を効果的に活用し、利用者の状態に応じた支援を行っているか。</t>
    <phoneticPr fontId="2"/>
  </si>
  <si>
    <t>　⑤次に掲げる基準のいずれかに適合しているか。
　ア障害福祉サービス事業所、児童福祉施設等と協働し、地域において世代
　　間の交流を行っていること。
　イ地域住民等、他の指定居宅サービス事業者が当該事業を行う事業所、他
　　の指定地域密着型サービス事業者が当該事業を行う事業所等と共同で事
　　例検討会、研修会等を実施していること。
　ウ市町村が実施する法第 115 条の 45 第１項第２号に掲げる事業や同条
　　第２項第４号に掲げる事業等に参加していること。
　エ地域住民及び利用者の住まいに関する相談に応じ、必要な支援を行って
　　いること。</t>
    <phoneticPr fontId="2"/>
  </si>
  <si>
    <t>(2)総合マネジメント体制強化加算(Ⅱ)
　次に揚げる基準のいずれにも該当すること。
　(1)①及び②に掲げる基準に適合しているか。</t>
    <phoneticPr fontId="2"/>
  </si>
  <si>
    <t>１７ 生活機能向上連携加算
　下記の基準に適合しているものとして、定期巡回・随時対応型訪問介護看護の質を継続的に管理した場合は、所定単位数を加算しているか。
　(1)生活機能向上連携加算(Ⅰ) 100単位
　(2)生活機能向上連携加算(Ⅱ) 200単位</t>
    <phoneticPr fontId="2"/>
  </si>
  <si>
    <t>平18厚労告126別表の1のト</t>
    <phoneticPr fontId="2"/>
  </si>
  <si>
    <t>(1)生活機能向上連携加算(Ⅰ)
　計画作成担当者が、指定訪問リハビリテーション事業所、指定通所リハビリテーション事業所又はリハビリテーションを実施している医療提供施設の医師、理学療法士、作業療法士又は言語聴覚士の助言に基づき、生活機能の向上を目的とした認知症対応型共同生活介護計画（以下、「介護計画」という。）を作成し、当該定期巡回・随時対応訪問介護看護計画に基づく指定定期巡回・随時対応訪問介護看護（定期巡回・随時対応型訪問介護看護費(Ⅰ)又は(Ⅱ)の所定単位数を算定している場合に限る。）を行ったときは、初回の当該指定定期巡回・随時対応訪問介護看護が行われた日の属する月に、所定単位数を加算しているか。</t>
    <phoneticPr fontId="2"/>
  </si>
  <si>
    <t xml:space="preserve">(2)生活機能向上連携加算(Ⅱ)
　利用者に対して、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計画作成責任者が同行する等により、当該医師、理学療法士、作業療法士又は言語聴覚士と利用者の身体の状況等の評価を共同して行い、かつ、生活機能の向上を目的とした定期巡回・随時対応型訪問介護看護計画を作成した場合であって、当該医師、理学療法士、作業療法士又は言語聴覚士と連携し、当該定期巡回・随時対応型訪問介護看護計画に基づく指定定期巡回・随時対応型訪問介護看護を行ったときは、初回の当該指定定期巡回・随時対応型訪問介護看護が行われた日の属する月以降３月の間、所定単位数を加算しているか。
　ただし、(1)を算定している場合には算定しない。
</t>
    <phoneticPr fontId="2"/>
  </si>
  <si>
    <t xml:space="preserve">１８ 認知症専門ケア加算
　別に厚生労働大臣が定める基準に適合しているものとして、電子情報処理組織を使用する方法により、区長に対し、老健局長が定める様式による届出を行った指定定期巡回・随時対応型訪問介護看護事業所において、別に厚生労働大臣が定める者に対して専門的な認知症ケアを行った場合は、当該基準に掲げる区分に従い、定期巡回・随時対応型訪問介護看護費(Ⅰ)又は(Ⅱ)については１月につき、定期巡回・随時対応型訪問介護看護費(Ⅲ)については定期巡回サービス又は随時訪問サービスの提供を行った際に１日につき、次に掲げる所定単位数を加算しているか。
　ただし、次に掲げるいずれかの加算を算定している場合においては、次に掲げるその他の加算は算定しない。
　(１)定期巡回・随時対応型訪問介護看護費(Ⅰ)(Ⅱ)を算定している場合
　①認知症専門ケア加算(Ⅰ) 90単位
　②認知症専門ケア加算(Ⅱ) 120単位
　(２)定期巡回・随時対応型訪問介護看護費(Ⅲ)を算定している場合
　①認知症専門ケア加算(Ⅰ) 3単位
　②認知症専門ケア加算(Ⅱ) 4単位
</t>
    <phoneticPr fontId="2"/>
  </si>
  <si>
    <t>平18厚労告126別表の1のチ</t>
    <phoneticPr fontId="2"/>
  </si>
  <si>
    <t>①認知症専門ケア加算(Ⅰ)
　次に掲げる基準のいずれにも適合すること。
　ア事業所における利用者の総数のうち、周囲の者による日常生活に対する　
　　注意を要する認知症の者（以下「対象者」。）の占める割合が２分の１
　　以上であること。
　イ認知症介護に係る専門的な研修を修了している者を、事業所における対
　　象者の数が20人未満である場合にあっては１以上、対象者の数が20人以
　　上である場合にあっては１に対象者の数が19を超えて10又はその端数を
　　増すごとに１を加えて得た数以上配置し、チームとして専門的な認知症
　　ケアを実施していること。
　ウ当該事業所の従業者に対する認知症ケアに関する留意事項の伝達又は技
　　術的指導に係る会議を定期的に開催していること。</t>
    <phoneticPr fontId="2"/>
  </si>
  <si>
    <t>平27厚労告95の三の四</t>
    <phoneticPr fontId="2"/>
  </si>
  <si>
    <t>②認知症専門ケア加算(Ⅱ)
　次に掲げる基準のいずれにも適合すること。
　ア①イ～ウの基準に適合していること。
　イ事業所における利用者の総数のうち、日常生活に支障を来すおそれのあ
　　る症状又は行動が認められることから介護を必要とする認知症の者の占
　　める割合が１００分の２０以上であること。
　ウ認知症介護の指導に係る専門的な研修を修了している者を１名以上配置
　　し、事業所全体の認知症ケアの指導等を実施していること。
　エ当該事業所における介護職員、看護職員ごとの認知症ケアに関する研修
　　計画を作成し、当該計画に従い、研修(外部における研修を含む。)を実
　　施又は実施を予定していること。</t>
    <phoneticPr fontId="2"/>
  </si>
  <si>
    <t>１９ 口腔連携強化加算 50単位
　定期巡回・随時対応型訪問介護看護費(Ⅰ)及び(Ⅱ)について、別に厚生労働大臣が定める基準に適合しているものとして、電子情報処理組織を使用する方法により、区長に対し、老健局長が定める様式による届出を行った指定定期巡回・随時対応型訪問介護看護事業所の従業者が、口腔の健康状態の評価を実施した場合において、利用者の同意を得て、歯科医療機関及び介護支援専門員に対し、当該評価の結果の情報提供を行ったときは、口腔連携強化加算として、１月に１回に限り所定単位数を加算しているか。</t>
    <phoneticPr fontId="2"/>
  </si>
  <si>
    <t>平18厚労告126別表の1のリ</t>
    <phoneticPr fontId="2"/>
  </si>
  <si>
    <t>（１）指定定期巡回・随時対応型訪問介護看護事業所の従業者が利用者の口腔の健康状態に係る評価を行うに当たって、歯科点数表のＣ０００歯科訪問診療料の算定の実績がある歯科医療機関の歯科医師又は歯科医師の指示を受けた歯科衛生士に相談できる体制を確保し、その旨を文書等で取り決めているか。</t>
    <phoneticPr fontId="2"/>
  </si>
  <si>
    <t>（２）次のいずれにも該当していないこと。
　①他の介護サービスの事業所において、当該利用者について、栄養状態のスクリーニングを行い、口腔・栄養スクリーニング加算(Ⅱ)を算定している場合を除き、口腔・栄養スクリーニング加算を算定していること。</t>
    <phoneticPr fontId="2"/>
  </si>
  <si>
    <t>　②当該利用者について、口腔の健康状態の評価の結果、居宅療養管理指導が必要であると歯科医師が判断し、初回の居宅療養管理指導を行った日の属する月を除き、指定居宅療養管理指導事業所が歯科医師又は歯科衛生士が行う居宅療養管理指導費を算定していること。</t>
    <phoneticPr fontId="2"/>
  </si>
  <si>
    <t>　③当該事業所以外の介護サービス事業所において、当該利用者について、口腔連携強化加算を算定していること。</t>
    <phoneticPr fontId="2"/>
  </si>
  <si>
    <t>２０ サービス提供体制強化加算
　別に厚生労働大臣が定める基準に適合しているものとして区長に届け出た定期巡回・随時対応型訪問介護看護事業所が、利用者に対し、定期巡回・随時対応型訪問介護看護を行った場合は、当該基準に掲げる区分に従い、1月につき次に掲げる所定単位数を加算しているか。ただし、次に掲げるいずれかの加算を算定している場合、次に掲げるその他の加算は算定しない。
　イサービス提供強化加算（Ⅰ）
　　次のいずれにも適合すること。
　　①定期巡回・随時対応型訪問介護看護事業所の全ての定期巡回・随時対
　　　応型訪問介護看護従業者（以下「従業者」）に対し、従業者ごとに研
　　　修計画を作成し、研修（外部における研修を含む）を実施又は実施を
　　　予定していること。
　　②利用者に関する情報や留意事項の伝達又は従業者の技術指導を目的と
　　　した会議を定期的に開催していること。
　　③当該事業所の全ての従業者に対し、健康診断等を定期的に実施するこ
　　　と。
　　④事業所の訪問介護員等の総数のうち、介護福祉士の占める割合が100分
　　　の60以上又は勤続 10年以上の介護福祉士の占める割合が100分の25以
　　　上。</t>
    <phoneticPr fontId="2"/>
  </si>
  <si>
    <t>平18厚労告126別表の1のヌの注
平18老計発0331005・老振発0331005・老老発0331018第2の2 (20)
平27厚労告95の四十七</t>
    <phoneticPr fontId="2"/>
  </si>
  <si>
    <t>　ロサービス提供強化加算（Ⅱ）
　　次のいずれにも適合すること
　　①イ①から③までに掲げる基準のいずれにも適合すること。
　　②当該事業所の訪問介護員等の総数のうち、介護福祉士の占める割合が
　　　100分の40以上又は介護福祉士、実務者研修修了者及び介護職員基礎研
　　　修課程修了者の占める割合が100分の60以上であること。</t>
    <phoneticPr fontId="2"/>
  </si>
  <si>
    <t>　ハサービス提供強化加算（Ⅱ）
　　次のいずれにも適合すること
　　①イ①から③までに掲げる基準のいずれにも適合すること。
　　②次のいずれかに適合すること。
　　　ア事業所の訪問介護員等の総数のうち、介護福祉士の占める割合が100
　　　　分の30以上又は介護福祉士、実務者研修修了者及び介護職員基礎研
　　　　修課程修了者の占める割合が 100 分の 50 以上であること。
　　　イ事業所の従業者の総数のうち、常勤職員の占める割合が100分の60以
　　　　上であること。
　　　ウ事業所の従業者の総数のうち、勤続年数7年以上の者の占める割合が
　　　　100分の30以上であること。</t>
    <phoneticPr fontId="2"/>
  </si>
  <si>
    <t>定期巡回・随時対応型訪問介護看護費(Ⅰ)(Ⅱ)を算定している場合
　サービス提供体制強化加算(Ⅰ) 750単位</t>
    <phoneticPr fontId="2"/>
  </si>
  <si>
    <t>　サービス提供体制強化加算(Ⅱ) 640単位</t>
    <phoneticPr fontId="2"/>
  </si>
  <si>
    <t>　サービス提供体制強化加算(Ⅲ) 350単位</t>
    <phoneticPr fontId="2"/>
  </si>
  <si>
    <t>定期巡回・随時対応型訪問介護看護費(Ⅲ)を算定している場合
　サービス提供体制強化加算(Ⅰ) 22単位</t>
    <phoneticPr fontId="2"/>
  </si>
  <si>
    <t>　サービス提供体制強化加算(Ⅱ) 18単位</t>
    <phoneticPr fontId="2"/>
  </si>
  <si>
    <t>　サービス提供体制強化加算(Ⅲ) 6単位</t>
    <phoneticPr fontId="2"/>
  </si>
  <si>
    <t>(2)職員の割合の算定に当たっては、常勤換算方法により算出した前年度（3月を除く）の平均を用いているか。
　ただし、前年度の実績が6月に満たない事業所（新たに事業を開始し、又は再開した事業所を含む）については、届出日の属する月の前3月について、常勤換算方法により算出した平均を用いることとする。</t>
    <phoneticPr fontId="2"/>
  </si>
  <si>
    <t>(3)(2)のただし書きの場合、届出を行った月以降においても、直近3月間の職員の割合につき、毎月継続的に所定の割合を維持しているか。
　なお、その割合については、毎月記録するものとし、所定の割合を下回った場合については、直ちに届出を提出しなければならない。</t>
    <phoneticPr fontId="2"/>
  </si>
  <si>
    <t xml:space="preserve">26 介護職員等処遇改善加算（令和８年５月３１日まで）
　別に厚生労働大臣が定める基準に適合する介護職員等の賃金の改善等を実施しているものとして、電子情報処理組織を使用する方法により、区長に対し、老健局長が定める様式による届出を行った指定地域密着型通所介護事業所が、利用者に対し、指定定期巡回・随時対応型訪問介護看護を行った場合は、当該基準に掲げる区分に従い、次に掲げる単位数を所定単位数に加算しているか。ただし、次に掲げるいずれかの加算を算定している場合においては、次に掲げるその他の加算は算定しない。
</t>
    <rPh sb="8" eb="14">
      <t>ショグウカイゼンカサン</t>
    </rPh>
    <rPh sb="15" eb="17">
      <t>レイワ</t>
    </rPh>
    <rPh sb="18" eb="19">
      <t>ネン</t>
    </rPh>
    <rPh sb="20" eb="21">
      <t>ガツ</t>
    </rPh>
    <rPh sb="23" eb="24">
      <t>ニチ</t>
    </rPh>
    <rPh sb="92" eb="94">
      <t>クチョウ</t>
    </rPh>
    <rPh sb="95" eb="96">
      <t>タイ</t>
    </rPh>
    <rPh sb="98" eb="102">
      <t>ロウケンキョクチョウ</t>
    </rPh>
    <rPh sb="103" eb="104">
      <t>サダ</t>
    </rPh>
    <rPh sb="106" eb="108">
      <t>ヨウシキ</t>
    </rPh>
    <rPh sb="111" eb="113">
      <t>トドケデ</t>
    </rPh>
    <rPh sb="114" eb="115">
      <t>オコナ</t>
    </rPh>
    <rPh sb="117" eb="123">
      <t>シテイチイキミッチャク</t>
    </rPh>
    <rPh sb="123" eb="124">
      <t>ガタ</t>
    </rPh>
    <rPh sb="124" eb="130">
      <t>ツウショカイゴジギョウ</t>
    </rPh>
    <rPh sb="130" eb="131">
      <t>ショ</t>
    </rPh>
    <rPh sb="133" eb="135">
      <t>リヨウ</t>
    </rPh>
    <rPh sb="135" eb="136">
      <t>シャ</t>
    </rPh>
    <rPh sb="137" eb="138">
      <t>タイ</t>
    </rPh>
    <rPh sb="159" eb="160">
      <t>オコナ</t>
    </rPh>
    <rPh sb="162" eb="164">
      <t>バアイ</t>
    </rPh>
    <rPh sb="166" eb="170">
      <t>トウガイキジュン</t>
    </rPh>
    <rPh sb="171" eb="172">
      <t>カカ</t>
    </rPh>
    <rPh sb="174" eb="176">
      <t>クブン</t>
    </rPh>
    <rPh sb="177" eb="178">
      <t>シタガ</t>
    </rPh>
    <rPh sb="180" eb="181">
      <t>ツギ</t>
    </rPh>
    <rPh sb="182" eb="183">
      <t>カカ</t>
    </rPh>
    <rPh sb="185" eb="188">
      <t>タンイスウ</t>
    </rPh>
    <rPh sb="189" eb="194">
      <t>ショテイタンイスウ</t>
    </rPh>
    <rPh sb="195" eb="197">
      <t>カサン</t>
    </rPh>
    <rPh sb="207" eb="208">
      <t>ツギ</t>
    </rPh>
    <rPh sb="209" eb="210">
      <t>カカ</t>
    </rPh>
    <rPh sb="217" eb="219">
      <t>カサン</t>
    </rPh>
    <rPh sb="220" eb="222">
      <t>サンテイ</t>
    </rPh>
    <rPh sb="226" eb="228">
      <t>バアイ</t>
    </rPh>
    <rPh sb="234" eb="235">
      <t>ツギ</t>
    </rPh>
    <rPh sb="236" eb="237">
      <t>カカ</t>
    </rPh>
    <rPh sb="241" eb="242">
      <t>タ</t>
    </rPh>
    <rPh sb="243" eb="245">
      <t>カサン</t>
    </rPh>
    <rPh sb="246" eb="248">
      <t>サンテイ</t>
    </rPh>
    <phoneticPr fontId="2"/>
  </si>
  <si>
    <t>平18厚労告126別表の1のル
平18老計発0331005・老振発0331005・老老発0331018第2の2(21)</t>
    <phoneticPr fontId="2"/>
  </si>
  <si>
    <t xml:space="preserve">（１）介護職員等処遇改善加算（Ⅰ）
　定期巡回・随時対応型訪問介護看護費に各種加算減算を加えた総単位数の1000分の245に相当する単位数
</t>
    <rPh sb="19" eb="21">
      <t>テイキ</t>
    </rPh>
    <rPh sb="21" eb="23">
      <t>ジュンカイ</t>
    </rPh>
    <rPh sb="24" eb="26">
      <t>ズイジ</t>
    </rPh>
    <rPh sb="26" eb="29">
      <t>タイオウガタ</t>
    </rPh>
    <rPh sb="29" eb="31">
      <t>ホウモン</t>
    </rPh>
    <rPh sb="31" eb="33">
      <t>カイゴ</t>
    </rPh>
    <rPh sb="33" eb="35">
      <t>カンゴ</t>
    </rPh>
    <rPh sb="35" eb="36">
      <t>ヒ</t>
    </rPh>
    <rPh sb="56" eb="57">
      <t>ブン</t>
    </rPh>
    <rPh sb="62" eb="64">
      <t>ソウトウ</t>
    </rPh>
    <rPh sb="66" eb="69">
      <t>タンイスウ</t>
    </rPh>
    <phoneticPr fontId="2"/>
  </si>
  <si>
    <t>（２）介護職員等処遇改善加算（Ⅱ）
　定期巡回・随時対応型訪問介護看護費に各種加算減算を加えた総単位数の1000分の224に相当する単位数</t>
    <rPh sb="3" eb="14">
      <t>カイゴショクイントウショグウカイゼンカサン</t>
    </rPh>
    <phoneticPr fontId="2"/>
  </si>
  <si>
    <t>（３）介護職員等処遇改善加算（Ⅲ）
　定期巡回・随時対応型訪問介護看護費に各種加算減算を加えた総単位数の1000分の182に相当する単位数</t>
    <rPh sb="3" eb="8">
      <t>カイゴショクイントウ</t>
    </rPh>
    <rPh sb="8" eb="14">
      <t>ショグウカイゼンカサン</t>
    </rPh>
    <phoneticPr fontId="2"/>
  </si>
  <si>
    <t>（４）介護職員等処遇改善加算（Ⅳ）
　定期巡回・随時対応型訪問介護看護費に各種加算減算を加えた総単位数の1000分の145に相当する単位数</t>
    <rPh sb="3" eb="14">
      <t>カイゴショクイントウショグウカイゼンカサン</t>
    </rPh>
    <phoneticPr fontId="2"/>
  </si>
  <si>
    <t xml:space="preserve">27 介護職員等処遇改善加算（令和８年６月１日から）
　別に厚生労働大臣が定める基準に適合する介護職員等の賃金の改善等を実施しているものとして、電子情報処理組織を使用する方法により、市町村長に対し、老健局長が定める様式による届出を行った指定定期巡回・随時対応型訪問介護看護事業所が、利用者に対し、指定定期巡回・随時対応型訪問介護看護を行った場合は、当該基準に掲げる区分に従い、次に掲げる単位数を所定単位数に加算する。
　ただし、次に掲げるいずれかの加算を算定している場合においては、次に掲げるその他の加算は算定しない。 
</t>
    <rPh sb="8" eb="14">
      <t>ショグウカイゼンカサン</t>
    </rPh>
    <rPh sb="15" eb="17">
      <t>レイワ</t>
    </rPh>
    <rPh sb="18" eb="19">
      <t>ネン</t>
    </rPh>
    <rPh sb="20" eb="21">
      <t>ガツ</t>
    </rPh>
    <rPh sb="22" eb="23">
      <t>ニチ</t>
    </rPh>
    <phoneticPr fontId="2"/>
  </si>
  <si>
    <t xml:space="preserve">（１）介護職員等処遇改善加算(Ⅰ)イ
定期巡回・随時対応型訪問介護看護費に各種加算減算を加えた総単位数の1000分の267に相当する単位数
</t>
    <rPh sb="3" eb="5">
      <t>カイゴ</t>
    </rPh>
    <rPh sb="5" eb="7">
      <t>ショクイン</t>
    </rPh>
    <rPh sb="7" eb="8">
      <t>トウ</t>
    </rPh>
    <rPh sb="8" eb="10">
      <t>ショグウ</t>
    </rPh>
    <rPh sb="10" eb="12">
      <t>カイゼン</t>
    </rPh>
    <rPh sb="12" eb="14">
      <t>カサン</t>
    </rPh>
    <rPh sb="19" eb="21">
      <t>テイキ</t>
    </rPh>
    <rPh sb="21" eb="23">
      <t>ジュンカイ</t>
    </rPh>
    <rPh sb="24" eb="26">
      <t>ズイジ</t>
    </rPh>
    <rPh sb="26" eb="29">
      <t>タイオウガタ</t>
    </rPh>
    <rPh sb="29" eb="31">
      <t>ホウモン</t>
    </rPh>
    <rPh sb="31" eb="33">
      <t>カイゴ</t>
    </rPh>
    <rPh sb="33" eb="35">
      <t>カンゴ</t>
    </rPh>
    <rPh sb="35" eb="36">
      <t>ヒ</t>
    </rPh>
    <rPh sb="56" eb="57">
      <t>ブン</t>
    </rPh>
    <phoneticPr fontId="2"/>
  </si>
  <si>
    <t>（２）介護職員等処遇改善加算(Ⅰ)ロ
定期巡回・随時対応型訪問介護看護費に各種加算減算を加えた総単位数の1000分の278に相当する単位数</t>
    <rPh sb="3" eb="5">
      <t>カイゴ</t>
    </rPh>
    <rPh sb="5" eb="7">
      <t>ショクイン</t>
    </rPh>
    <rPh sb="7" eb="8">
      <t>トウ</t>
    </rPh>
    <rPh sb="8" eb="10">
      <t>ショグウ</t>
    </rPh>
    <rPh sb="10" eb="12">
      <t>カイゼン</t>
    </rPh>
    <rPh sb="12" eb="14">
      <t>カサン</t>
    </rPh>
    <phoneticPr fontId="2"/>
  </si>
  <si>
    <t>（３）介護職員等処遇改善加算(Ⅱ)イ 
定期巡回・随時対応型訪問介護看護費に各種加算減算を加えた総単位数の1000分の246に相当する単位数</t>
    <rPh sb="3" eb="5">
      <t>カイゴ</t>
    </rPh>
    <rPh sb="5" eb="7">
      <t>ショクイン</t>
    </rPh>
    <rPh sb="7" eb="8">
      <t>トウ</t>
    </rPh>
    <rPh sb="8" eb="10">
      <t>ショグウ</t>
    </rPh>
    <rPh sb="10" eb="12">
      <t>カイゼン</t>
    </rPh>
    <rPh sb="12" eb="14">
      <t>カサン</t>
    </rPh>
    <phoneticPr fontId="2"/>
  </si>
  <si>
    <t>（４）介護職員等処遇改善加算(Ⅱ)ロ
定期巡回・随時対応型訪問介護看護費に各種加算減算を加えた総単位数の1000分の257に相当する単位数</t>
    <rPh sb="3" eb="5">
      <t>カイゴ</t>
    </rPh>
    <rPh sb="5" eb="7">
      <t>ショクイン</t>
    </rPh>
    <rPh sb="7" eb="8">
      <t>トウ</t>
    </rPh>
    <rPh sb="8" eb="10">
      <t>ショグウ</t>
    </rPh>
    <rPh sb="10" eb="12">
      <t>カイゼン</t>
    </rPh>
    <rPh sb="12" eb="14">
      <t>カサン</t>
    </rPh>
    <phoneticPr fontId="2"/>
  </si>
  <si>
    <t xml:space="preserve">（５）介護職員等処遇改善加算(Ⅲ)
定期巡回・随時対応型訪問介護看護費に各種加算減算を加えた総単位数の1000分の204に相当する単位数
</t>
    <rPh sb="3" eb="5">
      <t>カイゴ</t>
    </rPh>
    <rPh sb="5" eb="7">
      <t>ショクイン</t>
    </rPh>
    <rPh sb="7" eb="8">
      <t>トウ</t>
    </rPh>
    <rPh sb="8" eb="10">
      <t>ショグウ</t>
    </rPh>
    <rPh sb="10" eb="12">
      <t>カイゼン</t>
    </rPh>
    <rPh sb="12" eb="14">
      <t>カサン</t>
    </rPh>
    <phoneticPr fontId="2"/>
  </si>
  <si>
    <t xml:space="preserve">（６）介護職員等処遇改善加算(Ⅳ) 
定期巡回・随時対応型訪問介護看護費に各種加算減算を加えた総単位数の1000分の167に相当する単位数
</t>
    <phoneticPr fontId="2"/>
  </si>
  <si>
    <t>※別に厚生労働大臣が定める基準
イ　介護職員等処遇改善加算（Ⅰ）イ
　</t>
    <rPh sb="1" eb="2">
      <t>ベツ</t>
    </rPh>
    <rPh sb="3" eb="5">
      <t>コウセイ</t>
    </rPh>
    <rPh sb="5" eb="7">
      <t>ロウドウ</t>
    </rPh>
    <rPh sb="7" eb="9">
      <t>ダイジン</t>
    </rPh>
    <rPh sb="10" eb="11">
      <t>サダ</t>
    </rPh>
    <rPh sb="13" eb="15">
      <t>キジュン</t>
    </rPh>
    <rPh sb="18" eb="20">
      <t>カイゴ</t>
    </rPh>
    <rPh sb="20" eb="22">
      <t>ショクイン</t>
    </rPh>
    <rPh sb="22" eb="23">
      <t>トウ</t>
    </rPh>
    <rPh sb="23" eb="25">
      <t>ショグウ</t>
    </rPh>
    <rPh sb="25" eb="27">
      <t>カイゼン</t>
    </rPh>
    <rPh sb="27" eb="29">
      <t>カサン</t>
    </rPh>
    <phoneticPr fontId="2"/>
  </si>
  <si>
    <t>次に掲げる基準のいずれにも適合すること。</t>
    <phoneticPr fontId="2"/>
  </si>
  <si>
    <t>（１）介護職員その他の職員の賃金改善について、次に掲げる基準のいずれにも適合し、かつ、賃金改善に要する費用の見込額が介護職員等処遇改善加算の算定見込額以上となる賃金改善に関する計画を策定し、当該計画に基づき適切な措置を講じていること。</t>
    <phoneticPr fontId="2"/>
  </si>
  <si>
    <t>（一）当該指定定期巡回・随時対応型訪問介護看護事業所が仮に介護職員等処遇改善加算(Ⅳ)を算定した場合に算定することが見込まれる額の二分の一以上を基本給又は決まって毎月支払われる手当に充てるものであること。</t>
    <rPh sb="1" eb="2">
      <t>1</t>
    </rPh>
    <phoneticPr fontId="2"/>
  </si>
  <si>
    <t>（二）指定定期巡回・随時対応型訪問介護看護事業所における経験・技能のある介護職員の賃金改善に要する費用の見込額の平均が、介護職員(経験・技能のある介護職員を除く。)の賃金改善に要する費用の見込額の平均より高くすること。</t>
    <rPh sb="1" eb="2">
      <t>2</t>
    </rPh>
    <rPh sb="102" eb="103">
      <t>タカ</t>
    </rPh>
    <phoneticPr fontId="2"/>
  </si>
  <si>
    <t>（２）当該指定定期巡回・随時対応型訪問介護看護事業所において、(1)の賃金改善に関する計画、当該計画に係る実施期間及び実施方法その他の当該事業所の職員の処遇改善の計画等を記載した介護職員等処遇改善計画書を作成し、全ての職員に周知し、市町村長(特別区の区長を含む。以下同じ。)に届け出ていること。</t>
    <phoneticPr fontId="2"/>
  </si>
  <si>
    <t>（３）介護職員等処遇改善加算の算定額に相当する賃金改善を実施すること。ただし、経営の悪化等により事業の継続が困難な場合、当該事業の継続を図るために当該事業所の職員の賃金水準(本加算による賃金改善分を除く。)を見直すことはやむを得ないが、その内容について市町村長に届け出ること。</t>
    <phoneticPr fontId="2"/>
  </si>
  <si>
    <t>（４）指定定期巡回・随時対応型訪問介護看護事業所において、事業年度ごとに当該事業所の職員の処遇改善に関する実績を市町村長に報告すること。</t>
    <rPh sb="5" eb="7">
      <t>テイキ</t>
    </rPh>
    <rPh sb="7" eb="9">
      <t>ジュンカイ</t>
    </rPh>
    <rPh sb="10" eb="12">
      <t>ズイジ</t>
    </rPh>
    <rPh sb="12" eb="15">
      <t>タイオウガタ</t>
    </rPh>
    <rPh sb="15" eb="17">
      <t>ホウモン</t>
    </rPh>
    <rPh sb="17" eb="19">
      <t>カイゴ</t>
    </rPh>
    <rPh sb="19" eb="21">
      <t>カンゴ</t>
    </rPh>
    <rPh sb="21" eb="24">
      <t>ジギョウショ</t>
    </rPh>
    <phoneticPr fontId="2"/>
  </si>
  <si>
    <t>（５）算定日が属する月の前十二月間において、労働基準法、労働者災害補償保険法、最低賃金法、労働安全衛生法、雇用保険法その他の労働に関する法令に違反し、罰金以上の刑に処せられていないこと。</t>
    <phoneticPr fontId="2"/>
  </si>
  <si>
    <t>（６）当該指定定期巡回・随時対応型訪問介護看護事業所において、労働保険料の納付が適正に行われていること。</t>
    <rPh sb="5" eb="7">
      <t>シテイ</t>
    </rPh>
    <phoneticPr fontId="2"/>
  </si>
  <si>
    <t>（７）次に掲げる基準のいずれにも適合すること。</t>
    <phoneticPr fontId="2"/>
  </si>
  <si>
    <t>（一）介護職員の任用の際における職責又は職務内容等の要件(介護職員の賃
      金に関するものを含む。)を定めていること。
（二）(一)の要件について書面をもって作成し、全ての介護職員に周知して
      いること。
（三）介護職員の資質の向上の支援に関する計画を策定し、当該計画に係る
      研修の実施又は研修の機会を確保していること。
（四）(三)について、全ての介護職員に周知していること。
（五）介護職員の経験若しくは資格等に応じて昇給する仕組み又は一定の基
      準に基づき定期に昇給を判定する仕組みを設けていること。
（六）(五)について書面をもって作成し、全ての介護職員に周知しているこ
　　　と。</t>
    <rPh sb="1" eb="2">
      <t>1</t>
    </rPh>
    <rPh sb="65" eb="66">
      <t>2</t>
    </rPh>
    <rPh sb="113" eb="114">
      <t>3</t>
    </rPh>
    <rPh sb="177" eb="178">
      <t>4</t>
    </rPh>
    <rPh sb="206" eb="207">
      <t>5</t>
    </rPh>
    <rPh sb="275" eb="276">
      <t>6</t>
    </rPh>
    <phoneticPr fontId="2"/>
  </si>
  <si>
    <t>（８）（２）の届出に係る計画の期間中に実施する職員の処遇改善の内容(賃金改善に関するものを除く。)及び当該職員の処遇改善に要する費用の見込額を全ての職員に周知していること。</t>
    <phoneticPr fontId="2"/>
  </si>
  <si>
    <t>（９）（８）の処遇改善の内容等について、インターネットの利用その他の適切な方法により公表していること。</t>
    <phoneticPr fontId="2"/>
  </si>
  <si>
    <t xml:space="preserve">（１０）定期巡回・随時対応型訪問介護看護費におけるサービス提供体制強化加算(Ⅰ)又は(Ⅱ)（指定療養通所介護にあってはサービス提供体制強化加算（Ⅲ）イ又は（Ⅲ）ロ）のいずれかを届け出ていること。
</t>
    <rPh sb="4" eb="6">
      <t>テイキ</t>
    </rPh>
    <rPh sb="6" eb="8">
      <t>ジュンカイ</t>
    </rPh>
    <rPh sb="9" eb="11">
      <t>ズイジ</t>
    </rPh>
    <rPh sb="11" eb="14">
      <t>タイオウガタ</t>
    </rPh>
    <rPh sb="14" eb="16">
      <t>ホウモン</t>
    </rPh>
    <rPh sb="16" eb="18">
      <t>カイゴ</t>
    </rPh>
    <rPh sb="18" eb="20">
      <t>カンゴ</t>
    </rPh>
    <rPh sb="20" eb="21">
      <t>ヒ</t>
    </rPh>
    <rPh sb="46" eb="48">
      <t>シテイ</t>
    </rPh>
    <rPh sb="48" eb="50">
      <t>リョウヨウ</t>
    </rPh>
    <rPh sb="50" eb="54">
      <t>ツウショカイゴ</t>
    </rPh>
    <rPh sb="63" eb="71">
      <t>テイキョウタイセイキョウカカサン</t>
    </rPh>
    <rPh sb="75" eb="76">
      <t>マタ</t>
    </rPh>
    <phoneticPr fontId="2"/>
  </si>
  <si>
    <t>ロ　介護職員等処遇改善加算（Ⅰ）ロ</t>
    <rPh sb="6" eb="7">
      <t>トウ</t>
    </rPh>
    <phoneticPr fontId="2"/>
  </si>
  <si>
    <t>（１）イ（１)から(１０)までに掲げる基準のいずれにも適合すること。</t>
    <rPh sb="16" eb="17">
      <t>カカ</t>
    </rPh>
    <rPh sb="19" eb="21">
      <t>キジュン</t>
    </rPh>
    <rPh sb="27" eb="29">
      <t>テキゴウ</t>
    </rPh>
    <phoneticPr fontId="2"/>
  </si>
  <si>
    <t xml:space="preserve">（２）次に掲げる基準のいずれかに適合すること。
</t>
    <rPh sb="3" eb="4">
      <t>ツギ</t>
    </rPh>
    <rPh sb="5" eb="6">
      <t>カカ</t>
    </rPh>
    <rPh sb="8" eb="10">
      <t>キジュン</t>
    </rPh>
    <rPh sb="16" eb="18">
      <t>テキゴウ</t>
    </rPh>
    <phoneticPr fontId="2"/>
  </si>
  <si>
    <t>　（一）ケアプランデータ連携システムを利用していること。</t>
    <rPh sb="2" eb="3">
      <t>1</t>
    </rPh>
    <rPh sb="12" eb="14">
      <t>レンケイ</t>
    </rPh>
    <rPh sb="19" eb="21">
      <t>リヨウ</t>
    </rPh>
    <phoneticPr fontId="2"/>
  </si>
  <si>
    <t>　（二）連携推進法人に所属していること。</t>
    <rPh sb="2" eb="3">
      <t>2</t>
    </rPh>
    <rPh sb="4" eb="10">
      <t>レンケイスイシンホウジン</t>
    </rPh>
    <rPh sb="11" eb="13">
      <t>ショゾク</t>
    </rPh>
    <phoneticPr fontId="2"/>
  </si>
  <si>
    <t>ハ　介護職員等処遇改善加算（Ⅱ）イ</t>
    <rPh sb="6" eb="7">
      <t>トウ</t>
    </rPh>
    <phoneticPr fontId="2"/>
  </si>
  <si>
    <t>　イ（１）から（９）までに掲げる基準のいずれにも適合すること。</t>
    <rPh sb="13" eb="14">
      <t>カカ</t>
    </rPh>
    <phoneticPr fontId="2"/>
  </si>
  <si>
    <t>ニ　介護職員等処遇改善加算（Ⅱ）ロ</t>
    <rPh sb="6" eb="7">
      <t>トウ</t>
    </rPh>
    <phoneticPr fontId="2"/>
  </si>
  <si>
    <t xml:space="preserve">次に掲げる基準のいずれにも適合すること。
</t>
    <rPh sb="0" eb="1">
      <t>ツギ</t>
    </rPh>
    <rPh sb="2" eb="3">
      <t>カカ</t>
    </rPh>
    <rPh sb="5" eb="7">
      <t>キジュン</t>
    </rPh>
    <rPh sb="13" eb="15">
      <t>テキゴウ</t>
    </rPh>
    <phoneticPr fontId="2"/>
  </si>
  <si>
    <t>（１）イ（１）から（９）までに掲げる基準のいずれにも適合すること。</t>
    <rPh sb="15" eb="16">
      <t>カカ</t>
    </rPh>
    <phoneticPr fontId="2"/>
  </si>
  <si>
    <t xml:space="preserve">（２）ロ（２）に掲げる基準に適合すること。
</t>
    <rPh sb="8" eb="9">
      <t>カカ</t>
    </rPh>
    <rPh sb="11" eb="13">
      <t>キジュン</t>
    </rPh>
    <rPh sb="14" eb="16">
      <t>テキゴウ</t>
    </rPh>
    <phoneticPr fontId="2"/>
  </si>
  <si>
    <t>ホ　介護職員等処遇改善加算（Ⅲ）</t>
    <rPh sb="6" eb="7">
      <t>トウ</t>
    </rPh>
    <phoneticPr fontId="2"/>
  </si>
  <si>
    <t xml:space="preserve">　イ(１)(一)及び(２)から(８)までに掲げる基準のいずれにも適合すること
</t>
    <rPh sb="6" eb="7">
      <t>1</t>
    </rPh>
    <phoneticPr fontId="2"/>
  </si>
  <si>
    <t>ヘ　介護職員等処遇改善加算（Ⅳ）</t>
    <rPh sb="6" eb="7">
      <t>トウ</t>
    </rPh>
    <phoneticPr fontId="2"/>
  </si>
  <si>
    <t xml:space="preserve">　イ(１)(一)、(２)から(６)まで、(７)(一)から(四)まで及び(８)に掲げる
  基準のいずれにも適合すること。
</t>
    <rPh sb="6" eb="7">
      <t>1</t>
    </rPh>
    <rPh sb="24" eb="25">
      <t>1</t>
    </rPh>
    <rPh sb="29" eb="30">
      <t>4</t>
    </rPh>
    <phoneticPr fontId="2"/>
  </si>
  <si>
    <t>名簿兼勤務表</t>
    <rPh sb="0" eb="2">
      <t>メイボ</t>
    </rPh>
    <rPh sb="2" eb="3">
      <t>ケン</t>
    </rPh>
    <rPh sb="3" eb="5">
      <t>キンム</t>
    </rPh>
    <rPh sb="5" eb="6">
      <t>ヒョウ</t>
    </rPh>
    <phoneticPr fontId="3"/>
  </si>
  <si>
    <t>（令和8年 月末）</t>
    <rPh sb="1" eb="2">
      <t>レイ</t>
    </rPh>
    <rPh sb="2" eb="3">
      <t>カズ</t>
    </rPh>
    <rPh sb="4" eb="5">
      <t>ネン</t>
    </rPh>
    <rPh sb="6" eb="7">
      <t>ツキ</t>
    </rPh>
    <rPh sb="7" eb="8">
      <t>マツ</t>
    </rPh>
    <phoneticPr fontId="3"/>
  </si>
  <si>
    <t>事業所名</t>
    <rPh sb="0" eb="3">
      <t>ジギョウショ</t>
    </rPh>
    <rPh sb="3" eb="4">
      <t>メイ</t>
    </rPh>
    <phoneticPr fontId="2"/>
  </si>
  <si>
    <t>氏  　　名</t>
    <rPh sb="0" eb="1">
      <t>シ</t>
    </rPh>
    <rPh sb="5" eb="6">
      <t>メイ</t>
    </rPh>
    <phoneticPr fontId="3"/>
  </si>
  <si>
    <t>資　格</t>
    <rPh sb="0" eb="1">
      <t>シ</t>
    </rPh>
    <rPh sb="2" eb="3">
      <t>カク</t>
    </rPh>
    <phoneticPr fontId="3"/>
  </si>
  <si>
    <t>資格取得年月日</t>
    <rPh sb="0" eb="2">
      <t>シカク</t>
    </rPh>
    <rPh sb="2" eb="4">
      <t>シュトク</t>
    </rPh>
    <rPh sb="4" eb="7">
      <t>ネンガッピ</t>
    </rPh>
    <phoneticPr fontId="3"/>
  </si>
  <si>
    <t>採用年月日</t>
    <rPh sb="0" eb="2">
      <t>サイヨウ</t>
    </rPh>
    <rPh sb="2" eb="5">
      <t>ネンガッピ</t>
    </rPh>
    <phoneticPr fontId="3"/>
  </si>
  <si>
    <t>月合計　　　　　　　　　　　　勤務時間</t>
    <rPh sb="0" eb="1">
      <t>ツキ</t>
    </rPh>
    <rPh sb="1" eb="3">
      <t>ゴウケイ</t>
    </rPh>
    <rPh sb="15" eb="17">
      <t>キンム</t>
    </rPh>
    <rPh sb="17" eb="19">
      <t>ジカン</t>
    </rPh>
    <phoneticPr fontId="3"/>
  </si>
  <si>
    <t>介福･１･２･看・社福・介護職員初任者研修・（　　　　　       ）</t>
    <rPh sb="0" eb="1">
      <t>カイ</t>
    </rPh>
    <rPh sb="1" eb="2">
      <t>フク</t>
    </rPh>
    <rPh sb="7" eb="8">
      <t>ミ</t>
    </rPh>
    <rPh sb="9" eb="11">
      <t>シャフク</t>
    </rPh>
    <rPh sb="12" eb="14">
      <t>カイゴ</t>
    </rPh>
    <rPh sb="14" eb="16">
      <t>ショクイン</t>
    </rPh>
    <rPh sb="16" eb="19">
      <t>ショニンシャ</t>
    </rPh>
    <rPh sb="19" eb="21">
      <t>ケンシュウ</t>
    </rPh>
    <phoneticPr fontId="3"/>
  </si>
  <si>
    <t>　　　　　年　　月　　日</t>
    <rPh sb="5" eb="6">
      <t>トシ</t>
    </rPh>
    <rPh sb="8" eb="9">
      <t>ツキ</t>
    </rPh>
    <rPh sb="11" eb="12">
      <t>ヒ</t>
    </rPh>
    <phoneticPr fontId="3"/>
  </si>
  <si>
    <t>時間</t>
    <rPh sb="0" eb="2">
      <t>ジカン</t>
    </rPh>
    <phoneticPr fontId="3"/>
  </si>
  <si>
    <t>定期巡回・随時対応型訪問介護看護</t>
    <rPh sb="0" eb="4">
      <t>テイキジュンカイ</t>
    </rPh>
    <rPh sb="5" eb="16">
      <t>ズイジタイオウガタホウモンカイゴカンゴ</t>
    </rPh>
    <phoneticPr fontId="3"/>
  </si>
  <si>
    <t>※就業規則による常勤の従業員が勤務する時間数・・・</t>
    <rPh sb="1" eb="5">
      <t>シュウギョウキソク</t>
    </rPh>
    <rPh sb="8" eb="10">
      <t>ジョウキン</t>
    </rPh>
    <rPh sb="11" eb="14">
      <t>ジュウギョウイン</t>
    </rPh>
    <rPh sb="15" eb="17">
      <t>キンム</t>
    </rPh>
    <rPh sb="19" eb="22">
      <t>ジカンスウ</t>
    </rPh>
    <phoneticPr fontId="2"/>
  </si>
  <si>
    <t>　　週　　　　　　　　時間　</t>
    <rPh sb="2" eb="3">
      <t>シュウ</t>
    </rPh>
    <rPh sb="11" eb="13">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</si>
</sst>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41"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
      <sz val="9"/>
      <name val="BIZ UD明朝 Medium"/>
      <family val="1"/>
      <charset val="128"/>
    </font>
    <font>
      <sz val="9"/>
      <color theme="1"/>
      <name val="游ゴシック"/>
      <family val="2"/>
      <charset val="128"/>
      <scheme val="minor"/>
    </font>
    <font>
      <sz val="9"/>
      <color theme="1"/>
      <name val="BIZ UD明朝 Medium"/>
      <family val="1"/>
      <charset val="128"/>
    </font>
    <font>
      <sz val="11"/>
      <color theme="1"/>
      <name val="BIZ UD明朝 Medium"/>
      <family val="1"/>
      <charset val="128"/>
    </font>
    <font>
      <sz val="9"/>
      <color theme="1"/>
      <name val="BIZ UD明朝 Medium"/>
      <family val="1"/>
      <charset val="134"/>
    </font>
    <font>
      <sz val="9"/>
      <color theme="1"/>
      <name val="Microsoft YaHei"/>
      <family val="1"/>
      <charset val="134"/>
    </font>
    <font>
      <sz val="8.6999999999999993"/>
      <name val="BIZ UD明朝 Medium"/>
      <family val="1"/>
      <charset val="128"/>
    </font>
    <font>
      <strike/>
      <sz val="9"/>
      <name val="BIZ UD明朝 Medium"/>
      <family val="1"/>
      <charset val="128"/>
    </font>
    <font>
      <sz val="11"/>
      <name val="ＭＳ Ｐゴシック"/>
      <family val="3"/>
      <charset val="128"/>
    </font>
    <font>
      <sz val="11"/>
      <name val="BIZ UD明朝 Medium"/>
      <family val="1"/>
      <charset val="128"/>
    </font>
    <font>
      <sz val="20"/>
      <name val="BIZ UD明朝 Medium"/>
      <family val="1"/>
      <charset val="128"/>
    </font>
    <font>
      <sz val="12"/>
      <name val="BIZ UD明朝 Medium"/>
      <family val="1"/>
      <charset val="128"/>
    </font>
    <font>
      <b/>
      <sz val="14"/>
      <name val="BIZ UD明朝 Medium"/>
      <family val="1"/>
      <charset val="128"/>
    </font>
    <font>
      <sz val="10"/>
      <name val="BIZ UD明朝 Medium"/>
      <family val="1"/>
      <charset val="128"/>
    </font>
    <font>
      <sz val="8"/>
      <name val="BIZ UD明朝 Medium"/>
      <family val="1"/>
      <charset val="128"/>
    </font>
    <font>
      <sz val="10"/>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3">
    <xf numFmtId="0" fontId="0" fillId="0" borderId="0">
      <alignment vertical="center"/>
    </xf>
    <xf numFmtId="38" fontId="17" fillId="0" borderId="0" applyFont="0" applyFill="0" applyBorder="0" applyAlignment="0" applyProtection="0">
      <alignment vertical="center"/>
    </xf>
    <xf numFmtId="0" fontId="33" fillId="0" borderId="0"/>
  </cellStyleXfs>
  <cellXfs count="57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25" fillId="0" borderId="0" xfId="0" applyFont="1" applyAlignment="1">
      <alignment horizontal="center" vertical="center"/>
    </xf>
    <xf numFmtId="0" fontId="25" fillId="0" borderId="0" xfId="0" applyFont="1">
      <alignment vertical="center"/>
    </xf>
    <xf numFmtId="0" fontId="25" fillId="0" borderId="104" xfId="0" applyFont="1" applyBorder="1" applyAlignment="1">
      <alignment horizontal="center" vertical="top"/>
    </xf>
    <xf numFmtId="0" fontId="0" fillId="0" borderId="42" xfId="0" applyBorder="1" applyAlignment="1">
      <alignment horizontal="center" vertical="top" textRotation="255"/>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30" xfId="0" applyFont="1" applyBorder="1" applyAlignment="1">
      <alignment horizontal="left" vertical="top" wrapText="1"/>
    </xf>
    <xf numFmtId="0" fontId="25" fillId="0" borderId="42" xfId="0" applyFont="1" applyBorder="1" applyAlignment="1">
      <alignment horizontal="center" vertical="top"/>
    </xf>
    <xf numFmtId="0" fontId="25" fillId="0" borderId="103" xfId="0" applyFont="1" applyBorder="1" applyAlignment="1">
      <alignment horizontal="center" vertical="top"/>
    </xf>
    <xf numFmtId="0" fontId="25" fillId="0" borderId="21" xfId="0" applyFont="1" applyBorder="1" applyAlignment="1">
      <alignment horizontal="center" vertical="top"/>
    </xf>
    <xf numFmtId="0" fontId="25" fillId="0" borderId="113" xfId="0" applyFont="1" applyBorder="1" applyAlignment="1">
      <alignment horizontal="center" vertical="top"/>
    </xf>
    <xf numFmtId="0" fontId="25" fillId="0" borderId="0" xfId="0" applyFont="1" applyAlignment="1">
      <alignment horizontal="center" vertical="top"/>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xf numFmtId="0" fontId="25" fillId="0" borderId="45" xfId="0" applyFont="1" applyBorder="1" applyAlignment="1">
      <alignment horizontal="center" vertical="top"/>
    </xf>
    <xf numFmtId="0" fontId="0" fillId="0" borderId="42" xfId="0" applyBorder="1" applyAlignment="1">
      <alignment horizontal="center" vertical="top"/>
    </xf>
    <xf numFmtId="0" fontId="0" fillId="0" borderId="21" xfId="0" applyBorder="1" applyAlignment="1">
      <alignment horizontal="center" vertical="top"/>
    </xf>
    <xf numFmtId="0" fontId="25" fillId="0" borderId="5" xfId="0" applyFont="1" applyBorder="1" applyAlignment="1">
      <alignment horizontal="left" vertical="top" wrapText="1"/>
    </xf>
    <xf numFmtId="0" fontId="25" fillId="0" borderId="0" xfId="0" applyFont="1" applyAlignment="1">
      <alignment horizontal="left" vertical="top" wrapText="1"/>
    </xf>
    <xf numFmtId="0" fontId="25" fillId="0" borderId="30" xfId="0" applyFont="1" applyBorder="1" applyAlignment="1">
      <alignment horizontal="left" vertical="top" wrapText="1"/>
    </xf>
    <xf numFmtId="0" fontId="25" fillId="0" borderId="23" xfId="0" applyFont="1" applyBorder="1" applyAlignment="1">
      <alignment horizontal="left" vertical="top" wrapText="1"/>
    </xf>
    <xf numFmtId="0" fontId="25" fillId="0" borderId="27" xfId="0" applyFont="1" applyBorder="1" applyAlignment="1">
      <alignment horizontal="left" vertical="top" wrapText="1"/>
    </xf>
    <xf numFmtId="0" fontId="25" fillId="0" borderId="22" xfId="0" applyFont="1" applyBorder="1" applyAlignment="1">
      <alignment horizontal="left" vertical="top" wrapText="1"/>
    </xf>
    <xf numFmtId="0" fontId="25" fillId="0" borderId="32" xfId="0" applyFont="1" applyBorder="1" applyAlignment="1">
      <alignment horizontal="left" vertical="top" wrapText="1"/>
    </xf>
    <xf numFmtId="0" fontId="25" fillId="0" borderId="33" xfId="0" applyFont="1" applyBorder="1" applyAlignment="1">
      <alignment horizontal="left" vertical="top" wrapText="1"/>
    </xf>
    <xf numFmtId="0" fontId="25" fillId="0" borderId="44" xfId="0" applyFont="1" applyBorder="1" applyAlignment="1">
      <alignment horizontal="left" vertical="top" wrapText="1"/>
    </xf>
    <xf numFmtId="0" fontId="26" fillId="0" borderId="44" xfId="0" applyFont="1" applyBorder="1" applyAlignment="1">
      <alignment horizontal="left" vertical="top" wrapText="1"/>
    </xf>
    <xf numFmtId="0" fontId="26" fillId="0" borderId="5" xfId="0" applyFont="1" applyBorder="1" applyAlignment="1">
      <alignment horizontal="left" vertical="top" wrapText="1"/>
    </xf>
    <xf numFmtId="0" fontId="26" fillId="0" borderId="30" xfId="0" applyFont="1" applyBorder="1" applyAlignment="1">
      <alignment horizontal="left" vertical="top" wrapText="1"/>
    </xf>
    <xf numFmtId="0" fontId="26" fillId="0" borderId="23" xfId="0" applyFont="1" applyBorder="1">
      <alignment vertical="center"/>
    </xf>
    <xf numFmtId="0" fontId="26" fillId="0" borderId="22" xfId="0" applyFont="1" applyBorder="1">
      <alignment vertical="center"/>
    </xf>
    <xf numFmtId="0" fontId="26" fillId="0" borderId="23" xfId="0" applyFont="1" applyBorder="1" applyAlignment="1">
      <alignment horizontal="left" vertical="top"/>
    </xf>
    <xf numFmtId="0" fontId="26" fillId="0" borderId="22" xfId="0" applyFont="1" applyBorder="1" applyAlignment="1">
      <alignment horizontal="left" vertical="top"/>
    </xf>
    <xf numFmtId="0" fontId="26" fillId="0" borderId="5" xfId="0" applyFont="1" applyBorder="1" applyAlignment="1">
      <alignment horizontal="left" vertical="top"/>
    </xf>
    <xf numFmtId="0" fontId="26" fillId="0" borderId="30" xfId="0" applyFont="1" applyBorder="1" applyAlignment="1">
      <alignment horizontal="left" vertical="top"/>
    </xf>
    <xf numFmtId="0" fontId="25" fillId="0" borderId="42" xfId="0" applyFont="1" applyBorder="1" applyAlignment="1">
      <alignment horizontal="center" vertical="top"/>
    </xf>
    <xf numFmtId="0" fontId="26" fillId="0" borderId="5" xfId="0" applyFont="1" applyBorder="1">
      <alignment vertical="center"/>
    </xf>
    <xf numFmtId="0" fontId="26" fillId="0" borderId="30" xfId="0" applyFont="1" applyBorder="1">
      <alignment vertical="center"/>
    </xf>
    <xf numFmtId="0" fontId="27" fillId="0" borderId="45" xfId="0" applyFont="1" applyBorder="1" applyAlignment="1">
      <alignment horizontal="center" vertical="top" textRotation="255"/>
    </xf>
    <xf numFmtId="0" fontId="26" fillId="0" borderId="42" xfId="0" applyFont="1" applyBorder="1" applyAlignment="1">
      <alignment vertical="top" textRotation="255"/>
    </xf>
    <xf numFmtId="0" fontId="26" fillId="0" borderId="21" xfId="0" applyFont="1" applyBorder="1" applyAlignment="1">
      <alignment vertical="top" textRotation="255"/>
    </xf>
    <xf numFmtId="0" fontId="25" fillId="0" borderId="32" xfId="0" applyFont="1" applyBorder="1" applyAlignment="1">
      <alignment vertical="top" wrapText="1"/>
    </xf>
    <xf numFmtId="0" fontId="25" fillId="0" borderId="44" xfId="0" applyFont="1" applyBorder="1" applyAlignment="1">
      <alignment vertical="top" wrapText="1"/>
    </xf>
    <xf numFmtId="0" fontId="25" fillId="0" borderId="5" xfId="0" applyFont="1" applyBorder="1" applyAlignment="1">
      <alignment vertical="top" wrapText="1"/>
    </xf>
    <xf numFmtId="0" fontId="25" fillId="0" borderId="30" xfId="0" applyFont="1" applyBorder="1" applyAlignment="1">
      <alignment vertical="top" wrapText="1"/>
    </xf>
    <xf numFmtId="0" fontId="25" fillId="0" borderId="110" xfId="0" applyFont="1" applyBorder="1" applyAlignment="1">
      <alignment horizontal="left" vertical="top" wrapText="1"/>
    </xf>
    <xf numFmtId="0" fontId="25" fillId="0" borderId="111" xfId="0" applyFont="1" applyBorder="1" applyAlignment="1">
      <alignment horizontal="left" vertical="top" wrapText="1"/>
    </xf>
    <xf numFmtId="0" fontId="25" fillId="0" borderId="112" xfId="0" applyFont="1" applyBorder="1" applyAlignment="1">
      <alignment horizontal="left" vertical="top" wrapText="1"/>
    </xf>
    <xf numFmtId="0" fontId="25" fillId="0" borderId="113" xfId="0" applyFont="1" applyBorder="1" applyAlignment="1">
      <alignment horizontal="center" vertical="top"/>
    </xf>
    <xf numFmtId="0" fontId="0" fillId="0" borderId="113" xfId="0" applyBorder="1" applyAlignment="1">
      <alignment horizontal="center" vertical="top"/>
    </xf>
    <xf numFmtId="0" fontId="25" fillId="0" borderId="114" xfId="0" applyFont="1" applyBorder="1" applyAlignment="1">
      <alignment horizontal="left" vertical="top" wrapText="1"/>
    </xf>
    <xf numFmtId="0" fontId="25" fillId="0" borderId="115" xfId="0" applyFont="1" applyBorder="1" applyAlignment="1">
      <alignment horizontal="left" vertical="top" wrapText="1"/>
    </xf>
    <xf numFmtId="0" fontId="25" fillId="0" borderId="116" xfId="0" applyFont="1" applyBorder="1" applyAlignment="1">
      <alignment horizontal="left" vertical="top" wrapText="1"/>
    </xf>
    <xf numFmtId="0" fontId="25" fillId="0" borderId="100" xfId="0" applyFont="1" applyBorder="1" applyAlignment="1">
      <alignment horizontal="left" vertical="top" wrapText="1"/>
    </xf>
    <xf numFmtId="0" fontId="25" fillId="0" borderId="101" xfId="0" applyFont="1" applyBorder="1" applyAlignment="1">
      <alignment horizontal="left" vertical="top" wrapText="1"/>
    </xf>
    <xf numFmtId="0" fontId="25" fillId="0" borderId="102" xfId="0" applyFont="1" applyBorder="1" applyAlignment="1">
      <alignment horizontal="left" vertical="top" wrapText="1"/>
    </xf>
    <xf numFmtId="0" fontId="25" fillId="0" borderId="103" xfId="0" applyFont="1" applyBorder="1" applyAlignment="1">
      <alignment horizontal="center" vertical="top"/>
    </xf>
    <xf numFmtId="0" fontId="25" fillId="0" borderId="21" xfId="0" applyFont="1" applyBorder="1" applyAlignment="1">
      <alignment horizontal="center" vertical="top"/>
    </xf>
    <xf numFmtId="0" fontId="25" fillId="0" borderId="45" xfId="0" applyFont="1" applyBorder="1" applyAlignment="1">
      <alignment horizontal="center" vertical="top" textRotation="255"/>
    </xf>
    <xf numFmtId="0" fontId="25" fillId="0" borderId="100" xfId="0" applyFont="1" applyBorder="1" applyAlignment="1">
      <alignment horizontal="left" vertical="center" wrapText="1"/>
    </xf>
    <xf numFmtId="0" fontId="25" fillId="0" borderId="101" xfId="0" applyFont="1" applyBorder="1" applyAlignment="1">
      <alignment horizontal="left" vertical="center"/>
    </xf>
    <xf numFmtId="0" fontId="25" fillId="0" borderId="102" xfId="0" applyFont="1" applyBorder="1" applyAlignment="1">
      <alignment horizontal="left" vertical="center"/>
    </xf>
    <xf numFmtId="0" fontId="25" fillId="0" borderId="105" xfId="0" applyFont="1" applyBorder="1" applyAlignment="1">
      <alignment horizontal="left" vertical="center"/>
    </xf>
    <xf numFmtId="0" fontId="25" fillId="0" borderId="106" xfId="0" applyFont="1" applyBorder="1" applyAlignment="1">
      <alignment horizontal="left" vertical="center"/>
    </xf>
    <xf numFmtId="0" fontId="25" fillId="0" borderId="107" xfId="0" applyFont="1" applyBorder="1" applyAlignment="1">
      <alignment horizontal="left" vertical="center"/>
    </xf>
    <xf numFmtId="0" fontId="25" fillId="0" borderId="108" xfId="0" applyFont="1" applyBorder="1" applyAlignment="1">
      <alignment horizontal="center" vertical="top"/>
    </xf>
    <xf numFmtId="0" fontId="25" fillId="0" borderId="101" xfId="0" applyFont="1" applyBorder="1" applyAlignment="1">
      <alignment horizontal="left" vertical="top"/>
    </xf>
    <xf numFmtId="0" fontId="25" fillId="0" borderId="102" xfId="0" applyFont="1" applyBorder="1" applyAlignment="1">
      <alignment horizontal="left" vertical="top"/>
    </xf>
    <xf numFmtId="0" fontId="25" fillId="0" borderId="105" xfId="0" applyFont="1" applyBorder="1" applyAlignment="1">
      <alignment horizontal="left" vertical="top"/>
    </xf>
    <xf numFmtId="0" fontId="25" fillId="0" borderId="106" xfId="0" applyFont="1" applyBorder="1" applyAlignment="1">
      <alignment horizontal="left" vertical="top"/>
    </xf>
    <xf numFmtId="0" fontId="25" fillId="0" borderId="107" xfId="0" applyFont="1" applyBorder="1" applyAlignment="1">
      <alignment horizontal="left" vertical="top"/>
    </xf>
    <xf numFmtId="0" fontId="25" fillId="0" borderId="5" xfId="0" applyFont="1" applyBorder="1" applyAlignment="1">
      <alignment horizontal="left" vertical="top"/>
    </xf>
    <xf numFmtId="0" fontId="25" fillId="0" borderId="0" xfId="0" applyFont="1" applyAlignment="1">
      <alignment horizontal="left" vertical="top"/>
    </xf>
    <xf numFmtId="0" fontId="25" fillId="0" borderId="30" xfId="0" applyFont="1" applyBorder="1" applyAlignment="1">
      <alignment horizontal="left" vertical="top"/>
    </xf>
    <xf numFmtId="0" fontId="25" fillId="0" borderId="105" xfId="0" applyFont="1" applyBorder="1" applyAlignment="1">
      <alignment horizontal="left" vertical="top" wrapText="1"/>
    </xf>
    <xf numFmtId="0" fontId="25" fillId="0" borderId="106" xfId="0" applyFont="1" applyBorder="1" applyAlignment="1">
      <alignment horizontal="left" vertical="top" wrapText="1"/>
    </xf>
    <xf numFmtId="0" fontId="25" fillId="0" borderId="107" xfId="0" applyFont="1" applyBorder="1" applyAlignment="1">
      <alignment horizontal="left" vertical="top" wrapText="1"/>
    </xf>
    <xf numFmtId="0" fontId="25" fillId="0" borderId="0" xfId="0" applyFont="1" applyAlignment="1">
      <alignment vertical="top" wrapText="1"/>
    </xf>
    <xf numFmtId="0" fontId="25" fillId="0" borderId="23" xfId="0" applyFont="1" applyBorder="1" applyAlignment="1">
      <alignment vertical="top" wrapText="1"/>
    </xf>
    <xf numFmtId="0" fontId="25" fillId="0" borderId="27" xfId="0" applyFont="1" applyBorder="1" applyAlignment="1">
      <alignment vertical="top" wrapText="1"/>
    </xf>
    <xf numFmtId="0" fontId="25" fillId="0" borderId="22" xfId="0" applyFont="1" applyBorder="1" applyAlignment="1">
      <alignment vertical="top" wrapText="1"/>
    </xf>
    <xf numFmtId="0" fontId="25" fillId="0" borderId="8" xfId="0" applyFont="1" applyBorder="1" applyAlignment="1">
      <alignment horizontal="center" vertical="top"/>
    </xf>
    <xf numFmtId="0" fontId="0" fillId="0" borderId="42" xfId="0" applyBorder="1" applyAlignment="1">
      <alignment horizontal="center" vertical="top" textRotation="255"/>
    </xf>
    <xf numFmtId="0" fontId="0" fillId="0" borderId="21" xfId="0" applyBorder="1" applyAlignment="1">
      <alignment horizontal="center" vertical="top" textRotation="255"/>
    </xf>
    <xf numFmtId="0" fontId="25" fillId="0" borderId="110" xfId="0" applyFont="1" applyBorder="1" applyAlignment="1">
      <alignment vertical="top" wrapText="1"/>
    </xf>
    <xf numFmtId="0" fontId="25" fillId="0" borderId="111" xfId="0" applyFont="1" applyBorder="1" applyAlignment="1">
      <alignment vertical="top" wrapText="1"/>
    </xf>
    <xf numFmtId="0" fontId="25" fillId="0" borderId="112" xfId="0" applyFont="1" applyBorder="1" applyAlignment="1">
      <alignment vertical="top" wrapText="1"/>
    </xf>
    <xf numFmtId="0" fontId="25" fillId="0" borderId="100" xfId="0" applyFont="1" applyBorder="1" applyAlignment="1">
      <alignment vertical="top" wrapText="1"/>
    </xf>
    <xf numFmtId="0" fontId="25" fillId="0" borderId="101" xfId="0" applyFont="1" applyBorder="1" applyAlignment="1">
      <alignment vertical="top" wrapText="1"/>
    </xf>
    <xf numFmtId="0" fontId="25" fillId="0" borderId="102" xfId="0" applyFont="1" applyBorder="1" applyAlignment="1">
      <alignment vertical="top" wrapText="1"/>
    </xf>
    <xf numFmtId="0" fontId="25" fillId="0" borderId="105" xfId="0" applyFont="1" applyBorder="1" applyAlignment="1">
      <alignment vertical="top" wrapText="1"/>
    </xf>
    <xf numFmtId="0" fontId="25" fillId="0" borderId="106" xfId="0" applyFont="1" applyBorder="1" applyAlignment="1">
      <alignment vertical="top" wrapText="1"/>
    </xf>
    <xf numFmtId="0" fontId="25" fillId="0" borderId="107" xfId="0" applyFont="1" applyBorder="1" applyAlignment="1">
      <alignment vertical="top" wrapText="1"/>
    </xf>
    <xf numFmtId="0" fontId="25" fillId="0" borderId="104" xfId="0" applyFont="1" applyBorder="1" applyAlignment="1">
      <alignment horizontal="center" vertical="top"/>
    </xf>
    <xf numFmtId="0" fontId="25" fillId="0" borderId="109" xfId="0" applyFont="1" applyBorder="1" applyAlignment="1">
      <alignment horizontal="center" vertical="top"/>
    </xf>
    <xf numFmtId="0" fontId="25" fillId="0" borderId="114" xfId="0" applyFont="1" applyBorder="1" applyAlignment="1">
      <alignment vertical="top" wrapText="1"/>
    </xf>
    <xf numFmtId="0" fontId="25" fillId="0" borderId="115" xfId="0" applyFont="1" applyBorder="1" applyAlignment="1">
      <alignment vertical="top" wrapText="1"/>
    </xf>
    <xf numFmtId="0" fontId="25" fillId="0" borderId="116" xfId="0" applyFont="1" applyBorder="1" applyAlignment="1">
      <alignment vertical="top" wrapText="1"/>
    </xf>
    <xf numFmtId="0" fontId="25" fillId="0" borderId="33" xfId="0" applyFont="1" applyBorder="1" applyAlignment="1">
      <alignment vertical="top" wrapText="1"/>
    </xf>
    <xf numFmtId="0" fontId="27" fillId="0" borderId="42" xfId="0" applyFont="1" applyBorder="1" applyAlignment="1">
      <alignment horizontal="center" vertical="top" textRotation="255"/>
    </xf>
    <xf numFmtId="0" fontId="27" fillId="0" borderId="21" xfId="0" applyFont="1" applyBorder="1" applyAlignment="1">
      <alignment horizontal="center" vertical="top" textRotation="255"/>
    </xf>
    <xf numFmtId="0" fontId="26" fillId="0" borderId="32" xfId="0" applyFont="1" applyBorder="1" applyAlignment="1">
      <alignment horizontal="left" vertical="top" wrapText="1"/>
    </xf>
    <xf numFmtId="0" fontId="0" fillId="0" borderId="5" xfId="0" applyBorder="1" applyAlignment="1">
      <alignment horizontal="left" vertical="top" wrapText="1"/>
    </xf>
    <xf numFmtId="0" fontId="0" fillId="0" borderId="30"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vertical="top" wrapText="1"/>
    </xf>
    <xf numFmtId="0" fontId="25" fillId="0" borderId="117" xfId="0" applyFont="1" applyBorder="1" applyAlignment="1">
      <alignment horizontal="left" vertical="top" wrapText="1"/>
    </xf>
    <xf numFmtId="0" fontId="25" fillId="0" borderId="118" xfId="0" applyFont="1" applyBorder="1" applyAlignment="1">
      <alignment horizontal="left" vertical="top" wrapText="1"/>
    </xf>
    <xf numFmtId="0" fontId="25" fillId="0" borderId="119" xfId="0" applyFont="1" applyBorder="1" applyAlignment="1">
      <alignment horizontal="left" vertical="top" wrapText="1"/>
    </xf>
    <xf numFmtId="0" fontId="26" fillId="0" borderId="23" xfId="0" applyFont="1" applyBorder="1" applyAlignment="1">
      <alignment horizontal="left" vertical="top" wrapText="1"/>
    </xf>
    <xf numFmtId="0" fontId="26" fillId="0" borderId="22" xfId="0" applyFont="1" applyBorder="1" applyAlignment="1">
      <alignment horizontal="left" vertical="top" wrapText="1"/>
    </xf>
    <xf numFmtId="0" fontId="26" fillId="0" borderId="102" xfId="0" applyFont="1" applyBorder="1" applyAlignment="1">
      <alignment horizontal="left" vertical="top" wrapText="1"/>
    </xf>
    <xf numFmtId="0" fontId="0" fillId="0" borderId="108" xfId="0" applyBorder="1" applyAlignment="1">
      <alignment horizontal="center" vertical="top"/>
    </xf>
    <xf numFmtId="0" fontId="26" fillId="0" borderId="42" xfId="0" applyFont="1" applyBorder="1" applyAlignment="1">
      <alignment horizontal="center" vertical="top" textRotation="255"/>
    </xf>
    <xf numFmtId="0" fontId="26" fillId="0" borderId="21" xfId="0" applyFont="1" applyBorder="1" applyAlignment="1">
      <alignment horizontal="center" vertical="top" textRotation="255"/>
    </xf>
    <xf numFmtId="0" fontId="25" fillId="3" borderId="32" xfId="0" applyFont="1" applyFill="1" applyBorder="1" applyAlignment="1">
      <alignment horizontal="left" vertical="top" wrapText="1"/>
    </xf>
    <xf numFmtId="0" fontId="25" fillId="3" borderId="33" xfId="0" applyFont="1" applyFill="1" applyBorder="1" applyAlignment="1">
      <alignment horizontal="left" vertical="top" wrapText="1"/>
    </xf>
    <xf numFmtId="0" fontId="25" fillId="3" borderId="44" xfId="0" applyFont="1" applyFill="1" applyBorder="1" applyAlignment="1">
      <alignment horizontal="left" vertical="top" wrapText="1"/>
    </xf>
    <xf numFmtId="0" fontId="25" fillId="3" borderId="5" xfId="0" applyFont="1" applyFill="1" applyBorder="1" applyAlignment="1">
      <alignment horizontal="left" vertical="top" wrapText="1"/>
    </xf>
    <xf numFmtId="0" fontId="25" fillId="3" borderId="0" xfId="0" applyFont="1" applyFill="1" applyAlignment="1">
      <alignment horizontal="left" vertical="top" wrapText="1"/>
    </xf>
    <xf numFmtId="0" fontId="25" fillId="3" borderId="30" xfId="0" applyFont="1" applyFill="1" applyBorder="1" applyAlignment="1">
      <alignment horizontal="left" vertical="top" wrapText="1"/>
    </xf>
    <xf numFmtId="0" fontId="25" fillId="3" borderId="105" xfId="0" applyFont="1" applyFill="1" applyBorder="1" applyAlignment="1">
      <alignment horizontal="left" vertical="top" wrapText="1"/>
    </xf>
    <xf numFmtId="0" fontId="25" fillId="3" borderId="106" xfId="0" applyFont="1" applyFill="1" applyBorder="1" applyAlignment="1">
      <alignment horizontal="left" vertical="top" wrapText="1"/>
    </xf>
    <xf numFmtId="0" fontId="25" fillId="3" borderId="107" xfId="0" applyFont="1" applyFill="1" applyBorder="1" applyAlignment="1">
      <alignment horizontal="left" vertical="top" wrapText="1"/>
    </xf>
    <xf numFmtId="0" fontId="26" fillId="0" borderId="105" xfId="0" applyFont="1" applyBorder="1" applyAlignment="1">
      <alignment horizontal="left" vertical="top" wrapText="1"/>
    </xf>
    <xf numFmtId="0" fontId="26" fillId="0" borderId="107" xfId="0" applyFont="1" applyBorder="1" applyAlignment="1">
      <alignment horizontal="left" vertical="top" wrapText="1"/>
    </xf>
    <xf numFmtId="0" fontId="26" fillId="0" borderId="5" xfId="0" applyFont="1" applyBorder="1" applyAlignment="1">
      <alignment vertical="top" wrapText="1"/>
    </xf>
    <xf numFmtId="0" fontId="26" fillId="0" borderId="30" xfId="0" applyFont="1" applyBorder="1" applyAlignment="1">
      <alignment vertical="top" wrapText="1"/>
    </xf>
    <xf numFmtId="0" fontId="25" fillId="3" borderId="23" xfId="0" applyFont="1" applyFill="1" applyBorder="1" applyAlignment="1">
      <alignment horizontal="left" vertical="top" wrapText="1"/>
    </xf>
    <xf numFmtId="0" fontId="25" fillId="3" borderId="27" xfId="0" applyFont="1" applyFill="1" applyBorder="1" applyAlignment="1">
      <alignment horizontal="left" vertical="top" wrapText="1"/>
    </xf>
    <xf numFmtId="0" fontId="25" fillId="3" borderId="22" xfId="0" applyFont="1" applyFill="1" applyBorder="1" applyAlignment="1">
      <alignment horizontal="left" vertical="top" wrapText="1"/>
    </xf>
    <xf numFmtId="0" fontId="31" fillId="3" borderId="5" xfId="0" applyFont="1" applyFill="1" applyBorder="1" applyAlignment="1">
      <alignment horizontal="left" vertical="top" wrapText="1"/>
    </xf>
    <xf numFmtId="0" fontId="31" fillId="3" borderId="0" xfId="0" applyFont="1" applyFill="1" applyAlignment="1">
      <alignment horizontal="left" vertical="top" wrapText="1"/>
    </xf>
    <xf numFmtId="0" fontId="31" fillId="3" borderId="30" xfId="0" applyFont="1" applyFill="1" applyBorder="1" applyAlignment="1">
      <alignment horizontal="left" vertical="top" wrapText="1"/>
    </xf>
    <xf numFmtId="0" fontId="31" fillId="3" borderId="23" xfId="0" applyFont="1" applyFill="1" applyBorder="1" applyAlignment="1">
      <alignment horizontal="left" vertical="top" wrapText="1"/>
    </xf>
    <xf numFmtId="0" fontId="31" fillId="3" borderId="27" xfId="0" applyFont="1" applyFill="1" applyBorder="1" applyAlignment="1">
      <alignment horizontal="left" vertical="top" wrapText="1"/>
    </xf>
    <xf numFmtId="0" fontId="31" fillId="3" borderId="22" xfId="0" applyFont="1" applyFill="1" applyBorder="1" applyAlignment="1">
      <alignment horizontal="left" vertical="top" wrapText="1"/>
    </xf>
    <xf numFmtId="0" fontId="26" fillId="0" borderId="23" xfId="0" applyFont="1" applyBorder="1" applyAlignment="1">
      <alignment vertical="top" wrapText="1"/>
    </xf>
    <xf numFmtId="0" fontId="26" fillId="0" borderId="22" xfId="0" applyFont="1" applyBorder="1" applyAlignment="1">
      <alignment vertical="top" wrapText="1"/>
    </xf>
    <xf numFmtId="0" fontId="29" fillId="0" borderId="45" xfId="0" applyFont="1" applyBorder="1" applyAlignment="1">
      <alignment vertical="top" textRotation="255"/>
    </xf>
    <xf numFmtId="0" fontId="27" fillId="0" borderId="42" xfId="0" applyFont="1" applyBorder="1" applyAlignment="1">
      <alignment vertical="top" textRotation="255"/>
    </xf>
    <xf numFmtId="0" fontId="27" fillId="0" borderId="21" xfId="0" applyFont="1" applyBorder="1" applyAlignment="1">
      <alignment vertical="top" textRotation="255"/>
    </xf>
    <xf numFmtId="0" fontId="0" fillId="0" borderId="45" xfId="0" applyBorder="1" applyAlignment="1">
      <alignment vertical="top" textRotation="255"/>
    </xf>
    <xf numFmtId="0" fontId="0" fillId="0" borderId="42" xfId="0" applyBorder="1" applyAlignment="1">
      <alignment vertical="top" textRotation="255"/>
    </xf>
    <xf numFmtId="0" fontId="0" fillId="0" borderId="21" xfId="0" applyBorder="1" applyAlignment="1">
      <alignment vertical="top" textRotation="255"/>
    </xf>
    <xf numFmtId="0" fontId="28" fillId="0" borderId="5"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5" fillId="0" borderId="45" xfId="0" applyFont="1" applyBorder="1" applyAlignment="1">
      <alignment horizontal="center" vertical="top" textRotation="255" wrapText="1"/>
    </xf>
    <xf numFmtId="0" fontId="25" fillId="0" borderId="42" xfId="0" applyFont="1" applyBorder="1" applyAlignment="1">
      <alignment horizontal="center" vertical="top" textRotation="255"/>
    </xf>
    <xf numFmtId="38" fontId="25" fillId="0" borderId="100" xfId="1" applyFont="1" applyBorder="1" applyAlignment="1">
      <alignment horizontal="left" vertical="top" wrapText="1"/>
    </xf>
    <xf numFmtId="38" fontId="25" fillId="0" borderId="101" xfId="1" applyFont="1" applyBorder="1" applyAlignment="1">
      <alignment horizontal="left" vertical="top" wrapText="1"/>
    </xf>
    <xf numFmtId="38" fontId="25" fillId="0" borderId="102" xfId="1" applyFont="1" applyBorder="1" applyAlignment="1">
      <alignment horizontal="left" vertical="top" wrapText="1"/>
    </xf>
    <xf numFmtId="38" fontId="25" fillId="0" borderId="5" xfId="1" applyFont="1" applyBorder="1" applyAlignment="1">
      <alignment horizontal="left" vertical="top" wrapText="1"/>
    </xf>
    <xf numFmtId="38" fontId="25" fillId="0" borderId="0" xfId="1" applyFont="1" applyBorder="1" applyAlignment="1">
      <alignment horizontal="left" vertical="top" wrapText="1"/>
    </xf>
    <xf numFmtId="38" fontId="25" fillId="0" borderId="30" xfId="1" applyFont="1" applyBorder="1" applyAlignment="1">
      <alignment horizontal="left" vertical="top" wrapText="1"/>
    </xf>
    <xf numFmtId="38" fontId="25" fillId="0" borderId="105" xfId="1" applyFont="1" applyBorder="1" applyAlignment="1">
      <alignment horizontal="left" vertical="top" wrapText="1"/>
    </xf>
    <xf numFmtId="38" fontId="25" fillId="0" borderId="106" xfId="1" applyFont="1" applyBorder="1" applyAlignment="1">
      <alignment horizontal="left" vertical="top" wrapText="1"/>
    </xf>
    <xf numFmtId="38" fontId="25" fillId="0" borderId="107" xfId="1" applyFont="1" applyBorder="1" applyAlignment="1">
      <alignment horizontal="left" vertical="top" wrapText="1"/>
    </xf>
    <xf numFmtId="0" fontId="25" fillId="0" borderId="100" xfId="0" applyFont="1" applyBorder="1" applyAlignment="1">
      <alignment vertical="top"/>
    </xf>
    <xf numFmtId="0" fontId="25" fillId="0" borderId="102" xfId="0" applyFont="1" applyBorder="1" applyAlignment="1">
      <alignment vertical="top"/>
    </xf>
    <xf numFmtId="0" fontId="25" fillId="0" borderId="5" xfId="0" applyFont="1" applyBorder="1" applyAlignment="1">
      <alignment vertical="top"/>
    </xf>
    <xf numFmtId="0" fontId="25" fillId="0" borderId="30" xfId="0" applyFont="1" applyBorder="1" applyAlignment="1">
      <alignment vertical="top"/>
    </xf>
    <xf numFmtId="0" fontId="25" fillId="0" borderId="23" xfId="0" applyFont="1" applyBorder="1" applyAlignment="1">
      <alignment vertical="top"/>
    </xf>
    <xf numFmtId="0" fontId="25" fillId="0" borderId="22" xfId="0" applyFont="1" applyBorder="1" applyAlignment="1">
      <alignment vertical="top"/>
    </xf>
    <xf numFmtId="0" fontId="25" fillId="0" borderId="105" xfId="0" applyFont="1" applyBorder="1" applyAlignment="1">
      <alignment vertical="top"/>
    </xf>
    <xf numFmtId="0" fontId="25" fillId="0" borderId="107" xfId="0" applyFont="1" applyBorder="1" applyAlignment="1">
      <alignment vertical="top"/>
    </xf>
    <xf numFmtId="0" fontId="25" fillId="0" borderId="32" xfId="0" applyFont="1" applyBorder="1" applyAlignment="1">
      <alignment vertical="top"/>
    </xf>
    <xf numFmtId="0" fontId="25" fillId="0" borderId="44" xfId="0" applyFont="1" applyBorder="1" applyAlignment="1">
      <alignment vertical="top"/>
    </xf>
    <xf numFmtId="0" fontId="0" fillId="0" borderId="115" xfId="0" applyBorder="1" applyAlignment="1">
      <alignment horizontal="left" vertical="top" wrapText="1"/>
    </xf>
    <xf numFmtId="0" fontId="0" fillId="0" borderId="116" xfId="0" applyBorder="1" applyAlignment="1">
      <alignment horizontal="left" vertical="top" wrapText="1"/>
    </xf>
    <xf numFmtId="0" fontId="26" fillId="0" borderId="116" xfId="0" applyFont="1" applyBorder="1" applyAlignment="1">
      <alignment horizontal="left" vertical="top" wrapText="1"/>
    </xf>
    <xf numFmtId="0" fontId="0" fillId="0" borderId="33" xfId="0" applyBorder="1" applyAlignment="1">
      <alignment horizontal="left" vertical="top" wrapText="1"/>
    </xf>
    <xf numFmtId="0" fontId="0" fillId="0" borderId="44" xfId="0" applyBorder="1" applyAlignment="1">
      <alignment horizontal="left" vertical="top" wrapText="1"/>
    </xf>
    <xf numFmtId="0" fontId="0" fillId="0" borderId="0" xfId="0" applyAlignment="1">
      <alignment horizontal="left" vertical="top" wrapText="1"/>
    </xf>
    <xf numFmtId="0" fontId="0" fillId="0" borderId="105" xfId="0" applyBorder="1" applyAlignment="1">
      <alignment horizontal="left" vertical="top" wrapText="1"/>
    </xf>
    <xf numFmtId="0" fontId="0" fillId="0" borderId="106" xfId="0" applyBorder="1" applyAlignment="1">
      <alignment horizontal="left" vertical="top" wrapText="1"/>
    </xf>
    <xf numFmtId="0" fontId="0" fillId="0" borderId="107" xfId="0" applyBorder="1" applyAlignment="1">
      <alignment horizontal="left" vertical="top" wrapText="1"/>
    </xf>
    <xf numFmtId="0" fontId="25" fillId="0" borderId="100" xfId="0" applyFont="1" applyBorder="1" applyAlignment="1">
      <alignment horizontal="left" vertical="top"/>
    </xf>
    <xf numFmtId="0" fontId="25" fillId="0" borderId="23" xfId="0" applyFont="1" applyBorder="1" applyAlignment="1">
      <alignment horizontal="left" vertical="top"/>
    </xf>
    <xf numFmtId="0" fontId="25" fillId="0" borderId="22" xfId="0" applyFont="1" applyBorder="1" applyAlignment="1">
      <alignment horizontal="left" vertical="top"/>
    </xf>
    <xf numFmtId="0" fontId="25" fillId="0" borderId="44" xfId="0" applyFont="1" applyBorder="1" applyAlignment="1">
      <alignment horizontal="left" vertical="top"/>
    </xf>
    <xf numFmtId="0" fontId="25" fillId="0" borderId="32" xfId="0" applyFont="1" applyBorder="1" applyAlignment="1">
      <alignment horizontal="left" vertical="top"/>
    </xf>
    <xf numFmtId="0" fontId="25" fillId="0" borderId="8" xfId="0" applyFont="1" applyBorder="1" applyAlignment="1">
      <alignment horizontal="center" vertical="center" textRotation="255"/>
    </xf>
    <xf numFmtId="0" fontId="25" fillId="0" borderId="27" xfId="0" applyFont="1" applyBorder="1" applyAlignment="1">
      <alignment horizontal="center" vertical="center"/>
    </xf>
    <xf numFmtId="0" fontId="25" fillId="0" borderId="45" xfId="0" applyFont="1" applyBorder="1" applyAlignment="1">
      <alignment horizontal="center" vertical="center" textRotation="255"/>
    </xf>
    <xf numFmtId="0" fontId="25" fillId="0" borderId="42" xfId="0" applyFont="1" applyBorder="1" applyAlignment="1">
      <alignment horizontal="center" vertical="center" textRotation="255"/>
    </xf>
    <xf numFmtId="0" fontId="25" fillId="0" borderId="21" xfId="0" applyFont="1" applyBorder="1" applyAlignment="1">
      <alignment horizontal="center" vertical="center" textRotation="255"/>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4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30" xfId="0" applyFont="1" applyBorder="1" applyAlignment="1">
      <alignment horizontal="center" vertical="center"/>
    </xf>
    <xf numFmtId="0" fontId="25" fillId="0" borderId="23" xfId="0" applyFont="1" applyBorder="1" applyAlignment="1">
      <alignment horizontal="center" vertical="center"/>
    </xf>
    <xf numFmtId="0" fontId="25" fillId="0" borderId="22" xfId="0" applyFont="1" applyBorder="1" applyAlignment="1">
      <alignment horizontal="center" vertical="center"/>
    </xf>
    <xf numFmtId="0" fontId="34" fillId="0" borderId="0" xfId="2" applyFont="1"/>
    <xf numFmtId="0" fontId="35" fillId="0" borderId="0" xfId="2" applyFont="1"/>
    <xf numFmtId="0" fontId="36" fillId="0" borderId="0" xfId="2" applyFont="1" applyAlignment="1">
      <alignment horizontal="right"/>
    </xf>
    <xf numFmtId="0" fontId="36" fillId="0" borderId="0" xfId="2" applyFont="1" applyAlignment="1">
      <alignment horizontal="right"/>
    </xf>
    <xf numFmtId="0" fontId="34" fillId="0" borderId="0" xfId="2" applyFont="1" applyAlignment="1">
      <alignment horizontal="right"/>
    </xf>
    <xf numFmtId="0" fontId="34" fillId="0" borderId="27" xfId="2" applyFont="1" applyBorder="1"/>
    <xf numFmtId="0" fontId="37" fillId="0" borderId="0" xfId="2" applyFont="1" applyAlignment="1">
      <alignment vertical="top"/>
    </xf>
    <xf numFmtId="0" fontId="34" fillId="0" borderId="120" xfId="2" applyFont="1" applyBorder="1"/>
    <xf numFmtId="0" fontId="38" fillId="0" borderId="8" xfId="2" applyFont="1" applyBorder="1" applyAlignment="1">
      <alignment horizontal="center" vertical="center" wrapText="1"/>
    </xf>
    <xf numFmtId="0" fontId="34" fillId="0" borderId="8" xfId="2" applyFont="1" applyBorder="1" applyAlignment="1">
      <alignment horizontal="center" vertical="center"/>
    </xf>
    <xf numFmtId="0" fontId="34" fillId="0" borderId="8" xfId="2" applyFont="1" applyBorder="1"/>
    <xf numFmtId="0" fontId="39" fillId="0" borderId="8" xfId="2" applyFont="1" applyBorder="1" applyAlignment="1">
      <alignment horizontal="left" vertical="center" wrapText="1"/>
    </xf>
    <xf numFmtId="0" fontId="38" fillId="0" borderId="8" xfId="2" applyFont="1" applyBorder="1" applyAlignment="1">
      <alignment horizontal="center" vertical="center"/>
    </xf>
    <xf numFmtId="0" fontId="38" fillId="0" borderId="8" xfId="2" applyFont="1" applyBorder="1" applyAlignment="1">
      <alignment horizontal="right" vertical="center"/>
    </xf>
    <xf numFmtId="0" fontId="38" fillId="0" borderId="0" xfId="2" applyFont="1" applyAlignment="1">
      <alignment horizontal="left"/>
    </xf>
    <xf numFmtId="0" fontId="40" fillId="0" borderId="0" xfId="0" applyFont="1" applyAlignment="1">
      <alignment horizontal="left"/>
    </xf>
  </cellXfs>
  <cellStyles count="3">
    <cellStyle name="桁区切り" xfId="1" builtinId="6"/>
    <cellStyle name="標準" xfId="0" builtinId="0"/>
    <cellStyle name="標準 2" xfId="2" xr:uid="{1DB6408E-6E72-4799-827F-DFF5DBB3E4AA}"/>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itfs02\fs02_shr01\Sosiki_28\&#20171;&#35703;&#20445;&#38522;&#35506;\&#10047;&#10047;&#20171;&#35703;&#20445;&#38522;&#35506;&#25351;&#23566;&#20418;&#10047;&#10047;\03%20&#33258;&#24049;&#28857;&#26908;&#31080;&#12539;&#28310;&#20633;&#12522;&#12473;&#12488;&#12539;&#21220;&#21209;&#34920;&#9734;\&#9734;R8&#23455;&#22320;&#25351;&#23566;&#24517;&#35201;&#26360;&#39006;&#9734;\&#20196;&#21644;8&#24180;&#24230;&#12507;&#12540;&#12512;&#12506;&#12540;&#12472;&#27096;&#24335;\&#22320;&#22495;&#23494;&#30528;&#22411;&#36890;&#25152;&#20171;&#35703;&#20107;&#26989;&#25152;&#12288;&#20107;&#21069;&#25552;&#20986;&#26360;&#39006;.xlsx" TargetMode="External"/><Relationship Id="rId1" Type="http://schemas.openxmlformats.org/officeDocument/2006/relationships/externalLinkPath" Target="&#22320;&#22495;&#23494;&#30528;&#22411;&#36890;&#25152;&#20171;&#35703;&#20107;&#26989;&#25152;&#12288;&#20107;&#21069;&#25552;&#20986;&#26360;&#390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02894645/Desktop/61450115685001624603937/&#12467;&#12500;&#12540;2-3_sankou1_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名簿兼勤務表"/>
      <sheetName val="地密通所（1枚版）"/>
      <sheetName val="地密通所（100名）"/>
      <sheetName val="記入方法"/>
      <sheetName val="シフト記号表（勤務時間帯）"/>
      <sheetName val="【記載例】シフト記号表（勤務時間帯）"/>
      <sheetName val="自己点検票"/>
      <sheetName val="通所型サービス算定表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認知症対応型通所（100名）"/>
      <sheetName val="記入方法"/>
      <sheetName val="プルダウン・リスト"/>
    </sheetNames>
    <sheetDataSet>
      <sheetData sheetId="0" refreshError="1"/>
      <sheetData sheetId="1" refreshError="1"/>
      <sheetData sheetId="2">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D3DE-38EA-4317-B88D-2DBE79B8D9B1}">
  <sheetPr>
    <tabColor theme="5" tint="0.79998168889431442"/>
  </sheetPr>
  <dimension ref="A1:F18"/>
  <sheetViews>
    <sheetView view="pageBreakPreview" zoomScaleNormal="100" zoomScaleSheetLayoutView="100" workbookViewId="0">
      <selection activeCell="D7" sqref="D7"/>
    </sheetView>
  </sheetViews>
  <sheetFormatPr defaultColWidth="9" defaultRowHeight="13" x14ac:dyDescent="0.2"/>
  <cols>
    <col min="1" max="1" width="3.58203125" style="554" customWidth="1"/>
    <col min="2" max="2" width="21.58203125" style="554" customWidth="1"/>
    <col min="3" max="3" width="22" style="554" customWidth="1"/>
    <col min="4" max="6" width="26.83203125" style="554" customWidth="1"/>
    <col min="7" max="16384" width="9" style="554"/>
  </cols>
  <sheetData>
    <row r="1" spans="1:6" ht="23" x14ac:dyDescent="0.3">
      <c r="B1" s="555" t="s">
        <v>657</v>
      </c>
    </row>
    <row r="2" spans="1:6" ht="14" x14ac:dyDescent="0.2">
      <c r="B2" s="556" t="s">
        <v>658</v>
      </c>
      <c r="C2" s="556"/>
      <c r="D2" s="556"/>
      <c r="E2" s="557"/>
      <c r="F2" s="558"/>
    </row>
    <row r="3" spans="1:6" ht="20.25" customHeight="1" x14ac:dyDescent="0.2">
      <c r="C3" s="558"/>
      <c r="D3" s="558"/>
      <c r="E3" s="558" t="s">
        <v>659</v>
      </c>
      <c r="F3" s="559"/>
    </row>
    <row r="4" spans="1:6" ht="10.5" customHeight="1" x14ac:dyDescent="0.2">
      <c r="C4" s="558"/>
      <c r="D4" s="558"/>
      <c r="E4" s="558"/>
      <c r="F4" s="558"/>
    </row>
    <row r="5" spans="1:6" ht="21" customHeight="1" x14ac:dyDescent="0.2">
      <c r="B5" s="560" t="s">
        <v>668</v>
      </c>
    </row>
    <row r="6" spans="1:6" ht="64.5" customHeight="1" x14ac:dyDescent="0.2">
      <c r="A6" s="561"/>
      <c r="B6" s="562" t="s">
        <v>660</v>
      </c>
      <c r="C6" s="562" t="s">
        <v>661</v>
      </c>
      <c r="D6" s="562" t="s">
        <v>662</v>
      </c>
      <c r="E6" s="562" t="s">
        <v>663</v>
      </c>
      <c r="F6" s="562" t="s">
        <v>664</v>
      </c>
    </row>
    <row r="7" spans="1:6" ht="30" customHeight="1" x14ac:dyDescent="0.2">
      <c r="A7" s="563">
        <v>1</v>
      </c>
      <c r="B7" s="564"/>
      <c r="C7" s="565" t="s">
        <v>665</v>
      </c>
      <c r="D7" s="566" t="s">
        <v>666</v>
      </c>
      <c r="E7" s="566" t="s">
        <v>666</v>
      </c>
      <c r="F7" s="567" t="s">
        <v>667</v>
      </c>
    </row>
    <row r="8" spans="1:6" ht="30" customHeight="1" x14ac:dyDescent="0.2">
      <c r="A8" s="563">
        <v>2</v>
      </c>
      <c r="B8" s="564"/>
      <c r="C8" s="565" t="s">
        <v>665</v>
      </c>
      <c r="D8" s="566" t="s">
        <v>666</v>
      </c>
      <c r="E8" s="566" t="s">
        <v>666</v>
      </c>
      <c r="F8" s="567" t="s">
        <v>667</v>
      </c>
    </row>
    <row r="9" spans="1:6" ht="30" customHeight="1" x14ac:dyDescent="0.2">
      <c r="A9" s="563">
        <v>3</v>
      </c>
      <c r="B9" s="564"/>
      <c r="C9" s="565" t="s">
        <v>665</v>
      </c>
      <c r="D9" s="566" t="s">
        <v>666</v>
      </c>
      <c r="E9" s="566" t="s">
        <v>666</v>
      </c>
      <c r="F9" s="567" t="s">
        <v>667</v>
      </c>
    </row>
    <row r="10" spans="1:6" ht="30" customHeight="1" x14ac:dyDescent="0.2">
      <c r="A10" s="563">
        <v>4</v>
      </c>
      <c r="B10" s="564"/>
      <c r="C10" s="565" t="s">
        <v>665</v>
      </c>
      <c r="D10" s="566" t="s">
        <v>666</v>
      </c>
      <c r="E10" s="566" t="s">
        <v>666</v>
      </c>
      <c r="F10" s="567" t="s">
        <v>667</v>
      </c>
    </row>
    <row r="11" spans="1:6" ht="30" customHeight="1" x14ac:dyDescent="0.2">
      <c r="A11" s="563">
        <v>5</v>
      </c>
      <c r="B11" s="564"/>
      <c r="C11" s="565" t="s">
        <v>665</v>
      </c>
      <c r="D11" s="566" t="s">
        <v>666</v>
      </c>
      <c r="E11" s="566" t="s">
        <v>666</v>
      </c>
      <c r="F11" s="567" t="s">
        <v>667</v>
      </c>
    </row>
    <row r="12" spans="1:6" ht="30" customHeight="1" x14ac:dyDescent="0.2">
      <c r="A12" s="563">
        <v>6</v>
      </c>
      <c r="B12" s="564"/>
      <c r="C12" s="565" t="s">
        <v>665</v>
      </c>
      <c r="D12" s="566" t="s">
        <v>666</v>
      </c>
      <c r="E12" s="566" t="s">
        <v>666</v>
      </c>
      <c r="F12" s="567" t="s">
        <v>667</v>
      </c>
    </row>
    <row r="13" spans="1:6" ht="30" customHeight="1" x14ac:dyDescent="0.2">
      <c r="A13" s="563">
        <v>7</v>
      </c>
      <c r="B13" s="564"/>
      <c r="C13" s="565" t="s">
        <v>665</v>
      </c>
      <c r="D13" s="566" t="s">
        <v>666</v>
      </c>
      <c r="E13" s="566" t="s">
        <v>666</v>
      </c>
      <c r="F13" s="567" t="s">
        <v>667</v>
      </c>
    </row>
    <row r="14" spans="1:6" ht="30" customHeight="1" x14ac:dyDescent="0.2">
      <c r="A14" s="563">
        <v>8</v>
      </c>
      <c r="B14" s="564"/>
      <c r="C14" s="565" t="s">
        <v>665</v>
      </c>
      <c r="D14" s="566" t="s">
        <v>666</v>
      </c>
      <c r="E14" s="566" t="s">
        <v>666</v>
      </c>
      <c r="F14" s="567" t="s">
        <v>667</v>
      </c>
    </row>
    <row r="15" spans="1:6" ht="30" customHeight="1" x14ac:dyDescent="0.2">
      <c r="A15" s="563">
        <v>9</v>
      </c>
      <c r="B15" s="564"/>
      <c r="C15" s="565" t="s">
        <v>665</v>
      </c>
      <c r="D15" s="566" t="s">
        <v>666</v>
      </c>
      <c r="E15" s="566" t="s">
        <v>666</v>
      </c>
      <c r="F15" s="567" t="s">
        <v>667</v>
      </c>
    </row>
    <row r="16" spans="1:6" ht="30" customHeight="1" x14ac:dyDescent="0.2">
      <c r="A16" s="563">
        <v>10</v>
      </c>
      <c r="B16" s="564"/>
      <c r="C16" s="565" t="s">
        <v>665</v>
      </c>
      <c r="D16" s="566" t="s">
        <v>666</v>
      </c>
      <c r="E16" s="566" t="s">
        <v>666</v>
      </c>
      <c r="F16" s="567" t="s">
        <v>667</v>
      </c>
    </row>
    <row r="18" spans="1:6" ht="16.5" x14ac:dyDescent="0.5">
      <c r="A18" s="568" t="s">
        <v>669</v>
      </c>
      <c r="B18" s="569"/>
      <c r="C18" s="569"/>
      <c r="F18" s="559" t="s">
        <v>670</v>
      </c>
    </row>
  </sheetData>
  <mergeCells count="2">
    <mergeCell ref="B2:D2"/>
    <mergeCell ref="A18:C18"/>
  </mergeCells>
  <phoneticPr fontId="2"/>
  <pageMargins left="0.64" right="0.26" top="0.74" bottom="0.69" header="0.51200000000000001" footer="0.39"/>
  <pageSetup paperSize="9" scale="9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topLeftCell="A3" zoomScaleNormal="55" zoomScaleSheetLayoutView="100" workbookViewId="0">
      <selection activeCell="K17" sqref="K17:N18"/>
    </sheetView>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262</v>
      </c>
      <c r="D1" s="5"/>
      <c r="E1" s="5"/>
      <c r="F1" s="5"/>
      <c r="G1" s="5"/>
      <c r="H1" s="5"/>
      <c r="I1" s="5"/>
      <c r="J1" s="5"/>
      <c r="M1" s="7" t="s">
        <v>0</v>
      </c>
      <c r="P1" s="5"/>
      <c r="Q1" s="5"/>
      <c r="R1" s="5"/>
      <c r="S1" s="5"/>
      <c r="T1" s="5"/>
      <c r="U1" s="5"/>
      <c r="V1" s="5"/>
      <c r="W1" s="5"/>
      <c r="AS1" s="9" t="s">
        <v>30</v>
      </c>
      <c r="AT1" s="233" t="s">
        <v>195</v>
      </c>
      <c r="AU1" s="234"/>
      <c r="AV1" s="234"/>
      <c r="AW1" s="234"/>
      <c r="AX1" s="234"/>
      <c r="AY1" s="234"/>
      <c r="AZ1" s="234"/>
      <c r="BA1" s="234"/>
      <c r="BB1" s="234"/>
      <c r="BC1" s="234"/>
      <c r="BD1" s="234"/>
      <c r="BE1" s="234"/>
      <c r="BF1" s="234"/>
      <c r="BG1" s="234"/>
      <c r="BH1" s="234"/>
      <c r="BI1" s="234"/>
      <c r="BJ1" s="9" t="s">
        <v>2</v>
      </c>
    </row>
    <row r="2" spans="2:67" s="8" customFormat="1" ht="20.25" customHeight="1" x14ac:dyDescent="0.55000000000000004">
      <c r="J2" s="7"/>
      <c r="M2" s="7"/>
      <c r="N2" s="7"/>
      <c r="P2" s="9"/>
      <c r="Q2" s="9"/>
      <c r="R2" s="9"/>
      <c r="S2" s="9"/>
      <c r="T2" s="9"/>
      <c r="U2" s="9"/>
      <c r="V2" s="9"/>
      <c r="W2" s="9"/>
      <c r="AB2" s="139" t="s">
        <v>27</v>
      </c>
      <c r="AC2" s="235">
        <v>6</v>
      </c>
      <c r="AD2" s="235"/>
      <c r="AE2" s="139" t="s">
        <v>28</v>
      </c>
      <c r="AF2" s="236">
        <f>IF(AC2=0,"",YEAR(DATE(2018+AC2,1,1)))</f>
        <v>2024</v>
      </c>
      <c r="AG2" s="236"/>
      <c r="AH2" s="140" t="s">
        <v>29</v>
      </c>
      <c r="AI2" s="140" t="s">
        <v>1</v>
      </c>
      <c r="AJ2" s="235">
        <v>4</v>
      </c>
      <c r="AK2" s="235"/>
      <c r="AL2" s="140" t="s">
        <v>24</v>
      </c>
      <c r="AS2" s="9" t="s">
        <v>31</v>
      </c>
      <c r="AT2" s="235" t="s">
        <v>153</v>
      </c>
      <c r="AU2" s="235"/>
      <c r="AV2" s="235"/>
      <c r="AW2" s="235"/>
      <c r="AX2" s="235"/>
      <c r="AY2" s="235"/>
      <c r="AZ2" s="235"/>
      <c r="BA2" s="235"/>
      <c r="BB2" s="235"/>
      <c r="BC2" s="235"/>
      <c r="BD2" s="235"/>
      <c r="BE2" s="235"/>
      <c r="BF2" s="235"/>
      <c r="BG2" s="235"/>
      <c r="BH2" s="235"/>
      <c r="BI2" s="235"/>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237" t="s">
        <v>175</v>
      </c>
      <c r="BF3" s="238"/>
      <c r="BG3" s="238"/>
      <c r="BH3" s="239"/>
      <c r="BI3" s="9"/>
    </row>
    <row r="4" spans="2:67" s="8" customFormat="1" ht="20.25" customHeight="1" x14ac:dyDescent="0.550000000000000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37" t="s">
        <v>176</v>
      </c>
      <c r="BF4" s="238"/>
      <c r="BG4" s="238"/>
      <c r="BH4" s="239"/>
      <c r="BI4" s="9"/>
    </row>
    <row r="5" spans="2:67" s="8" customFormat="1" ht="9" customHeight="1" x14ac:dyDescent="0.550000000000000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29">
        <v>40</v>
      </c>
      <c r="BB6" s="230"/>
      <c r="BC6" s="2" t="s">
        <v>22</v>
      </c>
      <c r="BD6" s="6"/>
      <c r="BE6" s="229">
        <v>160</v>
      </c>
      <c r="BF6" s="230"/>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1">
        <f>DAY(EOMONTH(DATE(AF2,AJ2,1),0))</f>
        <v>30</v>
      </c>
      <c r="BF8" s="232"/>
      <c r="BG8" s="29" t="s">
        <v>25</v>
      </c>
      <c r="BH8" s="29"/>
      <c r="BI8" s="29"/>
      <c r="BJ8" s="31"/>
      <c r="BM8" s="9"/>
      <c r="BN8" s="9"/>
      <c r="BO8" s="9"/>
    </row>
    <row r="9" spans="2:67" ht="5.25" customHeight="1" thickBot="1" x14ac:dyDescent="0.6">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x14ac:dyDescent="0.55000000000000004">
      <c r="B10" s="264" t="s">
        <v>20</v>
      </c>
      <c r="C10" s="252" t="s">
        <v>193</v>
      </c>
      <c r="D10" s="267"/>
      <c r="E10" s="141"/>
      <c r="F10" s="142"/>
      <c r="G10" s="141"/>
      <c r="H10" s="142"/>
      <c r="I10" s="270" t="s">
        <v>237</v>
      </c>
      <c r="J10" s="271"/>
      <c r="K10" s="276" t="s">
        <v>238</v>
      </c>
      <c r="L10" s="253"/>
      <c r="M10" s="253"/>
      <c r="N10" s="267"/>
      <c r="O10" s="276" t="s">
        <v>239</v>
      </c>
      <c r="P10" s="253"/>
      <c r="Q10" s="253"/>
      <c r="R10" s="253"/>
      <c r="S10" s="267"/>
      <c r="T10" s="195"/>
      <c r="U10" s="195"/>
      <c r="V10" s="196"/>
      <c r="W10" s="279" t="s">
        <v>240</v>
      </c>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40" t="str">
        <f>IF(BE3="４週","(9)1～4週目の勤務時間数合計","(9)1か月の勤務時間数　合計")</f>
        <v>(9)1～4週目の勤務時間数合計</v>
      </c>
      <c r="BC10" s="241"/>
      <c r="BD10" s="246" t="s">
        <v>241</v>
      </c>
      <c r="BE10" s="247"/>
      <c r="BF10" s="252" t="s">
        <v>242</v>
      </c>
      <c r="BG10" s="253"/>
      <c r="BH10" s="253"/>
      <c r="BI10" s="253"/>
      <c r="BJ10" s="254"/>
    </row>
    <row r="11" spans="2:67" ht="20.25" customHeight="1" x14ac:dyDescent="0.55000000000000004">
      <c r="B11" s="265"/>
      <c r="C11" s="255"/>
      <c r="D11" s="268"/>
      <c r="E11" s="143"/>
      <c r="F11" s="144"/>
      <c r="G11" s="143"/>
      <c r="H11" s="144"/>
      <c r="I11" s="272"/>
      <c r="J11" s="273"/>
      <c r="K11" s="277"/>
      <c r="L11" s="256"/>
      <c r="M11" s="256"/>
      <c r="N11" s="268"/>
      <c r="O11" s="277"/>
      <c r="P11" s="256"/>
      <c r="Q11" s="256"/>
      <c r="R11" s="256"/>
      <c r="S11" s="268"/>
      <c r="T11" s="197"/>
      <c r="U11" s="197"/>
      <c r="V11" s="198"/>
      <c r="W11" s="261" t="s">
        <v>11</v>
      </c>
      <c r="X11" s="261"/>
      <c r="Y11" s="261"/>
      <c r="Z11" s="261"/>
      <c r="AA11" s="261"/>
      <c r="AB11" s="261"/>
      <c r="AC11" s="262"/>
      <c r="AD11" s="263" t="s">
        <v>12</v>
      </c>
      <c r="AE11" s="261"/>
      <c r="AF11" s="261"/>
      <c r="AG11" s="261"/>
      <c r="AH11" s="261"/>
      <c r="AI11" s="261"/>
      <c r="AJ11" s="262"/>
      <c r="AK11" s="263" t="s">
        <v>13</v>
      </c>
      <c r="AL11" s="261"/>
      <c r="AM11" s="261"/>
      <c r="AN11" s="261"/>
      <c r="AO11" s="261"/>
      <c r="AP11" s="261"/>
      <c r="AQ11" s="262"/>
      <c r="AR11" s="263" t="s">
        <v>14</v>
      </c>
      <c r="AS11" s="261"/>
      <c r="AT11" s="261"/>
      <c r="AU11" s="261"/>
      <c r="AV11" s="261"/>
      <c r="AW11" s="261"/>
      <c r="AX11" s="262"/>
      <c r="AY11" s="263" t="s">
        <v>15</v>
      </c>
      <c r="AZ11" s="261"/>
      <c r="BA11" s="261"/>
      <c r="BB11" s="242"/>
      <c r="BC11" s="243"/>
      <c r="BD11" s="248"/>
      <c r="BE11" s="249"/>
      <c r="BF11" s="255"/>
      <c r="BG11" s="256"/>
      <c r="BH11" s="256"/>
      <c r="BI11" s="256"/>
      <c r="BJ11" s="257"/>
    </row>
    <row r="12" spans="2:67" ht="20.25" customHeight="1" x14ac:dyDescent="0.55000000000000004">
      <c r="B12" s="265"/>
      <c r="C12" s="255"/>
      <c r="D12" s="268"/>
      <c r="E12" s="143"/>
      <c r="F12" s="144"/>
      <c r="G12" s="143"/>
      <c r="H12" s="144"/>
      <c r="I12" s="272"/>
      <c r="J12" s="273"/>
      <c r="K12" s="277"/>
      <c r="L12" s="256"/>
      <c r="M12" s="256"/>
      <c r="N12" s="268"/>
      <c r="O12" s="277"/>
      <c r="P12" s="256"/>
      <c r="Q12" s="256"/>
      <c r="R12" s="256"/>
      <c r="S12" s="268"/>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242"/>
      <c r="BC12" s="243"/>
      <c r="BD12" s="248"/>
      <c r="BE12" s="249"/>
      <c r="BF12" s="255"/>
      <c r="BG12" s="256"/>
      <c r="BH12" s="256"/>
      <c r="BI12" s="256"/>
      <c r="BJ12" s="257"/>
    </row>
    <row r="13" spans="2:67" ht="20.25" hidden="1" customHeight="1" x14ac:dyDescent="0.55000000000000004">
      <c r="B13" s="265"/>
      <c r="C13" s="255"/>
      <c r="D13" s="268"/>
      <c r="E13" s="143"/>
      <c r="F13" s="144"/>
      <c r="G13" s="143"/>
      <c r="H13" s="144"/>
      <c r="I13" s="272"/>
      <c r="J13" s="273"/>
      <c r="K13" s="277"/>
      <c r="L13" s="256"/>
      <c r="M13" s="256"/>
      <c r="N13" s="268"/>
      <c r="O13" s="277"/>
      <c r="P13" s="256"/>
      <c r="Q13" s="256"/>
      <c r="R13" s="256"/>
      <c r="S13" s="268"/>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42"/>
      <c r="BC13" s="243"/>
      <c r="BD13" s="248"/>
      <c r="BE13" s="249"/>
      <c r="BF13" s="255"/>
      <c r="BG13" s="256"/>
      <c r="BH13" s="256"/>
      <c r="BI13" s="256"/>
      <c r="BJ13" s="257"/>
    </row>
    <row r="14" spans="2:67" ht="20.25" customHeight="1" thickBot="1" x14ac:dyDescent="0.6">
      <c r="B14" s="266"/>
      <c r="C14" s="258"/>
      <c r="D14" s="269"/>
      <c r="E14" s="145"/>
      <c r="F14" s="146"/>
      <c r="G14" s="145"/>
      <c r="H14" s="146"/>
      <c r="I14" s="274"/>
      <c r="J14" s="275"/>
      <c r="K14" s="278"/>
      <c r="L14" s="259"/>
      <c r="M14" s="259"/>
      <c r="N14" s="269"/>
      <c r="O14" s="278"/>
      <c r="P14" s="259"/>
      <c r="Q14" s="259"/>
      <c r="R14" s="259"/>
      <c r="S14" s="269"/>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44"/>
      <c r="BC14" s="245"/>
      <c r="BD14" s="250"/>
      <c r="BE14" s="251"/>
      <c r="BF14" s="258"/>
      <c r="BG14" s="259"/>
      <c r="BH14" s="259"/>
      <c r="BI14" s="259"/>
      <c r="BJ14" s="260"/>
    </row>
    <row r="15" spans="2:67" ht="20.25" customHeight="1" x14ac:dyDescent="0.55000000000000004">
      <c r="B15" s="361">
        <f>B13+1</f>
        <v>1</v>
      </c>
      <c r="C15" s="221" t="s">
        <v>70</v>
      </c>
      <c r="D15" s="222"/>
      <c r="E15" s="158"/>
      <c r="F15" s="159"/>
      <c r="G15" s="158"/>
      <c r="H15" s="159"/>
      <c r="I15" s="309" t="s">
        <v>88</v>
      </c>
      <c r="J15" s="310"/>
      <c r="K15" s="311" t="s">
        <v>89</v>
      </c>
      <c r="L15" s="312"/>
      <c r="M15" s="312"/>
      <c r="N15" s="222"/>
      <c r="O15" s="364" t="s">
        <v>87</v>
      </c>
      <c r="P15" s="365"/>
      <c r="Q15" s="365"/>
      <c r="R15" s="365"/>
      <c r="S15" s="366"/>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305"/>
      <c r="BC15" s="306"/>
      <c r="BD15" s="307"/>
      <c r="BE15" s="308"/>
      <c r="BF15" s="302"/>
      <c r="BG15" s="303"/>
      <c r="BH15" s="303"/>
      <c r="BI15" s="303"/>
      <c r="BJ15" s="304"/>
    </row>
    <row r="16" spans="2:67" ht="20.25" customHeight="1" x14ac:dyDescent="0.55000000000000004">
      <c r="B16" s="362"/>
      <c r="C16" s="223"/>
      <c r="D16" s="224"/>
      <c r="E16" s="160"/>
      <c r="F16" s="161" t="str">
        <f>C15</f>
        <v>管理者</v>
      </c>
      <c r="G16" s="160"/>
      <c r="H16" s="161" t="str">
        <f>I15</f>
        <v>A</v>
      </c>
      <c r="I16" s="287"/>
      <c r="J16" s="288"/>
      <c r="K16" s="291"/>
      <c r="L16" s="292"/>
      <c r="M16" s="292"/>
      <c r="N16" s="224"/>
      <c r="O16" s="317"/>
      <c r="P16" s="318"/>
      <c r="Q16" s="318"/>
      <c r="R16" s="318"/>
      <c r="S16" s="319"/>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99">
        <f>IF($BE$3="４週",SUM(W16:AX16),IF($BE$3="暦月",SUM(W16:BA16),""))</f>
        <v>160</v>
      </c>
      <c r="BC16" s="300"/>
      <c r="BD16" s="301">
        <f>IF($BE$3="４週",BB16/4,IF($BE$3="暦月",(BB16/($BE$8/7)),""))</f>
        <v>40</v>
      </c>
      <c r="BE16" s="300"/>
      <c r="BF16" s="296"/>
      <c r="BG16" s="297"/>
      <c r="BH16" s="297"/>
      <c r="BI16" s="297"/>
      <c r="BJ16" s="298"/>
    </row>
    <row r="17" spans="2:62" ht="20.25" customHeight="1" x14ac:dyDescent="0.55000000000000004">
      <c r="B17" s="361">
        <f>B15+1</f>
        <v>2</v>
      </c>
      <c r="C17" s="225" t="s">
        <v>235</v>
      </c>
      <c r="D17" s="226"/>
      <c r="E17" s="162"/>
      <c r="F17" s="163"/>
      <c r="G17" s="162"/>
      <c r="H17" s="163"/>
      <c r="I17" s="285" t="s">
        <v>88</v>
      </c>
      <c r="J17" s="286"/>
      <c r="K17" s="289" t="s">
        <v>208</v>
      </c>
      <c r="L17" s="290"/>
      <c r="M17" s="290"/>
      <c r="N17" s="226"/>
      <c r="O17" s="317" t="s">
        <v>124</v>
      </c>
      <c r="P17" s="318"/>
      <c r="Q17" s="318"/>
      <c r="R17" s="318"/>
      <c r="S17" s="319"/>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81"/>
      <c r="BC17" s="282"/>
      <c r="BD17" s="283"/>
      <c r="BE17" s="284"/>
      <c r="BF17" s="293" t="s">
        <v>252</v>
      </c>
      <c r="BG17" s="294"/>
      <c r="BH17" s="294"/>
      <c r="BI17" s="294"/>
      <c r="BJ17" s="295"/>
    </row>
    <row r="18" spans="2:62" ht="20.25" customHeight="1" x14ac:dyDescent="0.55000000000000004">
      <c r="B18" s="362"/>
      <c r="C18" s="223"/>
      <c r="D18" s="224"/>
      <c r="E18" s="160"/>
      <c r="F18" s="161" t="str">
        <f>C17</f>
        <v>計画作成責任者</v>
      </c>
      <c r="G18" s="160"/>
      <c r="H18" s="161" t="str">
        <f>I17</f>
        <v>A</v>
      </c>
      <c r="I18" s="287"/>
      <c r="J18" s="288"/>
      <c r="K18" s="291"/>
      <c r="L18" s="292"/>
      <c r="M18" s="292"/>
      <c r="N18" s="224"/>
      <c r="O18" s="317"/>
      <c r="P18" s="318"/>
      <c r="Q18" s="318"/>
      <c r="R18" s="318"/>
      <c r="S18" s="319"/>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99">
        <f>IF($BE$3="４週",SUM(W18:AX18),IF($BE$3="暦月",SUM(W18:BA18),""))</f>
        <v>160</v>
      </c>
      <c r="BC18" s="300"/>
      <c r="BD18" s="301">
        <f>IF($BE$3="４週",BB18/4,IF($BE$3="暦月",(BB18/($BE$8/7)),""))</f>
        <v>40</v>
      </c>
      <c r="BE18" s="300"/>
      <c r="BF18" s="296"/>
      <c r="BG18" s="297"/>
      <c r="BH18" s="297"/>
      <c r="BI18" s="297"/>
      <c r="BJ18" s="298"/>
    </row>
    <row r="19" spans="2:62" ht="20.25" customHeight="1" x14ac:dyDescent="0.55000000000000004">
      <c r="B19" s="361">
        <f>B17+1</f>
        <v>3</v>
      </c>
      <c r="C19" s="225" t="s">
        <v>235</v>
      </c>
      <c r="D19" s="226"/>
      <c r="E19" s="160"/>
      <c r="F19" s="161"/>
      <c r="G19" s="160"/>
      <c r="H19" s="161"/>
      <c r="I19" s="285" t="s">
        <v>88</v>
      </c>
      <c r="J19" s="286"/>
      <c r="K19" s="289" t="s">
        <v>204</v>
      </c>
      <c r="L19" s="290"/>
      <c r="M19" s="290"/>
      <c r="N19" s="226"/>
      <c r="O19" s="317" t="s">
        <v>125</v>
      </c>
      <c r="P19" s="318"/>
      <c r="Q19" s="318"/>
      <c r="R19" s="318"/>
      <c r="S19" s="319"/>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81"/>
      <c r="BC19" s="282"/>
      <c r="BD19" s="283"/>
      <c r="BE19" s="284"/>
      <c r="BF19" s="293" t="s">
        <v>252</v>
      </c>
      <c r="BG19" s="294"/>
      <c r="BH19" s="294"/>
      <c r="BI19" s="294"/>
      <c r="BJ19" s="295"/>
    </row>
    <row r="20" spans="2:62" ht="20.25" customHeight="1" x14ac:dyDescent="0.55000000000000004">
      <c r="B20" s="362"/>
      <c r="C20" s="223"/>
      <c r="D20" s="224"/>
      <c r="E20" s="160"/>
      <c r="F20" s="161" t="str">
        <f>C19</f>
        <v>計画作成責任者</v>
      </c>
      <c r="G20" s="160"/>
      <c r="H20" s="161" t="str">
        <f>I19</f>
        <v>A</v>
      </c>
      <c r="I20" s="287"/>
      <c r="J20" s="288"/>
      <c r="K20" s="291"/>
      <c r="L20" s="292"/>
      <c r="M20" s="292"/>
      <c r="N20" s="224"/>
      <c r="O20" s="317"/>
      <c r="P20" s="318"/>
      <c r="Q20" s="318"/>
      <c r="R20" s="318"/>
      <c r="S20" s="319"/>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99">
        <f>IF($BE$3="４週",SUM(W20:AX20),IF($BE$3="暦月",SUM(W20:BA20),""))</f>
        <v>160</v>
      </c>
      <c r="BC20" s="300"/>
      <c r="BD20" s="301">
        <f>IF($BE$3="４週",BB20/4,IF($BE$3="暦月",(BB20/($BE$8/7)),""))</f>
        <v>40</v>
      </c>
      <c r="BE20" s="300"/>
      <c r="BF20" s="296"/>
      <c r="BG20" s="297"/>
      <c r="BH20" s="297"/>
      <c r="BI20" s="297"/>
      <c r="BJ20" s="298"/>
    </row>
    <row r="21" spans="2:62" ht="20.25" customHeight="1" x14ac:dyDescent="0.55000000000000004">
      <c r="B21" s="361">
        <f>B19+1</f>
        <v>4</v>
      </c>
      <c r="C21" s="225" t="s">
        <v>198</v>
      </c>
      <c r="D21" s="226"/>
      <c r="E21" s="160"/>
      <c r="F21" s="161"/>
      <c r="G21" s="160"/>
      <c r="H21" s="161"/>
      <c r="I21" s="285" t="s">
        <v>88</v>
      </c>
      <c r="J21" s="286"/>
      <c r="K21" s="289" t="s">
        <v>89</v>
      </c>
      <c r="L21" s="290"/>
      <c r="M21" s="290"/>
      <c r="N21" s="226"/>
      <c r="O21" s="317" t="s">
        <v>126</v>
      </c>
      <c r="P21" s="318"/>
      <c r="Q21" s="318"/>
      <c r="R21" s="318"/>
      <c r="S21" s="319"/>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81"/>
      <c r="BC21" s="282"/>
      <c r="BD21" s="283"/>
      <c r="BE21" s="284"/>
      <c r="BF21" s="293"/>
      <c r="BG21" s="294"/>
      <c r="BH21" s="294"/>
      <c r="BI21" s="294"/>
      <c r="BJ21" s="295"/>
    </row>
    <row r="22" spans="2:62" ht="20.25" customHeight="1" x14ac:dyDescent="0.55000000000000004">
      <c r="B22" s="362"/>
      <c r="C22" s="223"/>
      <c r="D22" s="224"/>
      <c r="E22" s="160"/>
      <c r="F22" s="161" t="str">
        <f>C21</f>
        <v>オペレーター</v>
      </c>
      <c r="G22" s="160"/>
      <c r="H22" s="161" t="str">
        <f>I21</f>
        <v>A</v>
      </c>
      <c r="I22" s="287"/>
      <c r="J22" s="288"/>
      <c r="K22" s="291"/>
      <c r="L22" s="292"/>
      <c r="M22" s="292"/>
      <c r="N22" s="224"/>
      <c r="O22" s="317"/>
      <c r="P22" s="318"/>
      <c r="Q22" s="318"/>
      <c r="R22" s="318"/>
      <c r="S22" s="319"/>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99">
        <f>IF($BE$3="４週",SUM(W22:AX22),IF($BE$3="暦月",SUM(W22:BA22),""))</f>
        <v>160</v>
      </c>
      <c r="BC22" s="300"/>
      <c r="BD22" s="301">
        <f>IF($BE$3="４週",BB22/4,IF($BE$3="暦月",(BB22/($BE$8/7)),""))</f>
        <v>40</v>
      </c>
      <c r="BE22" s="300"/>
      <c r="BF22" s="296"/>
      <c r="BG22" s="297"/>
      <c r="BH22" s="297"/>
      <c r="BI22" s="297"/>
      <c r="BJ22" s="298"/>
    </row>
    <row r="23" spans="2:62" ht="20.25" customHeight="1" x14ac:dyDescent="0.55000000000000004">
      <c r="B23" s="361">
        <f>B21+1</f>
        <v>5</v>
      </c>
      <c r="C23" s="225" t="s">
        <v>198</v>
      </c>
      <c r="D23" s="226"/>
      <c r="E23" s="160"/>
      <c r="F23" s="161"/>
      <c r="G23" s="160"/>
      <c r="H23" s="161"/>
      <c r="I23" s="285" t="s">
        <v>88</v>
      </c>
      <c r="J23" s="286"/>
      <c r="K23" s="289" t="s">
        <v>89</v>
      </c>
      <c r="L23" s="290"/>
      <c r="M23" s="290"/>
      <c r="N23" s="226"/>
      <c r="O23" s="317" t="s">
        <v>127</v>
      </c>
      <c r="P23" s="318"/>
      <c r="Q23" s="318"/>
      <c r="R23" s="318"/>
      <c r="S23" s="319"/>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81"/>
      <c r="BC23" s="282"/>
      <c r="BD23" s="283"/>
      <c r="BE23" s="284"/>
      <c r="BF23" s="293"/>
      <c r="BG23" s="294"/>
      <c r="BH23" s="294"/>
      <c r="BI23" s="294"/>
      <c r="BJ23" s="295"/>
    </row>
    <row r="24" spans="2:62" ht="20.25" customHeight="1" x14ac:dyDescent="0.55000000000000004">
      <c r="B24" s="362"/>
      <c r="C24" s="223"/>
      <c r="D24" s="224"/>
      <c r="E24" s="160"/>
      <c r="F24" s="161" t="str">
        <f>C23</f>
        <v>オペレーター</v>
      </c>
      <c r="G24" s="160"/>
      <c r="H24" s="161" t="str">
        <f>I23</f>
        <v>A</v>
      </c>
      <c r="I24" s="287"/>
      <c r="J24" s="288"/>
      <c r="K24" s="291"/>
      <c r="L24" s="292"/>
      <c r="M24" s="292"/>
      <c r="N24" s="224"/>
      <c r="O24" s="317"/>
      <c r="P24" s="318"/>
      <c r="Q24" s="318"/>
      <c r="R24" s="318"/>
      <c r="S24" s="319"/>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99">
        <f>IF($BE$3="４週",SUM(W24:AX24),IF($BE$3="暦月",SUM(W24:BA24),""))</f>
        <v>160.00000000000003</v>
      </c>
      <c r="BC24" s="300"/>
      <c r="BD24" s="301">
        <f>IF($BE$3="４週",BB24/4,IF($BE$3="暦月",(BB24/($BE$8/7)),""))</f>
        <v>40.000000000000007</v>
      </c>
      <c r="BE24" s="300"/>
      <c r="BF24" s="296"/>
      <c r="BG24" s="297"/>
      <c r="BH24" s="297"/>
      <c r="BI24" s="297"/>
      <c r="BJ24" s="298"/>
    </row>
    <row r="25" spans="2:62" ht="20.25" customHeight="1" x14ac:dyDescent="0.55000000000000004">
      <c r="B25" s="361">
        <f>B23+1</f>
        <v>6</v>
      </c>
      <c r="C25" s="225" t="s">
        <v>198</v>
      </c>
      <c r="D25" s="226"/>
      <c r="E25" s="160"/>
      <c r="F25" s="161"/>
      <c r="G25" s="160"/>
      <c r="H25" s="161"/>
      <c r="I25" s="285" t="s">
        <v>88</v>
      </c>
      <c r="J25" s="286"/>
      <c r="K25" s="289" t="s">
        <v>89</v>
      </c>
      <c r="L25" s="290"/>
      <c r="M25" s="290"/>
      <c r="N25" s="226"/>
      <c r="O25" s="317" t="s">
        <v>194</v>
      </c>
      <c r="P25" s="318"/>
      <c r="Q25" s="318"/>
      <c r="R25" s="318"/>
      <c r="S25" s="319"/>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81"/>
      <c r="BC25" s="282"/>
      <c r="BD25" s="283"/>
      <c r="BE25" s="284"/>
      <c r="BF25" s="293"/>
      <c r="BG25" s="294"/>
      <c r="BH25" s="294"/>
      <c r="BI25" s="294"/>
      <c r="BJ25" s="295"/>
    </row>
    <row r="26" spans="2:62" ht="20.25" customHeight="1" x14ac:dyDescent="0.55000000000000004">
      <c r="B26" s="362"/>
      <c r="C26" s="223"/>
      <c r="D26" s="224"/>
      <c r="E26" s="160"/>
      <c r="F26" s="161" t="str">
        <f>C25</f>
        <v>オペレーター</v>
      </c>
      <c r="G26" s="160"/>
      <c r="H26" s="161" t="str">
        <f>I25</f>
        <v>A</v>
      </c>
      <c r="I26" s="287"/>
      <c r="J26" s="288"/>
      <c r="K26" s="291"/>
      <c r="L26" s="292"/>
      <c r="M26" s="292"/>
      <c r="N26" s="224"/>
      <c r="O26" s="317"/>
      <c r="P26" s="318"/>
      <c r="Q26" s="318"/>
      <c r="R26" s="318"/>
      <c r="S26" s="319"/>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99">
        <f>IF($BE$3="４週",SUM(W26:AX26),IF($BE$3="暦月",SUM(W26:BA26),""))</f>
        <v>160.00000000000003</v>
      </c>
      <c r="BC26" s="300"/>
      <c r="BD26" s="301">
        <f>IF($BE$3="４週",BB26/4,IF($BE$3="暦月",(BB26/($BE$8/7)),""))</f>
        <v>40.000000000000007</v>
      </c>
      <c r="BE26" s="300"/>
      <c r="BF26" s="296"/>
      <c r="BG26" s="297"/>
      <c r="BH26" s="297"/>
      <c r="BI26" s="297"/>
      <c r="BJ26" s="298"/>
    </row>
    <row r="27" spans="2:62" ht="20.25" customHeight="1" x14ac:dyDescent="0.55000000000000004">
      <c r="B27" s="361">
        <f>B25+1</f>
        <v>7</v>
      </c>
      <c r="C27" s="225" t="s">
        <v>198</v>
      </c>
      <c r="D27" s="226"/>
      <c r="E27" s="160"/>
      <c r="F27" s="161"/>
      <c r="G27" s="160"/>
      <c r="H27" s="161"/>
      <c r="I27" s="285" t="s">
        <v>88</v>
      </c>
      <c r="J27" s="286"/>
      <c r="K27" s="289" t="s">
        <v>89</v>
      </c>
      <c r="L27" s="290"/>
      <c r="M27" s="290"/>
      <c r="N27" s="226"/>
      <c r="O27" s="317" t="s">
        <v>126</v>
      </c>
      <c r="P27" s="318"/>
      <c r="Q27" s="318"/>
      <c r="R27" s="318"/>
      <c r="S27" s="319"/>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81"/>
      <c r="BC27" s="282"/>
      <c r="BD27" s="283"/>
      <c r="BE27" s="284"/>
      <c r="BF27" s="293"/>
      <c r="BG27" s="294"/>
      <c r="BH27" s="294"/>
      <c r="BI27" s="294"/>
      <c r="BJ27" s="295"/>
    </row>
    <row r="28" spans="2:62" ht="20.25" customHeight="1" x14ac:dyDescent="0.55000000000000004">
      <c r="B28" s="362"/>
      <c r="C28" s="223"/>
      <c r="D28" s="224"/>
      <c r="E28" s="160"/>
      <c r="F28" s="161" t="str">
        <f>C27</f>
        <v>オペレーター</v>
      </c>
      <c r="G28" s="160"/>
      <c r="H28" s="161" t="str">
        <f>I27</f>
        <v>A</v>
      </c>
      <c r="I28" s="287"/>
      <c r="J28" s="288"/>
      <c r="K28" s="291"/>
      <c r="L28" s="292"/>
      <c r="M28" s="292"/>
      <c r="N28" s="224"/>
      <c r="O28" s="317"/>
      <c r="P28" s="318"/>
      <c r="Q28" s="318"/>
      <c r="R28" s="318"/>
      <c r="S28" s="319"/>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99">
        <f>IF($BE$3="４週",SUM(W28:AX28),IF($BE$3="暦月",SUM(W28:BA28),""))</f>
        <v>160</v>
      </c>
      <c r="BC28" s="300"/>
      <c r="BD28" s="301">
        <f>IF($BE$3="４週",BB28/4,IF($BE$3="暦月",(BB28/($BE$8/7)),""))</f>
        <v>40</v>
      </c>
      <c r="BE28" s="300"/>
      <c r="BF28" s="296"/>
      <c r="BG28" s="297"/>
      <c r="BH28" s="297"/>
      <c r="BI28" s="297"/>
      <c r="BJ28" s="298"/>
    </row>
    <row r="29" spans="2:62" ht="20.25" customHeight="1" x14ac:dyDescent="0.55000000000000004">
      <c r="B29" s="361">
        <f>B27+1</f>
        <v>8</v>
      </c>
      <c r="C29" s="225" t="s">
        <v>214</v>
      </c>
      <c r="D29" s="226"/>
      <c r="E29" s="160"/>
      <c r="F29" s="161"/>
      <c r="G29" s="160"/>
      <c r="H29" s="161"/>
      <c r="I29" s="285" t="s">
        <v>88</v>
      </c>
      <c r="J29" s="286"/>
      <c r="K29" s="289" t="s">
        <v>202</v>
      </c>
      <c r="L29" s="290"/>
      <c r="M29" s="290"/>
      <c r="N29" s="226"/>
      <c r="O29" s="317" t="s">
        <v>128</v>
      </c>
      <c r="P29" s="318"/>
      <c r="Q29" s="318"/>
      <c r="R29" s="318"/>
      <c r="S29" s="319"/>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81"/>
      <c r="BC29" s="282"/>
      <c r="BD29" s="283"/>
      <c r="BE29" s="284"/>
      <c r="BF29" s="293"/>
      <c r="BG29" s="294"/>
      <c r="BH29" s="294"/>
      <c r="BI29" s="294"/>
      <c r="BJ29" s="295"/>
    </row>
    <row r="30" spans="2:62" ht="20.25" customHeight="1" x14ac:dyDescent="0.55000000000000004">
      <c r="B30" s="362"/>
      <c r="C30" s="223"/>
      <c r="D30" s="224"/>
      <c r="E30" s="160"/>
      <c r="F30" s="161" t="str">
        <f>C29</f>
        <v>訪問介護員</v>
      </c>
      <c r="G30" s="160"/>
      <c r="H30" s="161" t="str">
        <f>I29</f>
        <v>A</v>
      </c>
      <c r="I30" s="287"/>
      <c r="J30" s="288"/>
      <c r="K30" s="291"/>
      <c r="L30" s="292"/>
      <c r="M30" s="292"/>
      <c r="N30" s="224"/>
      <c r="O30" s="317"/>
      <c r="P30" s="318"/>
      <c r="Q30" s="318"/>
      <c r="R30" s="318"/>
      <c r="S30" s="319"/>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99">
        <f>IF($BE$3="４週",SUM(W30:AX30),IF($BE$3="暦月",SUM(W30:BA30),""))</f>
        <v>160</v>
      </c>
      <c r="BC30" s="300"/>
      <c r="BD30" s="301">
        <f>IF($BE$3="４週",BB30/4,IF($BE$3="暦月",(BB30/($BE$8/7)),""))</f>
        <v>40</v>
      </c>
      <c r="BE30" s="300"/>
      <c r="BF30" s="296"/>
      <c r="BG30" s="297"/>
      <c r="BH30" s="297"/>
      <c r="BI30" s="297"/>
      <c r="BJ30" s="298"/>
    </row>
    <row r="31" spans="2:62" ht="20.25" customHeight="1" x14ac:dyDescent="0.55000000000000004">
      <c r="B31" s="361">
        <f>B29+1</f>
        <v>9</v>
      </c>
      <c r="C31" s="225" t="s">
        <v>214</v>
      </c>
      <c r="D31" s="226"/>
      <c r="E31" s="160"/>
      <c r="F31" s="161"/>
      <c r="G31" s="160"/>
      <c r="H31" s="161"/>
      <c r="I31" s="285" t="s">
        <v>88</v>
      </c>
      <c r="J31" s="286"/>
      <c r="K31" s="289" t="s">
        <v>202</v>
      </c>
      <c r="L31" s="290"/>
      <c r="M31" s="290"/>
      <c r="N31" s="226"/>
      <c r="O31" s="317" t="s">
        <v>129</v>
      </c>
      <c r="P31" s="318"/>
      <c r="Q31" s="318"/>
      <c r="R31" s="318"/>
      <c r="S31" s="319"/>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81"/>
      <c r="BC31" s="282"/>
      <c r="BD31" s="283"/>
      <c r="BE31" s="284"/>
      <c r="BF31" s="293"/>
      <c r="BG31" s="294"/>
      <c r="BH31" s="294"/>
      <c r="BI31" s="294"/>
      <c r="BJ31" s="295"/>
    </row>
    <row r="32" spans="2:62" ht="20.25" customHeight="1" x14ac:dyDescent="0.55000000000000004">
      <c r="B32" s="362"/>
      <c r="C32" s="223"/>
      <c r="D32" s="224"/>
      <c r="E32" s="160"/>
      <c r="F32" s="161" t="str">
        <f>C31</f>
        <v>訪問介護員</v>
      </c>
      <c r="G32" s="160"/>
      <c r="H32" s="161" t="str">
        <f>I31</f>
        <v>A</v>
      </c>
      <c r="I32" s="287"/>
      <c r="J32" s="288"/>
      <c r="K32" s="291"/>
      <c r="L32" s="292"/>
      <c r="M32" s="292"/>
      <c r="N32" s="224"/>
      <c r="O32" s="317"/>
      <c r="P32" s="318"/>
      <c r="Q32" s="318"/>
      <c r="R32" s="318"/>
      <c r="S32" s="319"/>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99">
        <f>IF($BE$3="４週",SUM(W32:AX32),IF($BE$3="暦月",SUM(W32:BA32),""))</f>
        <v>160.00000000000003</v>
      </c>
      <c r="BC32" s="300"/>
      <c r="BD32" s="301">
        <f>IF($BE$3="４週",BB32/4,IF($BE$3="暦月",(BB32/($BE$8/7)),""))</f>
        <v>40.000000000000007</v>
      </c>
      <c r="BE32" s="300"/>
      <c r="BF32" s="296"/>
      <c r="BG32" s="297"/>
      <c r="BH32" s="297"/>
      <c r="BI32" s="297"/>
      <c r="BJ32" s="298"/>
    </row>
    <row r="33" spans="2:62" ht="20.25" customHeight="1" x14ac:dyDescent="0.55000000000000004">
      <c r="B33" s="361">
        <f>B31+1</f>
        <v>10</v>
      </c>
      <c r="C33" s="225" t="s">
        <v>214</v>
      </c>
      <c r="D33" s="226"/>
      <c r="E33" s="160"/>
      <c r="F33" s="161"/>
      <c r="G33" s="160"/>
      <c r="H33" s="161"/>
      <c r="I33" s="285" t="s">
        <v>88</v>
      </c>
      <c r="J33" s="286"/>
      <c r="K33" s="289" t="s">
        <v>19</v>
      </c>
      <c r="L33" s="290"/>
      <c r="M33" s="290"/>
      <c r="N33" s="226"/>
      <c r="O33" s="317" t="s">
        <v>130</v>
      </c>
      <c r="P33" s="318"/>
      <c r="Q33" s="318"/>
      <c r="R33" s="318"/>
      <c r="S33" s="319"/>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81"/>
      <c r="BC33" s="282"/>
      <c r="BD33" s="283"/>
      <c r="BE33" s="284"/>
      <c r="BF33" s="293"/>
      <c r="BG33" s="294"/>
      <c r="BH33" s="294"/>
      <c r="BI33" s="294"/>
      <c r="BJ33" s="295"/>
    </row>
    <row r="34" spans="2:62" ht="20.25" customHeight="1" x14ac:dyDescent="0.55000000000000004">
      <c r="B34" s="362"/>
      <c r="C34" s="223"/>
      <c r="D34" s="224"/>
      <c r="E34" s="160"/>
      <c r="F34" s="161" t="str">
        <f>C33</f>
        <v>訪問介護員</v>
      </c>
      <c r="G34" s="160"/>
      <c r="H34" s="161" t="str">
        <f>I33</f>
        <v>A</v>
      </c>
      <c r="I34" s="287"/>
      <c r="J34" s="288"/>
      <c r="K34" s="291"/>
      <c r="L34" s="292"/>
      <c r="M34" s="292"/>
      <c r="N34" s="224"/>
      <c r="O34" s="317"/>
      <c r="P34" s="318"/>
      <c r="Q34" s="318"/>
      <c r="R34" s="318"/>
      <c r="S34" s="319"/>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99">
        <f>IF($BE$3="４週",SUM(W34:AX34),IF($BE$3="暦月",SUM(W34:BA34),""))</f>
        <v>160</v>
      </c>
      <c r="BC34" s="300"/>
      <c r="BD34" s="301">
        <f>IF($BE$3="４週",BB34/4,IF($BE$3="暦月",(BB34/($BE$8/7)),""))</f>
        <v>40</v>
      </c>
      <c r="BE34" s="300"/>
      <c r="BF34" s="296"/>
      <c r="BG34" s="297"/>
      <c r="BH34" s="297"/>
      <c r="BI34" s="297"/>
      <c r="BJ34" s="298"/>
    </row>
    <row r="35" spans="2:62" ht="20.25" customHeight="1" x14ac:dyDescent="0.55000000000000004">
      <c r="B35" s="361">
        <f>B33+1</f>
        <v>11</v>
      </c>
      <c r="C35" s="225" t="s">
        <v>214</v>
      </c>
      <c r="D35" s="226"/>
      <c r="E35" s="160"/>
      <c r="F35" s="161"/>
      <c r="G35" s="160"/>
      <c r="H35" s="161"/>
      <c r="I35" s="285" t="s">
        <v>88</v>
      </c>
      <c r="J35" s="286"/>
      <c r="K35" s="289" t="s">
        <v>89</v>
      </c>
      <c r="L35" s="290"/>
      <c r="M35" s="290"/>
      <c r="N35" s="226"/>
      <c r="O35" s="317" t="s">
        <v>131</v>
      </c>
      <c r="P35" s="318"/>
      <c r="Q35" s="318"/>
      <c r="R35" s="318"/>
      <c r="S35" s="319"/>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81"/>
      <c r="BC35" s="282"/>
      <c r="BD35" s="283"/>
      <c r="BE35" s="284"/>
      <c r="BF35" s="293"/>
      <c r="BG35" s="294"/>
      <c r="BH35" s="294"/>
      <c r="BI35" s="294"/>
      <c r="BJ35" s="295"/>
    </row>
    <row r="36" spans="2:62" ht="20.25" customHeight="1" x14ac:dyDescent="0.55000000000000004">
      <c r="B36" s="362"/>
      <c r="C36" s="223"/>
      <c r="D36" s="224"/>
      <c r="E36" s="160"/>
      <c r="F36" s="161" t="str">
        <f>C35</f>
        <v>訪問介護員</v>
      </c>
      <c r="G36" s="160"/>
      <c r="H36" s="161" t="str">
        <f>I35</f>
        <v>A</v>
      </c>
      <c r="I36" s="287"/>
      <c r="J36" s="288"/>
      <c r="K36" s="291"/>
      <c r="L36" s="292"/>
      <c r="M36" s="292"/>
      <c r="N36" s="224"/>
      <c r="O36" s="317"/>
      <c r="P36" s="318"/>
      <c r="Q36" s="318"/>
      <c r="R36" s="318"/>
      <c r="S36" s="319"/>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99">
        <f>IF($BE$3="４週",SUM(W36:AX36),IF($BE$3="暦月",SUM(W36:BA36),""))</f>
        <v>160</v>
      </c>
      <c r="BC36" s="300"/>
      <c r="BD36" s="301">
        <f>IF($BE$3="４週",BB36/4,IF($BE$3="暦月",(BB36/($BE$8/7)),""))</f>
        <v>40</v>
      </c>
      <c r="BE36" s="300"/>
      <c r="BF36" s="296"/>
      <c r="BG36" s="297"/>
      <c r="BH36" s="297"/>
      <c r="BI36" s="297"/>
      <c r="BJ36" s="298"/>
    </row>
    <row r="37" spans="2:62" ht="20.25" customHeight="1" x14ac:dyDescent="0.55000000000000004">
      <c r="B37" s="361">
        <f>B35+1</f>
        <v>12</v>
      </c>
      <c r="C37" s="225" t="s">
        <v>214</v>
      </c>
      <c r="D37" s="226"/>
      <c r="E37" s="160"/>
      <c r="F37" s="161"/>
      <c r="G37" s="160"/>
      <c r="H37" s="161"/>
      <c r="I37" s="285" t="s">
        <v>88</v>
      </c>
      <c r="J37" s="286"/>
      <c r="K37" s="289" t="s">
        <v>89</v>
      </c>
      <c r="L37" s="290"/>
      <c r="M37" s="290"/>
      <c r="N37" s="226"/>
      <c r="O37" s="317" t="s">
        <v>132</v>
      </c>
      <c r="P37" s="318"/>
      <c r="Q37" s="318"/>
      <c r="R37" s="318"/>
      <c r="S37" s="319"/>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81"/>
      <c r="BC37" s="282"/>
      <c r="BD37" s="283"/>
      <c r="BE37" s="284"/>
      <c r="BF37" s="293"/>
      <c r="BG37" s="294"/>
      <c r="BH37" s="294"/>
      <c r="BI37" s="294"/>
      <c r="BJ37" s="295"/>
    </row>
    <row r="38" spans="2:62" ht="20.25" customHeight="1" x14ac:dyDescent="0.55000000000000004">
      <c r="B38" s="362"/>
      <c r="C38" s="223"/>
      <c r="D38" s="224"/>
      <c r="E38" s="160"/>
      <c r="F38" s="161" t="str">
        <f>C37</f>
        <v>訪問介護員</v>
      </c>
      <c r="G38" s="160"/>
      <c r="H38" s="161" t="str">
        <f>I37</f>
        <v>A</v>
      </c>
      <c r="I38" s="287"/>
      <c r="J38" s="288"/>
      <c r="K38" s="291"/>
      <c r="L38" s="292"/>
      <c r="M38" s="292"/>
      <c r="N38" s="224"/>
      <c r="O38" s="317"/>
      <c r="P38" s="318"/>
      <c r="Q38" s="318"/>
      <c r="R38" s="318"/>
      <c r="S38" s="319"/>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99">
        <f>IF($BE$3="４週",SUM(W38:AX38),IF($BE$3="暦月",SUM(W38:BA38),""))</f>
        <v>160.00000000000003</v>
      </c>
      <c r="BC38" s="300"/>
      <c r="BD38" s="301">
        <f>IF($BE$3="４週",BB38/4,IF($BE$3="暦月",(BB38/($BE$8/7)),""))</f>
        <v>40.000000000000007</v>
      </c>
      <c r="BE38" s="300"/>
      <c r="BF38" s="296"/>
      <c r="BG38" s="297"/>
      <c r="BH38" s="297"/>
      <c r="BI38" s="297"/>
      <c r="BJ38" s="298"/>
    </row>
    <row r="39" spans="2:62" ht="20.25" customHeight="1" x14ac:dyDescent="0.55000000000000004">
      <c r="B39" s="361">
        <f>B37+1</f>
        <v>13</v>
      </c>
      <c r="C39" s="225" t="s">
        <v>214</v>
      </c>
      <c r="D39" s="226"/>
      <c r="E39" s="160"/>
      <c r="F39" s="161"/>
      <c r="G39" s="160"/>
      <c r="H39" s="161"/>
      <c r="I39" s="285" t="s">
        <v>88</v>
      </c>
      <c r="J39" s="286"/>
      <c r="K39" s="289" t="s">
        <v>89</v>
      </c>
      <c r="L39" s="290"/>
      <c r="M39" s="290"/>
      <c r="N39" s="226"/>
      <c r="O39" s="317" t="s">
        <v>133</v>
      </c>
      <c r="P39" s="318"/>
      <c r="Q39" s="318"/>
      <c r="R39" s="318"/>
      <c r="S39" s="319"/>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81"/>
      <c r="BC39" s="282"/>
      <c r="BD39" s="283"/>
      <c r="BE39" s="284"/>
      <c r="BF39" s="293"/>
      <c r="BG39" s="294"/>
      <c r="BH39" s="294"/>
      <c r="BI39" s="294"/>
      <c r="BJ39" s="295"/>
    </row>
    <row r="40" spans="2:62" ht="20.25" customHeight="1" x14ac:dyDescent="0.55000000000000004">
      <c r="B40" s="362"/>
      <c r="C40" s="223"/>
      <c r="D40" s="224"/>
      <c r="E40" s="160"/>
      <c r="F40" s="161" t="str">
        <f>C39</f>
        <v>訪問介護員</v>
      </c>
      <c r="G40" s="160"/>
      <c r="H40" s="161" t="str">
        <f>I39</f>
        <v>A</v>
      </c>
      <c r="I40" s="287"/>
      <c r="J40" s="288"/>
      <c r="K40" s="291"/>
      <c r="L40" s="292"/>
      <c r="M40" s="292"/>
      <c r="N40" s="224"/>
      <c r="O40" s="317"/>
      <c r="P40" s="318"/>
      <c r="Q40" s="318"/>
      <c r="R40" s="318"/>
      <c r="S40" s="319"/>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99">
        <f>IF($BE$3="４週",SUM(W40:AX40),IF($BE$3="暦月",SUM(W40:BA40),""))</f>
        <v>160</v>
      </c>
      <c r="BC40" s="300"/>
      <c r="BD40" s="301">
        <f>IF($BE$3="４週",BB40/4,IF($BE$3="暦月",(BB40/($BE$8/7)),""))</f>
        <v>40</v>
      </c>
      <c r="BE40" s="300"/>
      <c r="BF40" s="296"/>
      <c r="BG40" s="297"/>
      <c r="BH40" s="297"/>
      <c r="BI40" s="297"/>
      <c r="BJ40" s="298"/>
    </row>
    <row r="41" spans="2:62" ht="20.25" customHeight="1" x14ac:dyDescent="0.55000000000000004">
      <c r="B41" s="361">
        <f>B39+1</f>
        <v>14</v>
      </c>
      <c r="C41" s="225" t="s">
        <v>214</v>
      </c>
      <c r="D41" s="226"/>
      <c r="E41" s="160"/>
      <c r="F41" s="161"/>
      <c r="G41" s="160"/>
      <c r="H41" s="161"/>
      <c r="I41" s="285" t="s">
        <v>88</v>
      </c>
      <c r="J41" s="286"/>
      <c r="K41" s="289" t="s">
        <v>89</v>
      </c>
      <c r="L41" s="290"/>
      <c r="M41" s="290"/>
      <c r="N41" s="226"/>
      <c r="O41" s="317" t="s">
        <v>134</v>
      </c>
      <c r="P41" s="318"/>
      <c r="Q41" s="318"/>
      <c r="R41" s="318"/>
      <c r="S41" s="319"/>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81"/>
      <c r="BC41" s="282"/>
      <c r="BD41" s="283"/>
      <c r="BE41" s="284"/>
      <c r="BF41" s="293"/>
      <c r="BG41" s="294"/>
      <c r="BH41" s="294"/>
      <c r="BI41" s="294"/>
      <c r="BJ41" s="295"/>
    </row>
    <row r="42" spans="2:62" ht="20.25" customHeight="1" x14ac:dyDescent="0.55000000000000004">
      <c r="B42" s="362"/>
      <c r="C42" s="223"/>
      <c r="D42" s="224"/>
      <c r="E42" s="160"/>
      <c r="F42" s="161" t="str">
        <f>C41</f>
        <v>訪問介護員</v>
      </c>
      <c r="G42" s="160"/>
      <c r="H42" s="161" t="str">
        <f>I41</f>
        <v>A</v>
      </c>
      <c r="I42" s="287"/>
      <c r="J42" s="288"/>
      <c r="K42" s="291"/>
      <c r="L42" s="292"/>
      <c r="M42" s="292"/>
      <c r="N42" s="224"/>
      <c r="O42" s="317"/>
      <c r="P42" s="318"/>
      <c r="Q42" s="318"/>
      <c r="R42" s="318"/>
      <c r="S42" s="319"/>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99">
        <f>IF($BE$3="４週",SUM(W42:AX42),IF($BE$3="暦月",SUM(W42:BA42),""))</f>
        <v>160</v>
      </c>
      <c r="BC42" s="300"/>
      <c r="BD42" s="301">
        <f>IF($BE$3="４週",BB42/4,IF($BE$3="暦月",(BB42/($BE$8/7)),""))</f>
        <v>40</v>
      </c>
      <c r="BE42" s="300"/>
      <c r="BF42" s="296"/>
      <c r="BG42" s="297"/>
      <c r="BH42" s="297"/>
      <c r="BI42" s="297"/>
      <c r="BJ42" s="298"/>
    </row>
    <row r="43" spans="2:62" ht="20.25" customHeight="1" x14ac:dyDescent="0.55000000000000004">
      <c r="B43" s="361">
        <f>B41+1</f>
        <v>15</v>
      </c>
      <c r="C43" s="225" t="s">
        <v>214</v>
      </c>
      <c r="D43" s="226"/>
      <c r="E43" s="160"/>
      <c r="F43" s="161"/>
      <c r="G43" s="160"/>
      <c r="H43" s="161"/>
      <c r="I43" s="285" t="s">
        <v>88</v>
      </c>
      <c r="J43" s="286"/>
      <c r="K43" s="289" t="s">
        <v>19</v>
      </c>
      <c r="L43" s="290"/>
      <c r="M43" s="290"/>
      <c r="N43" s="226"/>
      <c r="O43" s="317" t="s">
        <v>135</v>
      </c>
      <c r="P43" s="318"/>
      <c r="Q43" s="318"/>
      <c r="R43" s="318"/>
      <c r="S43" s="319"/>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81"/>
      <c r="BC43" s="282"/>
      <c r="BD43" s="283"/>
      <c r="BE43" s="284"/>
      <c r="BF43" s="293"/>
      <c r="BG43" s="294"/>
      <c r="BH43" s="294"/>
      <c r="BI43" s="294"/>
      <c r="BJ43" s="295"/>
    </row>
    <row r="44" spans="2:62" ht="20.25" customHeight="1" x14ac:dyDescent="0.55000000000000004">
      <c r="B44" s="362"/>
      <c r="C44" s="223"/>
      <c r="D44" s="224"/>
      <c r="E44" s="160"/>
      <c r="F44" s="161" t="str">
        <f>C43</f>
        <v>訪問介護員</v>
      </c>
      <c r="G44" s="160"/>
      <c r="H44" s="161" t="str">
        <f>I43</f>
        <v>A</v>
      </c>
      <c r="I44" s="287"/>
      <c r="J44" s="288"/>
      <c r="K44" s="291"/>
      <c r="L44" s="292"/>
      <c r="M44" s="292"/>
      <c r="N44" s="224"/>
      <c r="O44" s="317"/>
      <c r="P44" s="318"/>
      <c r="Q44" s="318"/>
      <c r="R44" s="318"/>
      <c r="S44" s="319"/>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99">
        <f>IF($BE$3="４週",SUM(W44:AX44),IF($BE$3="暦月",SUM(W44:BA44),""))</f>
        <v>160.00000000000003</v>
      </c>
      <c r="BC44" s="300"/>
      <c r="BD44" s="301">
        <f>IF($BE$3="４週",BB44/4,IF($BE$3="暦月",(BB44/($BE$8/7)),""))</f>
        <v>40.000000000000007</v>
      </c>
      <c r="BE44" s="300"/>
      <c r="BF44" s="296"/>
      <c r="BG44" s="297"/>
      <c r="BH44" s="297"/>
      <c r="BI44" s="297"/>
      <c r="BJ44" s="298"/>
    </row>
    <row r="45" spans="2:62" ht="20.25" customHeight="1" x14ac:dyDescent="0.55000000000000004">
      <c r="B45" s="361">
        <f>B43+1</f>
        <v>16</v>
      </c>
      <c r="C45" s="225" t="s">
        <v>214</v>
      </c>
      <c r="D45" s="226"/>
      <c r="E45" s="160"/>
      <c r="F45" s="161"/>
      <c r="G45" s="160"/>
      <c r="H45" s="161"/>
      <c r="I45" s="285" t="s">
        <v>88</v>
      </c>
      <c r="J45" s="286"/>
      <c r="K45" s="289" t="s">
        <v>89</v>
      </c>
      <c r="L45" s="290"/>
      <c r="M45" s="290"/>
      <c r="N45" s="226"/>
      <c r="O45" s="317" t="s">
        <v>136</v>
      </c>
      <c r="P45" s="318"/>
      <c r="Q45" s="318"/>
      <c r="R45" s="318"/>
      <c r="S45" s="319"/>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81"/>
      <c r="BC45" s="282"/>
      <c r="BD45" s="283"/>
      <c r="BE45" s="284"/>
      <c r="BF45" s="293"/>
      <c r="BG45" s="294"/>
      <c r="BH45" s="294"/>
      <c r="BI45" s="294"/>
      <c r="BJ45" s="295"/>
    </row>
    <row r="46" spans="2:62" ht="20.25" customHeight="1" x14ac:dyDescent="0.55000000000000004">
      <c r="B46" s="362"/>
      <c r="C46" s="223"/>
      <c r="D46" s="224"/>
      <c r="E46" s="160"/>
      <c r="F46" s="161" t="str">
        <f>C45</f>
        <v>訪問介護員</v>
      </c>
      <c r="G46" s="160"/>
      <c r="H46" s="161" t="str">
        <f>I45</f>
        <v>A</v>
      </c>
      <c r="I46" s="287"/>
      <c r="J46" s="288"/>
      <c r="K46" s="291"/>
      <c r="L46" s="292"/>
      <c r="M46" s="292"/>
      <c r="N46" s="224"/>
      <c r="O46" s="317"/>
      <c r="P46" s="318"/>
      <c r="Q46" s="318"/>
      <c r="R46" s="318"/>
      <c r="S46" s="319"/>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99">
        <f>IF($BE$3="４週",SUM(W46:AX46),IF($BE$3="暦月",SUM(W46:BA46),""))</f>
        <v>160</v>
      </c>
      <c r="BC46" s="300"/>
      <c r="BD46" s="301">
        <f>IF($BE$3="４週",BB46/4,IF($BE$3="暦月",(BB46/($BE$8/7)),""))</f>
        <v>40</v>
      </c>
      <c r="BE46" s="300"/>
      <c r="BF46" s="296"/>
      <c r="BG46" s="297"/>
      <c r="BH46" s="297"/>
      <c r="BI46" s="297"/>
      <c r="BJ46" s="298"/>
    </row>
    <row r="47" spans="2:62" ht="20.25" customHeight="1" x14ac:dyDescent="0.55000000000000004">
      <c r="B47" s="361">
        <f>B45+1</f>
        <v>17</v>
      </c>
      <c r="C47" s="225" t="s">
        <v>214</v>
      </c>
      <c r="D47" s="226"/>
      <c r="E47" s="160"/>
      <c r="F47" s="161"/>
      <c r="G47" s="160"/>
      <c r="H47" s="161"/>
      <c r="I47" s="285" t="s">
        <v>88</v>
      </c>
      <c r="J47" s="286"/>
      <c r="K47" s="289" t="s">
        <v>89</v>
      </c>
      <c r="L47" s="290"/>
      <c r="M47" s="290"/>
      <c r="N47" s="226"/>
      <c r="O47" s="317" t="s">
        <v>137</v>
      </c>
      <c r="P47" s="318"/>
      <c r="Q47" s="318"/>
      <c r="R47" s="318"/>
      <c r="S47" s="319"/>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81"/>
      <c r="BC47" s="282"/>
      <c r="BD47" s="283"/>
      <c r="BE47" s="284"/>
      <c r="BF47" s="293"/>
      <c r="BG47" s="294"/>
      <c r="BH47" s="294"/>
      <c r="BI47" s="294"/>
      <c r="BJ47" s="295"/>
    </row>
    <row r="48" spans="2:62" ht="20.25" customHeight="1" x14ac:dyDescent="0.55000000000000004">
      <c r="B48" s="362"/>
      <c r="C48" s="223"/>
      <c r="D48" s="224"/>
      <c r="E48" s="160"/>
      <c r="F48" s="161" t="str">
        <f>C47</f>
        <v>訪問介護員</v>
      </c>
      <c r="G48" s="160"/>
      <c r="H48" s="161" t="str">
        <f>I47</f>
        <v>A</v>
      </c>
      <c r="I48" s="287"/>
      <c r="J48" s="288"/>
      <c r="K48" s="291"/>
      <c r="L48" s="292"/>
      <c r="M48" s="292"/>
      <c r="N48" s="224"/>
      <c r="O48" s="317"/>
      <c r="P48" s="318"/>
      <c r="Q48" s="318"/>
      <c r="R48" s="318"/>
      <c r="S48" s="319"/>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99">
        <f>IF($BE$3="４週",SUM(W48:AX48),IF($BE$3="暦月",SUM(W48:BA48),""))</f>
        <v>160</v>
      </c>
      <c r="BC48" s="300"/>
      <c r="BD48" s="301">
        <f>IF($BE$3="４週",BB48/4,IF($BE$3="暦月",(BB48/($BE$8/7)),""))</f>
        <v>40</v>
      </c>
      <c r="BE48" s="300"/>
      <c r="BF48" s="296"/>
      <c r="BG48" s="297"/>
      <c r="BH48" s="297"/>
      <c r="BI48" s="297"/>
      <c r="BJ48" s="298"/>
    </row>
    <row r="49" spans="2:62" ht="20.25" customHeight="1" x14ac:dyDescent="0.55000000000000004">
      <c r="B49" s="361">
        <f>B47+1</f>
        <v>18</v>
      </c>
      <c r="C49" s="225" t="s">
        <v>214</v>
      </c>
      <c r="D49" s="226"/>
      <c r="E49" s="160"/>
      <c r="F49" s="161"/>
      <c r="G49" s="160"/>
      <c r="H49" s="161"/>
      <c r="I49" s="285" t="s">
        <v>88</v>
      </c>
      <c r="J49" s="286"/>
      <c r="K49" s="289" t="s">
        <v>89</v>
      </c>
      <c r="L49" s="290"/>
      <c r="M49" s="290"/>
      <c r="N49" s="226"/>
      <c r="O49" s="317" t="s">
        <v>138</v>
      </c>
      <c r="P49" s="318"/>
      <c r="Q49" s="318"/>
      <c r="R49" s="318"/>
      <c r="S49" s="319"/>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81"/>
      <c r="BC49" s="282"/>
      <c r="BD49" s="283"/>
      <c r="BE49" s="284"/>
      <c r="BF49" s="293"/>
      <c r="BG49" s="294"/>
      <c r="BH49" s="294"/>
      <c r="BI49" s="294"/>
      <c r="BJ49" s="295"/>
    </row>
    <row r="50" spans="2:62" ht="20.25" customHeight="1" x14ac:dyDescent="0.55000000000000004">
      <c r="B50" s="362"/>
      <c r="C50" s="223"/>
      <c r="D50" s="224"/>
      <c r="E50" s="160"/>
      <c r="F50" s="161" t="str">
        <f>C49</f>
        <v>訪問介護員</v>
      </c>
      <c r="G50" s="160"/>
      <c r="H50" s="161" t="str">
        <f>I49</f>
        <v>A</v>
      </c>
      <c r="I50" s="287"/>
      <c r="J50" s="288"/>
      <c r="K50" s="291"/>
      <c r="L50" s="292"/>
      <c r="M50" s="292"/>
      <c r="N50" s="224"/>
      <c r="O50" s="317"/>
      <c r="P50" s="318"/>
      <c r="Q50" s="318"/>
      <c r="R50" s="318"/>
      <c r="S50" s="319"/>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99">
        <f>IF($BE$3="４週",SUM(W50:AX50),IF($BE$3="暦月",SUM(W50:BA50),""))</f>
        <v>160.00000000000003</v>
      </c>
      <c r="BC50" s="300"/>
      <c r="BD50" s="301">
        <f>IF($BE$3="４週",BB50/4,IF($BE$3="暦月",(BB50/($BE$8/7)),""))</f>
        <v>40.000000000000007</v>
      </c>
      <c r="BE50" s="300"/>
      <c r="BF50" s="296"/>
      <c r="BG50" s="297"/>
      <c r="BH50" s="297"/>
      <c r="BI50" s="297"/>
      <c r="BJ50" s="298"/>
    </row>
    <row r="51" spans="2:62" ht="20.25" customHeight="1" x14ac:dyDescent="0.55000000000000004">
      <c r="B51" s="361">
        <f>B49+1</f>
        <v>19</v>
      </c>
      <c r="C51" s="225" t="s">
        <v>214</v>
      </c>
      <c r="D51" s="226"/>
      <c r="E51" s="162"/>
      <c r="F51" s="163"/>
      <c r="G51" s="162"/>
      <c r="H51" s="163"/>
      <c r="I51" s="285" t="s">
        <v>88</v>
      </c>
      <c r="J51" s="286"/>
      <c r="K51" s="289" t="s">
        <v>89</v>
      </c>
      <c r="L51" s="290"/>
      <c r="M51" s="290"/>
      <c r="N51" s="226"/>
      <c r="O51" s="317" t="s">
        <v>139</v>
      </c>
      <c r="P51" s="318"/>
      <c r="Q51" s="318"/>
      <c r="R51" s="318"/>
      <c r="S51" s="319"/>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81"/>
      <c r="BC51" s="282"/>
      <c r="BD51" s="283"/>
      <c r="BE51" s="284"/>
      <c r="BF51" s="293"/>
      <c r="BG51" s="294"/>
      <c r="BH51" s="294"/>
      <c r="BI51" s="294"/>
      <c r="BJ51" s="295"/>
    </row>
    <row r="52" spans="2:62" ht="20.25" customHeight="1" x14ac:dyDescent="0.55000000000000004">
      <c r="B52" s="362"/>
      <c r="C52" s="223"/>
      <c r="D52" s="224"/>
      <c r="E52" s="160"/>
      <c r="F52" s="161" t="str">
        <f>C51</f>
        <v>訪問介護員</v>
      </c>
      <c r="G52" s="160"/>
      <c r="H52" s="161" t="str">
        <f>I51</f>
        <v>A</v>
      </c>
      <c r="I52" s="287"/>
      <c r="J52" s="288"/>
      <c r="K52" s="291"/>
      <c r="L52" s="292"/>
      <c r="M52" s="292"/>
      <c r="N52" s="224"/>
      <c r="O52" s="317"/>
      <c r="P52" s="318"/>
      <c r="Q52" s="318"/>
      <c r="R52" s="318"/>
      <c r="S52" s="319"/>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99">
        <f>IF($BE$3="４週",SUM(W52:AX52),IF($BE$3="暦月",SUM(W52:BA52),""))</f>
        <v>160</v>
      </c>
      <c r="BC52" s="300"/>
      <c r="BD52" s="301">
        <f>IF($BE$3="４週",BB52/4,IF($BE$3="暦月",(BB52/($BE$8/7)),""))</f>
        <v>40</v>
      </c>
      <c r="BE52" s="300"/>
      <c r="BF52" s="296"/>
      <c r="BG52" s="297"/>
      <c r="BH52" s="297"/>
      <c r="BI52" s="297"/>
      <c r="BJ52" s="298"/>
    </row>
    <row r="53" spans="2:62" ht="20.25" customHeight="1" x14ac:dyDescent="0.55000000000000004">
      <c r="B53" s="361">
        <f>B51+1</f>
        <v>20</v>
      </c>
      <c r="C53" s="225" t="s">
        <v>214</v>
      </c>
      <c r="D53" s="226"/>
      <c r="E53" s="162"/>
      <c r="F53" s="163"/>
      <c r="G53" s="162"/>
      <c r="H53" s="163"/>
      <c r="I53" s="285" t="s">
        <v>99</v>
      </c>
      <c r="J53" s="286"/>
      <c r="K53" s="289" t="s">
        <v>19</v>
      </c>
      <c r="L53" s="290"/>
      <c r="M53" s="290"/>
      <c r="N53" s="226"/>
      <c r="O53" s="317" t="s">
        <v>140</v>
      </c>
      <c r="P53" s="318"/>
      <c r="Q53" s="318"/>
      <c r="R53" s="318"/>
      <c r="S53" s="319"/>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81"/>
      <c r="BC53" s="282"/>
      <c r="BD53" s="283"/>
      <c r="BE53" s="284"/>
      <c r="BF53" s="293"/>
      <c r="BG53" s="294"/>
      <c r="BH53" s="294"/>
      <c r="BI53" s="294"/>
      <c r="BJ53" s="295"/>
    </row>
    <row r="54" spans="2:62" ht="20.25" customHeight="1" x14ac:dyDescent="0.55000000000000004">
      <c r="B54" s="362"/>
      <c r="C54" s="223"/>
      <c r="D54" s="224"/>
      <c r="E54" s="160"/>
      <c r="F54" s="161" t="str">
        <f>C53</f>
        <v>訪問介護員</v>
      </c>
      <c r="G54" s="160"/>
      <c r="H54" s="161" t="str">
        <f>I53</f>
        <v>C</v>
      </c>
      <c r="I54" s="287"/>
      <c r="J54" s="288"/>
      <c r="K54" s="291"/>
      <c r="L54" s="292"/>
      <c r="M54" s="292"/>
      <c r="N54" s="224"/>
      <c r="O54" s="317"/>
      <c r="P54" s="318"/>
      <c r="Q54" s="318"/>
      <c r="R54" s="318"/>
      <c r="S54" s="319"/>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99">
        <f>IF($BE$3="４週",SUM(W54:AX54),IF($BE$3="暦月",SUM(W54:BA54),""))</f>
        <v>128.00000000000003</v>
      </c>
      <c r="BC54" s="300"/>
      <c r="BD54" s="301">
        <f>IF($BE$3="４週",BB54/4,IF($BE$3="暦月",(BB54/($BE$8/7)),""))</f>
        <v>32.000000000000007</v>
      </c>
      <c r="BE54" s="300"/>
      <c r="BF54" s="296"/>
      <c r="BG54" s="297"/>
      <c r="BH54" s="297"/>
      <c r="BI54" s="297"/>
      <c r="BJ54" s="298"/>
    </row>
    <row r="55" spans="2:62" ht="20.25" customHeight="1" x14ac:dyDescent="0.55000000000000004">
      <c r="B55" s="361">
        <f>B53+1</f>
        <v>21</v>
      </c>
      <c r="C55" s="225" t="s">
        <v>217</v>
      </c>
      <c r="D55" s="226"/>
      <c r="E55" s="160"/>
      <c r="F55" s="161"/>
      <c r="G55" s="160"/>
      <c r="H55" s="161"/>
      <c r="I55" s="285" t="s">
        <v>88</v>
      </c>
      <c r="J55" s="286"/>
      <c r="K55" s="289" t="s">
        <v>102</v>
      </c>
      <c r="L55" s="290"/>
      <c r="M55" s="290"/>
      <c r="N55" s="226"/>
      <c r="O55" s="317" t="s">
        <v>141</v>
      </c>
      <c r="P55" s="318"/>
      <c r="Q55" s="318"/>
      <c r="R55" s="318"/>
      <c r="S55" s="319"/>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81"/>
      <c r="BC55" s="282"/>
      <c r="BD55" s="283"/>
      <c r="BE55" s="284"/>
      <c r="BF55" s="293"/>
      <c r="BG55" s="294"/>
      <c r="BH55" s="294"/>
      <c r="BI55" s="294"/>
      <c r="BJ55" s="295"/>
    </row>
    <row r="56" spans="2:62" ht="20.25" customHeight="1" x14ac:dyDescent="0.55000000000000004">
      <c r="B56" s="362"/>
      <c r="C56" s="223"/>
      <c r="D56" s="224"/>
      <c r="E56" s="160"/>
      <c r="F56" s="161" t="str">
        <f>C55</f>
        <v>看護職員</v>
      </c>
      <c r="G56" s="160"/>
      <c r="H56" s="161" t="str">
        <f>I55</f>
        <v>A</v>
      </c>
      <c r="I56" s="287"/>
      <c r="J56" s="288"/>
      <c r="K56" s="291"/>
      <c r="L56" s="292"/>
      <c r="M56" s="292"/>
      <c r="N56" s="224"/>
      <c r="O56" s="317"/>
      <c r="P56" s="318"/>
      <c r="Q56" s="318"/>
      <c r="R56" s="318"/>
      <c r="S56" s="319"/>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99">
        <f>IF($BE$3="４週",SUM(W56:AX56),IF($BE$3="暦月",SUM(W56:BA56),""))</f>
        <v>160</v>
      </c>
      <c r="BC56" s="300"/>
      <c r="BD56" s="301">
        <f>IF($BE$3="４週",BB56/4,IF($BE$3="暦月",(BB56/($BE$8/7)),""))</f>
        <v>40</v>
      </c>
      <c r="BE56" s="300"/>
      <c r="BF56" s="296"/>
      <c r="BG56" s="297"/>
      <c r="BH56" s="297"/>
      <c r="BI56" s="297"/>
      <c r="BJ56" s="298"/>
    </row>
    <row r="57" spans="2:62" ht="20.25" customHeight="1" x14ac:dyDescent="0.55000000000000004">
      <c r="B57" s="361">
        <f>B55+1</f>
        <v>22</v>
      </c>
      <c r="C57" s="225" t="s">
        <v>217</v>
      </c>
      <c r="D57" s="226"/>
      <c r="E57" s="160"/>
      <c r="F57" s="161"/>
      <c r="G57" s="160"/>
      <c r="H57" s="161"/>
      <c r="I57" s="285" t="s">
        <v>88</v>
      </c>
      <c r="J57" s="286"/>
      <c r="K57" s="289" t="s">
        <v>203</v>
      </c>
      <c r="L57" s="290"/>
      <c r="M57" s="290"/>
      <c r="N57" s="226"/>
      <c r="O57" s="317" t="s">
        <v>142</v>
      </c>
      <c r="P57" s="318"/>
      <c r="Q57" s="318"/>
      <c r="R57" s="318"/>
      <c r="S57" s="319"/>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81"/>
      <c r="BC57" s="282"/>
      <c r="BD57" s="283"/>
      <c r="BE57" s="284"/>
      <c r="BF57" s="293"/>
      <c r="BG57" s="294"/>
      <c r="BH57" s="294"/>
      <c r="BI57" s="294"/>
      <c r="BJ57" s="295"/>
    </row>
    <row r="58" spans="2:62" ht="20.25" customHeight="1" x14ac:dyDescent="0.55000000000000004">
      <c r="B58" s="362"/>
      <c r="C58" s="223"/>
      <c r="D58" s="224"/>
      <c r="E58" s="160"/>
      <c r="F58" s="161" t="str">
        <f>C57</f>
        <v>看護職員</v>
      </c>
      <c r="G58" s="160"/>
      <c r="H58" s="161" t="str">
        <f>I57</f>
        <v>A</v>
      </c>
      <c r="I58" s="287"/>
      <c r="J58" s="288"/>
      <c r="K58" s="291"/>
      <c r="L58" s="292"/>
      <c r="M58" s="292"/>
      <c r="N58" s="224"/>
      <c r="O58" s="317"/>
      <c r="P58" s="318"/>
      <c r="Q58" s="318"/>
      <c r="R58" s="318"/>
      <c r="S58" s="319"/>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99">
        <f>IF($BE$3="４週",SUM(W58:AX58),IF($BE$3="暦月",SUM(W58:BA58),""))</f>
        <v>160.00000000000003</v>
      </c>
      <c r="BC58" s="300"/>
      <c r="BD58" s="301">
        <f>IF($BE$3="４週",BB58/4,IF($BE$3="暦月",(BB58/($BE$8/7)),""))</f>
        <v>40.000000000000007</v>
      </c>
      <c r="BE58" s="300"/>
      <c r="BF58" s="296"/>
      <c r="BG58" s="297"/>
      <c r="BH58" s="297"/>
      <c r="BI58" s="297"/>
      <c r="BJ58" s="298"/>
    </row>
    <row r="59" spans="2:62" ht="20.25" customHeight="1" x14ac:dyDescent="0.55000000000000004">
      <c r="B59" s="361">
        <f>B57+1</f>
        <v>23</v>
      </c>
      <c r="C59" s="225" t="s">
        <v>217</v>
      </c>
      <c r="D59" s="226"/>
      <c r="E59" s="160"/>
      <c r="F59" s="161"/>
      <c r="G59" s="160"/>
      <c r="H59" s="161"/>
      <c r="I59" s="285" t="s">
        <v>88</v>
      </c>
      <c r="J59" s="286"/>
      <c r="K59" s="289" t="s">
        <v>204</v>
      </c>
      <c r="L59" s="290"/>
      <c r="M59" s="290"/>
      <c r="N59" s="226"/>
      <c r="O59" s="317" t="s">
        <v>143</v>
      </c>
      <c r="P59" s="318"/>
      <c r="Q59" s="318"/>
      <c r="R59" s="318"/>
      <c r="S59" s="319"/>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81"/>
      <c r="BC59" s="282"/>
      <c r="BD59" s="283"/>
      <c r="BE59" s="284"/>
      <c r="BF59" s="293"/>
      <c r="BG59" s="294"/>
      <c r="BH59" s="294"/>
      <c r="BI59" s="294"/>
      <c r="BJ59" s="295"/>
    </row>
    <row r="60" spans="2:62" ht="20.25" customHeight="1" x14ac:dyDescent="0.55000000000000004">
      <c r="B60" s="362"/>
      <c r="C60" s="223"/>
      <c r="D60" s="224"/>
      <c r="E60" s="160"/>
      <c r="F60" s="161" t="str">
        <f>C59</f>
        <v>看護職員</v>
      </c>
      <c r="G60" s="160"/>
      <c r="H60" s="161" t="str">
        <f>I59</f>
        <v>A</v>
      </c>
      <c r="I60" s="287"/>
      <c r="J60" s="288"/>
      <c r="K60" s="291"/>
      <c r="L60" s="292"/>
      <c r="M60" s="292"/>
      <c r="N60" s="224"/>
      <c r="O60" s="317"/>
      <c r="P60" s="318"/>
      <c r="Q60" s="318"/>
      <c r="R60" s="318"/>
      <c r="S60" s="319"/>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99">
        <f>IF($BE$3="４週",SUM(W60:AX60),IF($BE$3="暦月",SUM(W60:BA60),""))</f>
        <v>160</v>
      </c>
      <c r="BC60" s="300"/>
      <c r="BD60" s="301">
        <f>IF($BE$3="４週",BB60/4,IF($BE$3="暦月",(BB60/($BE$8/7)),""))</f>
        <v>40</v>
      </c>
      <c r="BE60" s="300"/>
      <c r="BF60" s="296"/>
      <c r="BG60" s="297"/>
      <c r="BH60" s="297"/>
      <c r="BI60" s="297"/>
      <c r="BJ60" s="298"/>
    </row>
    <row r="61" spans="2:62" ht="20.25" customHeight="1" x14ac:dyDescent="0.55000000000000004">
      <c r="B61" s="361">
        <f>B59+1</f>
        <v>24</v>
      </c>
      <c r="C61" s="225" t="s">
        <v>217</v>
      </c>
      <c r="D61" s="226"/>
      <c r="E61" s="160"/>
      <c r="F61" s="161"/>
      <c r="G61" s="160"/>
      <c r="H61" s="161"/>
      <c r="I61" s="285" t="s">
        <v>88</v>
      </c>
      <c r="J61" s="286"/>
      <c r="K61" s="289" t="s">
        <v>204</v>
      </c>
      <c r="L61" s="290"/>
      <c r="M61" s="290"/>
      <c r="N61" s="226"/>
      <c r="O61" s="317" t="s">
        <v>144</v>
      </c>
      <c r="P61" s="318"/>
      <c r="Q61" s="318"/>
      <c r="R61" s="318"/>
      <c r="S61" s="319"/>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81"/>
      <c r="BC61" s="282"/>
      <c r="BD61" s="283"/>
      <c r="BE61" s="284"/>
      <c r="BF61" s="293"/>
      <c r="BG61" s="294"/>
      <c r="BH61" s="294"/>
      <c r="BI61" s="294"/>
      <c r="BJ61" s="295"/>
    </row>
    <row r="62" spans="2:62" ht="20.25" customHeight="1" x14ac:dyDescent="0.55000000000000004">
      <c r="B62" s="362"/>
      <c r="C62" s="223"/>
      <c r="D62" s="224"/>
      <c r="E62" s="160"/>
      <c r="F62" s="161" t="str">
        <f>C61</f>
        <v>看護職員</v>
      </c>
      <c r="G62" s="160"/>
      <c r="H62" s="161" t="str">
        <f>I61</f>
        <v>A</v>
      </c>
      <c r="I62" s="287"/>
      <c r="J62" s="288"/>
      <c r="K62" s="291"/>
      <c r="L62" s="292"/>
      <c r="M62" s="292"/>
      <c r="N62" s="224"/>
      <c r="O62" s="317"/>
      <c r="P62" s="318"/>
      <c r="Q62" s="318"/>
      <c r="R62" s="318"/>
      <c r="S62" s="319"/>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99">
        <f>IF($BE$3="４週",SUM(W62:AX62),IF($BE$3="暦月",SUM(W62:BA62),""))</f>
        <v>160</v>
      </c>
      <c r="BC62" s="300"/>
      <c r="BD62" s="301">
        <f>IF($BE$3="４週",BB62/4,IF($BE$3="暦月",(BB62/($BE$8/7)),""))</f>
        <v>40</v>
      </c>
      <c r="BE62" s="300"/>
      <c r="BF62" s="296"/>
      <c r="BG62" s="297"/>
      <c r="BH62" s="297"/>
      <c r="BI62" s="297"/>
      <c r="BJ62" s="298"/>
    </row>
    <row r="63" spans="2:62" ht="20.25" customHeight="1" x14ac:dyDescent="0.55000000000000004">
      <c r="B63" s="361">
        <f>B61+1</f>
        <v>25</v>
      </c>
      <c r="C63" s="225" t="s">
        <v>217</v>
      </c>
      <c r="D63" s="226"/>
      <c r="E63" s="160"/>
      <c r="F63" s="161"/>
      <c r="G63" s="160"/>
      <c r="H63" s="161"/>
      <c r="I63" s="285" t="s">
        <v>88</v>
      </c>
      <c r="J63" s="286"/>
      <c r="K63" s="289" t="s">
        <v>204</v>
      </c>
      <c r="L63" s="290"/>
      <c r="M63" s="290"/>
      <c r="N63" s="226"/>
      <c r="O63" s="317" t="s">
        <v>145</v>
      </c>
      <c r="P63" s="318"/>
      <c r="Q63" s="318"/>
      <c r="R63" s="318"/>
      <c r="S63" s="319"/>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81"/>
      <c r="BC63" s="282"/>
      <c r="BD63" s="283"/>
      <c r="BE63" s="284"/>
      <c r="BF63" s="293"/>
      <c r="BG63" s="294"/>
      <c r="BH63" s="294"/>
      <c r="BI63" s="294"/>
      <c r="BJ63" s="295"/>
    </row>
    <row r="64" spans="2:62" ht="20.25" customHeight="1" x14ac:dyDescent="0.55000000000000004">
      <c r="B64" s="362"/>
      <c r="C64" s="223"/>
      <c r="D64" s="224"/>
      <c r="E64" s="160"/>
      <c r="F64" s="161" t="str">
        <f>C63</f>
        <v>看護職員</v>
      </c>
      <c r="G64" s="160"/>
      <c r="H64" s="161" t="str">
        <f>I63</f>
        <v>A</v>
      </c>
      <c r="I64" s="287"/>
      <c r="J64" s="288"/>
      <c r="K64" s="291"/>
      <c r="L64" s="292"/>
      <c r="M64" s="292"/>
      <c r="N64" s="224"/>
      <c r="O64" s="317"/>
      <c r="P64" s="318"/>
      <c r="Q64" s="318"/>
      <c r="R64" s="318"/>
      <c r="S64" s="319"/>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99">
        <f>IF($BE$3="４週",SUM(W64:AX64),IF($BE$3="暦月",SUM(W64:BA64),""))</f>
        <v>160.00000000000003</v>
      </c>
      <c r="BC64" s="300"/>
      <c r="BD64" s="301">
        <f>IF($BE$3="４週",BB64/4,IF($BE$3="暦月",(BB64/($BE$8/7)),""))</f>
        <v>40.000000000000007</v>
      </c>
      <c r="BE64" s="300"/>
      <c r="BF64" s="296"/>
      <c r="BG64" s="297"/>
      <c r="BH64" s="297"/>
      <c r="BI64" s="297"/>
      <c r="BJ64" s="298"/>
    </row>
    <row r="65" spans="2:62" ht="20.25" customHeight="1" x14ac:dyDescent="0.55000000000000004">
      <c r="B65" s="361">
        <f>B63+1</f>
        <v>26</v>
      </c>
      <c r="C65" s="225" t="s">
        <v>217</v>
      </c>
      <c r="D65" s="226"/>
      <c r="E65" s="160"/>
      <c r="F65" s="161"/>
      <c r="G65" s="160"/>
      <c r="H65" s="161"/>
      <c r="I65" s="285" t="s">
        <v>88</v>
      </c>
      <c r="J65" s="286"/>
      <c r="K65" s="289" t="s">
        <v>204</v>
      </c>
      <c r="L65" s="290"/>
      <c r="M65" s="290"/>
      <c r="N65" s="226"/>
      <c r="O65" s="317" t="s">
        <v>146</v>
      </c>
      <c r="P65" s="318"/>
      <c r="Q65" s="318"/>
      <c r="R65" s="318"/>
      <c r="S65" s="319"/>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81"/>
      <c r="BC65" s="282"/>
      <c r="BD65" s="283"/>
      <c r="BE65" s="284"/>
      <c r="BF65" s="293"/>
      <c r="BG65" s="294"/>
      <c r="BH65" s="294"/>
      <c r="BI65" s="294"/>
      <c r="BJ65" s="295"/>
    </row>
    <row r="66" spans="2:62" ht="20.25" customHeight="1" x14ac:dyDescent="0.55000000000000004">
      <c r="B66" s="362"/>
      <c r="C66" s="223"/>
      <c r="D66" s="224"/>
      <c r="E66" s="160"/>
      <c r="F66" s="161" t="str">
        <f>C65</f>
        <v>看護職員</v>
      </c>
      <c r="G66" s="160"/>
      <c r="H66" s="161" t="str">
        <f>I65</f>
        <v>A</v>
      </c>
      <c r="I66" s="287"/>
      <c r="J66" s="288"/>
      <c r="K66" s="291"/>
      <c r="L66" s="292"/>
      <c r="M66" s="292"/>
      <c r="N66" s="224"/>
      <c r="O66" s="317"/>
      <c r="P66" s="318"/>
      <c r="Q66" s="318"/>
      <c r="R66" s="318"/>
      <c r="S66" s="319"/>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99">
        <f>IF($BE$3="４週",SUM(W66:AX66),IF($BE$3="暦月",SUM(W66:BA66),""))</f>
        <v>160</v>
      </c>
      <c r="BC66" s="300"/>
      <c r="BD66" s="301">
        <f>IF($BE$3="４週",BB66/4,IF($BE$3="暦月",(BB66/($BE$8/7)),""))</f>
        <v>40</v>
      </c>
      <c r="BE66" s="300"/>
      <c r="BF66" s="296"/>
      <c r="BG66" s="297"/>
      <c r="BH66" s="297"/>
      <c r="BI66" s="297"/>
      <c r="BJ66" s="298"/>
    </row>
    <row r="67" spans="2:62" ht="20.25" customHeight="1" x14ac:dyDescent="0.55000000000000004">
      <c r="B67" s="361">
        <f>B65+1</f>
        <v>27</v>
      </c>
      <c r="C67" s="225" t="s">
        <v>199</v>
      </c>
      <c r="D67" s="226"/>
      <c r="E67" s="160"/>
      <c r="F67" s="161"/>
      <c r="G67" s="160"/>
      <c r="H67" s="161"/>
      <c r="I67" s="285" t="s">
        <v>88</v>
      </c>
      <c r="J67" s="286"/>
      <c r="K67" s="289" t="s">
        <v>199</v>
      </c>
      <c r="L67" s="290"/>
      <c r="M67" s="290"/>
      <c r="N67" s="226"/>
      <c r="O67" s="317" t="s">
        <v>147</v>
      </c>
      <c r="P67" s="318"/>
      <c r="Q67" s="318"/>
      <c r="R67" s="318"/>
      <c r="S67" s="319"/>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81"/>
      <c r="BC67" s="282"/>
      <c r="BD67" s="283"/>
      <c r="BE67" s="284"/>
      <c r="BF67" s="293"/>
      <c r="BG67" s="294"/>
      <c r="BH67" s="294"/>
      <c r="BI67" s="294"/>
      <c r="BJ67" s="295"/>
    </row>
    <row r="68" spans="2:62" ht="20.25" customHeight="1" x14ac:dyDescent="0.55000000000000004">
      <c r="B68" s="362"/>
      <c r="C68" s="223"/>
      <c r="D68" s="224"/>
      <c r="E68" s="160"/>
      <c r="F68" s="161" t="str">
        <f>C67</f>
        <v>理学療法士</v>
      </c>
      <c r="G68" s="160"/>
      <c r="H68" s="161" t="str">
        <f>I67</f>
        <v>A</v>
      </c>
      <c r="I68" s="287"/>
      <c r="J68" s="288"/>
      <c r="K68" s="291"/>
      <c r="L68" s="292"/>
      <c r="M68" s="292"/>
      <c r="N68" s="224"/>
      <c r="O68" s="317"/>
      <c r="P68" s="318"/>
      <c r="Q68" s="318"/>
      <c r="R68" s="318"/>
      <c r="S68" s="319"/>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99">
        <f>IF($BE$3="４週",SUM(W68:AX68),IF($BE$3="暦月",SUM(W68:BA68),""))</f>
        <v>160</v>
      </c>
      <c r="BC68" s="300"/>
      <c r="BD68" s="301">
        <f>IF($BE$3="４週",BB68/4,IF($BE$3="暦月",(BB68/($BE$8/7)),""))</f>
        <v>40</v>
      </c>
      <c r="BE68" s="300"/>
      <c r="BF68" s="296"/>
      <c r="BG68" s="297"/>
      <c r="BH68" s="297"/>
      <c r="BI68" s="297"/>
      <c r="BJ68" s="298"/>
    </row>
    <row r="69" spans="2:62" ht="20.25" customHeight="1" x14ac:dyDescent="0.55000000000000004">
      <c r="B69" s="361">
        <f>B67+1</f>
        <v>28</v>
      </c>
      <c r="C69" s="225" t="s">
        <v>200</v>
      </c>
      <c r="D69" s="226"/>
      <c r="E69" s="160"/>
      <c r="F69" s="161"/>
      <c r="G69" s="160"/>
      <c r="H69" s="161"/>
      <c r="I69" s="285" t="s">
        <v>88</v>
      </c>
      <c r="J69" s="286"/>
      <c r="K69" s="289" t="s">
        <v>200</v>
      </c>
      <c r="L69" s="290"/>
      <c r="M69" s="290"/>
      <c r="N69" s="226"/>
      <c r="O69" s="317" t="s">
        <v>148</v>
      </c>
      <c r="P69" s="318"/>
      <c r="Q69" s="318"/>
      <c r="R69" s="318"/>
      <c r="S69" s="319"/>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81"/>
      <c r="BC69" s="282"/>
      <c r="BD69" s="283"/>
      <c r="BE69" s="284"/>
      <c r="BF69" s="293"/>
      <c r="BG69" s="294"/>
      <c r="BH69" s="294"/>
      <c r="BI69" s="294"/>
      <c r="BJ69" s="295"/>
    </row>
    <row r="70" spans="2:62" ht="20.25" customHeight="1" x14ac:dyDescent="0.55000000000000004">
      <c r="B70" s="362"/>
      <c r="C70" s="223"/>
      <c r="D70" s="224"/>
      <c r="E70" s="160"/>
      <c r="F70" s="161" t="str">
        <f>C69</f>
        <v>作業療法士</v>
      </c>
      <c r="G70" s="160"/>
      <c r="H70" s="161" t="str">
        <f>I69</f>
        <v>A</v>
      </c>
      <c r="I70" s="287"/>
      <c r="J70" s="288"/>
      <c r="K70" s="291"/>
      <c r="L70" s="292"/>
      <c r="M70" s="292"/>
      <c r="N70" s="224"/>
      <c r="O70" s="317"/>
      <c r="P70" s="318"/>
      <c r="Q70" s="318"/>
      <c r="R70" s="318"/>
      <c r="S70" s="319"/>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99">
        <f>IF($BE$3="４週",SUM(W70:AX70),IF($BE$3="暦月",SUM(W70:BA70),""))</f>
        <v>160</v>
      </c>
      <c r="BC70" s="300"/>
      <c r="BD70" s="301">
        <f>IF($BE$3="４週",BB70/4,IF($BE$3="暦月",(BB70/($BE$8/7)),""))</f>
        <v>40</v>
      </c>
      <c r="BE70" s="300"/>
      <c r="BF70" s="296"/>
      <c r="BG70" s="297"/>
      <c r="BH70" s="297"/>
      <c r="BI70" s="297"/>
      <c r="BJ70" s="298"/>
    </row>
    <row r="71" spans="2:62" ht="20.25" customHeight="1" x14ac:dyDescent="0.55000000000000004">
      <c r="B71" s="361">
        <f>B69+1</f>
        <v>29</v>
      </c>
      <c r="C71" s="225" t="s">
        <v>201</v>
      </c>
      <c r="D71" s="226"/>
      <c r="E71" s="160"/>
      <c r="F71" s="161"/>
      <c r="G71" s="160"/>
      <c r="H71" s="161"/>
      <c r="I71" s="285" t="s">
        <v>88</v>
      </c>
      <c r="J71" s="286"/>
      <c r="K71" s="289" t="s">
        <v>201</v>
      </c>
      <c r="L71" s="290"/>
      <c r="M71" s="290"/>
      <c r="N71" s="226"/>
      <c r="O71" s="317" t="s">
        <v>149</v>
      </c>
      <c r="P71" s="318"/>
      <c r="Q71" s="318"/>
      <c r="R71" s="318"/>
      <c r="S71" s="319"/>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81"/>
      <c r="BC71" s="282"/>
      <c r="BD71" s="283"/>
      <c r="BE71" s="284"/>
      <c r="BF71" s="293"/>
      <c r="BG71" s="294"/>
      <c r="BH71" s="294"/>
      <c r="BI71" s="294"/>
      <c r="BJ71" s="295"/>
    </row>
    <row r="72" spans="2:62" ht="20.25" customHeight="1" x14ac:dyDescent="0.55000000000000004">
      <c r="B72" s="362"/>
      <c r="C72" s="357"/>
      <c r="D72" s="350"/>
      <c r="E72" s="203"/>
      <c r="F72" s="204" t="str">
        <f>C71</f>
        <v>言語聴覚士</v>
      </c>
      <c r="G72" s="203"/>
      <c r="H72" s="204" t="str">
        <f>I71</f>
        <v>A</v>
      </c>
      <c r="I72" s="346"/>
      <c r="J72" s="347"/>
      <c r="K72" s="348"/>
      <c r="L72" s="349"/>
      <c r="M72" s="349"/>
      <c r="N72" s="350"/>
      <c r="O72" s="317"/>
      <c r="P72" s="318"/>
      <c r="Q72" s="318"/>
      <c r="R72" s="318"/>
      <c r="S72" s="319"/>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354">
        <f>IF($BE$3="４週",SUM(W72:AX72),IF($BE$3="暦月",SUM(W72:BA72),""))</f>
        <v>160</v>
      </c>
      <c r="BC72" s="355"/>
      <c r="BD72" s="356">
        <f>IF($BE$3="４週",BB72/4,IF($BE$3="暦月",(BB72/($BE$8/7)),""))</f>
        <v>40</v>
      </c>
      <c r="BE72" s="355"/>
      <c r="BF72" s="351"/>
      <c r="BG72" s="352"/>
      <c r="BH72" s="352"/>
      <c r="BI72" s="352"/>
      <c r="BJ72" s="353"/>
    </row>
    <row r="73" spans="2:62" ht="20.25" customHeight="1" x14ac:dyDescent="0.55000000000000004">
      <c r="B73" s="361">
        <f>B71+1</f>
        <v>30</v>
      </c>
      <c r="C73" s="225"/>
      <c r="D73" s="226"/>
      <c r="E73" s="162"/>
      <c r="F73" s="163"/>
      <c r="G73" s="162"/>
      <c r="H73" s="163"/>
      <c r="I73" s="285"/>
      <c r="J73" s="286"/>
      <c r="K73" s="289"/>
      <c r="L73" s="290"/>
      <c r="M73" s="290"/>
      <c r="N73" s="226"/>
      <c r="O73" s="317"/>
      <c r="P73" s="318"/>
      <c r="Q73" s="318"/>
      <c r="R73" s="318"/>
      <c r="S73" s="319"/>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81"/>
      <c r="BC73" s="282"/>
      <c r="BD73" s="283"/>
      <c r="BE73" s="284"/>
      <c r="BF73" s="293"/>
      <c r="BG73" s="294"/>
      <c r="BH73" s="294"/>
      <c r="BI73" s="294"/>
      <c r="BJ73" s="295"/>
    </row>
    <row r="74" spans="2:62" ht="20.25" customHeight="1" thickBot="1" x14ac:dyDescent="0.6">
      <c r="B74" s="363"/>
      <c r="C74" s="227"/>
      <c r="D74" s="228"/>
      <c r="E74" s="187"/>
      <c r="F74" s="188">
        <f>C74</f>
        <v>0</v>
      </c>
      <c r="G74" s="187"/>
      <c r="H74" s="188">
        <f>I74</f>
        <v>0</v>
      </c>
      <c r="I74" s="313"/>
      <c r="J74" s="314"/>
      <c r="K74" s="315"/>
      <c r="L74" s="316"/>
      <c r="M74" s="316"/>
      <c r="N74" s="228"/>
      <c r="O74" s="320"/>
      <c r="P74" s="321"/>
      <c r="Q74" s="321"/>
      <c r="R74" s="321"/>
      <c r="S74" s="322"/>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326">
        <f>IF($BE$3="４週",SUM(W74:AX74),IF($BE$3="暦月",SUM(W74:BA74),""))</f>
        <v>0</v>
      </c>
      <c r="BC74" s="327"/>
      <c r="BD74" s="328">
        <f>IF($BE$3="４週",BB74/4,IF($BE$3="暦月",(BB74/($BE$8/7)),""))</f>
        <v>0</v>
      </c>
      <c r="BE74" s="327"/>
      <c r="BF74" s="323"/>
      <c r="BG74" s="324"/>
      <c r="BH74" s="324"/>
      <c r="BI74" s="324"/>
      <c r="BJ74" s="325"/>
    </row>
    <row r="75" spans="2:62" ht="20.25" customHeight="1" x14ac:dyDescent="0.550000000000000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550000000000000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550000000000000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335" t="s">
        <v>4</v>
      </c>
      <c r="AB77" s="335"/>
      <c r="AC77" s="335" t="s">
        <v>5</v>
      </c>
      <c r="AD77" s="335"/>
      <c r="AE77" s="335"/>
      <c r="AF77" s="335"/>
      <c r="AG77" s="125"/>
      <c r="AH77" s="125"/>
      <c r="AI77" s="125"/>
      <c r="AJ77" s="125"/>
      <c r="AK77" s="125"/>
      <c r="AL77" s="125"/>
      <c r="AM77" s="125"/>
      <c r="AN77" s="126"/>
      <c r="AO77" s="75"/>
      <c r="AP77" s="360"/>
      <c r="AQ77" s="360"/>
      <c r="AR77" s="360"/>
      <c r="AS77" s="360"/>
      <c r="AT77" s="70"/>
    </row>
    <row r="78" spans="2:62" ht="20.25" customHeight="1" x14ac:dyDescent="0.55000000000000004">
      <c r="B78" s="48"/>
      <c r="C78" s="68"/>
      <c r="D78" s="68"/>
      <c r="E78" s="68"/>
      <c r="F78" s="68"/>
      <c r="G78" s="68"/>
      <c r="H78" s="68"/>
      <c r="I78" s="122"/>
      <c r="J78" s="123"/>
      <c r="K78" s="333" t="s">
        <v>104</v>
      </c>
      <c r="L78" s="333"/>
      <c r="M78" s="333" t="s">
        <v>105</v>
      </c>
      <c r="N78" s="333"/>
      <c r="O78" s="333"/>
      <c r="P78" s="333"/>
      <c r="Q78" s="123"/>
      <c r="R78" s="334" t="s">
        <v>106</v>
      </c>
      <c r="S78" s="334"/>
      <c r="T78" s="334"/>
      <c r="U78" s="334"/>
      <c r="V78" s="127"/>
      <c r="W78" s="128" t="s">
        <v>107</v>
      </c>
      <c r="X78" s="128"/>
      <c r="Y78" s="2"/>
      <c r="Z78" s="125"/>
      <c r="AA78" s="335" t="s">
        <v>6</v>
      </c>
      <c r="AB78" s="335"/>
      <c r="AC78" s="335" t="s">
        <v>93</v>
      </c>
      <c r="AD78" s="335"/>
      <c r="AE78" s="335"/>
      <c r="AF78" s="335"/>
      <c r="AG78" s="125"/>
      <c r="AH78" s="125"/>
      <c r="AI78" s="125"/>
      <c r="AJ78" s="125"/>
      <c r="AK78" s="125"/>
      <c r="AL78" s="125"/>
      <c r="AM78" s="125"/>
      <c r="AN78" s="126"/>
      <c r="AO78" s="75"/>
      <c r="AP78" s="359"/>
      <c r="AQ78" s="359"/>
      <c r="AR78" s="359"/>
      <c r="AS78" s="359"/>
      <c r="AT78" s="70"/>
    </row>
    <row r="79" spans="2:62" ht="20.25" customHeight="1" x14ac:dyDescent="0.55000000000000004">
      <c r="B79" s="48"/>
      <c r="C79" s="68"/>
      <c r="D79" s="68"/>
      <c r="E79" s="68"/>
      <c r="F79" s="68"/>
      <c r="G79" s="68"/>
      <c r="H79" s="68"/>
      <c r="I79" s="122"/>
      <c r="J79" s="123"/>
      <c r="K79" s="332"/>
      <c r="L79" s="332"/>
      <c r="M79" s="332" t="s">
        <v>108</v>
      </c>
      <c r="N79" s="332"/>
      <c r="O79" s="332" t="s">
        <v>109</v>
      </c>
      <c r="P79" s="332"/>
      <c r="Q79" s="123"/>
      <c r="R79" s="332" t="s">
        <v>108</v>
      </c>
      <c r="S79" s="332"/>
      <c r="T79" s="332" t="s">
        <v>109</v>
      </c>
      <c r="U79" s="332"/>
      <c r="V79" s="127"/>
      <c r="W79" s="128" t="s">
        <v>110</v>
      </c>
      <c r="X79" s="128"/>
      <c r="Y79" s="2"/>
      <c r="Z79" s="125"/>
      <c r="AA79" s="335" t="s">
        <v>7</v>
      </c>
      <c r="AB79" s="335"/>
      <c r="AC79" s="335" t="s">
        <v>94</v>
      </c>
      <c r="AD79" s="335"/>
      <c r="AE79" s="335"/>
      <c r="AF79" s="335"/>
      <c r="AG79" s="125"/>
      <c r="AH79" s="125"/>
      <c r="AI79" s="125"/>
      <c r="AJ79" s="125"/>
      <c r="AK79" s="125"/>
      <c r="AL79" s="125"/>
      <c r="AM79" s="125"/>
      <c r="AN79" s="126"/>
      <c r="AO79" s="75"/>
      <c r="AP79" s="358"/>
      <c r="AQ79" s="358"/>
      <c r="AR79" s="358"/>
      <c r="AS79" s="358"/>
      <c r="AT79" s="70"/>
    </row>
    <row r="80" spans="2:62" ht="20.25" customHeight="1" x14ac:dyDescent="0.55000000000000004">
      <c r="B80" s="48"/>
      <c r="C80" s="68"/>
      <c r="D80" s="68"/>
      <c r="E80" s="68"/>
      <c r="F80" s="68"/>
      <c r="G80" s="68"/>
      <c r="H80" s="68"/>
      <c r="I80" s="122"/>
      <c r="J80" s="123"/>
      <c r="K80" s="335" t="s">
        <v>6</v>
      </c>
      <c r="L80" s="335"/>
      <c r="M80" s="339">
        <f>SUMIFS($BB$15:$BB$74,$F$15:$F$74,"看護職員",$H$15:$H$74,"A")</f>
        <v>960</v>
      </c>
      <c r="N80" s="339"/>
      <c r="O80" s="340">
        <f>SUMIFS($BD$15:$BD$74,$F$15:$F$74,"看護職員",$H$15:$H$74,"A")</f>
        <v>240</v>
      </c>
      <c r="P80" s="340"/>
      <c r="Q80" s="136"/>
      <c r="R80" s="329">
        <v>0</v>
      </c>
      <c r="S80" s="329"/>
      <c r="T80" s="329">
        <v>0</v>
      </c>
      <c r="U80" s="329"/>
      <c r="V80" s="137"/>
      <c r="W80" s="330">
        <v>6</v>
      </c>
      <c r="X80" s="331"/>
      <c r="Y80" s="2"/>
      <c r="Z80" s="125"/>
      <c r="AA80" s="335" t="s">
        <v>8</v>
      </c>
      <c r="AB80" s="335"/>
      <c r="AC80" s="335" t="s">
        <v>95</v>
      </c>
      <c r="AD80" s="335"/>
      <c r="AE80" s="335"/>
      <c r="AF80" s="335"/>
      <c r="AG80" s="125"/>
      <c r="AH80" s="125"/>
      <c r="AI80" s="125"/>
      <c r="AJ80" s="125"/>
      <c r="AK80" s="125"/>
      <c r="AL80" s="125"/>
      <c r="AM80" s="125"/>
      <c r="AN80" s="126"/>
      <c r="AO80" s="75"/>
      <c r="AP80" s="78"/>
      <c r="AQ80" s="78"/>
      <c r="AR80" s="78"/>
      <c r="AS80" s="78"/>
      <c r="AT80" s="70"/>
    </row>
    <row r="81" spans="2:46" ht="20.25" customHeight="1" x14ac:dyDescent="0.55000000000000004">
      <c r="B81" s="48"/>
      <c r="C81" s="68"/>
      <c r="D81" s="68"/>
      <c r="E81" s="68"/>
      <c r="F81" s="68"/>
      <c r="G81" s="68"/>
      <c r="H81" s="68"/>
      <c r="I81" s="122"/>
      <c r="J81" s="123"/>
      <c r="K81" s="335" t="s">
        <v>7</v>
      </c>
      <c r="L81" s="335"/>
      <c r="M81" s="339">
        <f>SUMIFS($BB$15:$BB$74,$F$15:$F$74,"看護職員",$H$15:$H$74,"B")</f>
        <v>0</v>
      </c>
      <c r="N81" s="339"/>
      <c r="O81" s="340">
        <f>SUMIFS($BD$15:$BD$74,$F$15:$F$74,"看護職員",$H$15:$H$74,"B")</f>
        <v>0</v>
      </c>
      <c r="P81" s="340"/>
      <c r="Q81" s="136"/>
      <c r="R81" s="329">
        <v>0</v>
      </c>
      <c r="S81" s="329"/>
      <c r="T81" s="329">
        <v>0</v>
      </c>
      <c r="U81" s="329"/>
      <c r="V81" s="137"/>
      <c r="W81" s="330">
        <v>0</v>
      </c>
      <c r="X81" s="331"/>
      <c r="Y81" s="2"/>
      <c r="Z81" s="125"/>
      <c r="AA81" s="335" t="s">
        <v>9</v>
      </c>
      <c r="AB81" s="335"/>
      <c r="AC81" s="335" t="s">
        <v>123</v>
      </c>
      <c r="AD81" s="335"/>
      <c r="AE81" s="335"/>
      <c r="AF81" s="335"/>
      <c r="AG81" s="125"/>
      <c r="AH81" s="125"/>
      <c r="AI81" s="125"/>
      <c r="AJ81" s="125"/>
      <c r="AK81" s="125"/>
      <c r="AL81" s="125"/>
      <c r="AM81" s="125"/>
      <c r="AN81" s="126"/>
      <c r="AO81" s="75"/>
      <c r="AP81" s="70"/>
      <c r="AQ81" s="70"/>
      <c r="AR81" s="70"/>
      <c r="AS81" s="70"/>
      <c r="AT81" s="70"/>
    </row>
    <row r="82" spans="2:46" ht="20.25" customHeight="1" x14ac:dyDescent="0.55000000000000004">
      <c r="B82" s="48"/>
      <c r="C82" s="68"/>
      <c r="D82" s="68"/>
      <c r="E82" s="68"/>
      <c r="F82" s="68"/>
      <c r="G82" s="68"/>
      <c r="H82" s="68"/>
      <c r="I82" s="122"/>
      <c r="J82" s="123"/>
      <c r="K82" s="335" t="s">
        <v>8</v>
      </c>
      <c r="L82" s="335"/>
      <c r="M82" s="339">
        <f>SUMIFS($BB$15:$BB$74,$F$15:$F$74,"看護職員",$H$15:$H$74,"C")</f>
        <v>0</v>
      </c>
      <c r="N82" s="339"/>
      <c r="O82" s="340">
        <f>SUMIFS($BD$15:$BD$74,$F$15:$F$74,"看護職員",$H$15:$H$74,"C")</f>
        <v>0</v>
      </c>
      <c r="P82" s="340"/>
      <c r="Q82" s="136"/>
      <c r="R82" s="329">
        <v>0</v>
      </c>
      <c r="S82" s="329"/>
      <c r="T82" s="343">
        <v>0</v>
      </c>
      <c r="U82" s="343"/>
      <c r="V82" s="137"/>
      <c r="W82" s="344" t="s">
        <v>36</v>
      </c>
      <c r="X82" s="345"/>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55000000000000004">
      <c r="B83" s="48"/>
      <c r="C83" s="68"/>
      <c r="D83" s="68"/>
      <c r="E83" s="68"/>
      <c r="F83" s="68"/>
      <c r="G83" s="68"/>
      <c r="H83" s="68"/>
      <c r="I83" s="122"/>
      <c r="J83" s="123"/>
      <c r="K83" s="335" t="s">
        <v>9</v>
      </c>
      <c r="L83" s="335"/>
      <c r="M83" s="339">
        <f>SUMIFS($BB$15:$BB$74,$F$15:$F$74,"看護職員",$H$15:$H$74,"D")</f>
        <v>0</v>
      </c>
      <c r="N83" s="339"/>
      <c r="O83" s="340">
        <f>SUMIFS($BD$15:$BD$74,$F$15:$F$74,"看護職員",$H$15:$H$74,"D")</f>
        <v>0</v>
      </c>
      <c r="P83" s="340"/>
      <c r="Q83" s="136"/>
      <c r="R83" s="329">
        <v>0</v>
      </c>
      <c r="S83" s="329"/>
      <c r="T83" s="343">
        <v>0</v>
      </c>
      <c r="U83" s="343"/>
      <c r="V83" s="137"/>
      <c r="W83" s="344" t="s">
        <v>36</v>
      </c>
      <c r="X83" s="345"/>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55000000000000004">
      <c r="B84" s="48"/>
      <c r="C84" s="68"/>
      <c r="D84" s="68"/>
      <c r="E84" s="68"/>
      <c r="F84" s="68"/>
      <c r="G84" s="68"/>
      <c r="H84" s="68"/>
      <c r="I84" s="122"/>
      <c r="J84" s="123"/>
      <c r="K84" s="335" t="s">
        <v>111</v>
      </c>
      <c r="L84" s="335"/>
      <c r="M84" s="339">
        <f>SUM(M80:N83)</f>
        <v>960</v>
      </c>
      <c r="N84" s="339"/>
      <c r="O84" s="340">
        <f>SUM(O80:P83)</f>
        <v>240</v>
      </c>
      <c r="P84" s="340"/>
      <c r="Q84" s="136"/>
      <c r="R84" s="339">
        <f>SUM(R80:S83)</f>
        <v>0</v>
      </c>
      <c r="S84" s="339"/>
      <c r="T84" s="340">
        <f>SUM(T80:U83)</f>
        <v>0</v>
      </c>
      <c r="U84" s="340"/>
      <c r="V84" s="137"/>
      <c r="W84" s="341">
        <f>SUM(W80:X81)</f>
        <v>6</v>
      </c>
      <c r="X84" s="342"/>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550000000000000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55000000000000004">
      <c r="B86" s="48"/>
      <c r="C86" s="68"/>
      <c r="D86" s="68"/>
      <c r="E86" s="68"/>
      <c r="F86" s="68"/>
      <c r="G86" s="68"/>
      <c r="H86" s="68"/>
      <c r="I86" s="122"/>
      <c r="J86" s="122"/>
      <c r="K86" s="124" t="s">
        <v>112</v>
      </c>
      <c r="L86" s="123"/>
      <c r="M86" s="123"/>
      <c r="N86" s="123"/>
      <c r="O86" s="123"/>
      <c r="P86" s="123"/>
      <c r="Q86" s="157" t="s">
        <v>178</v>
      </c>
      <c r="R86" s="219" t="s">
        <v>179</v>
      </c>
      <c r="S86" s="220"/>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550000000000000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550000000000000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55000000000000004">
      <c r="I89" s="2"/>
      <c r="J89" s="2"/>
      <c r="K89" s="338">
        <f>IF($R$86="週",T84,R84)</f>
        <v>0</v>
      </c>
      <c r="L89" s="338"/>
      <c r="M89" s="338"/>
      <c r="N89" s="338"/>
      <c r="O89" s="129" t="s">
        <v>116</v>
      </c>
      <c r="P89" s="335">
        <f>IF($R$86="週",$BA$6,$BE$6)</f>
        <v>40</v>
      </c>
      <c r="Q89" s="335"/>
      <c r="R89" s="335"/>
      <c r="S89" s="335"/>
      <c r="T89" s="129" t="s">
        <v>117</v>
      </c>
      <c r="U89" s="336">
        <f>ROUNDDOWN(K89/P89,1)</f>
        <v>0</v>
      </c>
      <c r="V89" s="336"/>
      <c r="W89" s="336"/>
      <c r="X89" s="336"/>
      <c r="Y89" s="2"/>
      <c r="Z89" s="2"/>
      <c r="AG89" s="2"/>
      <c r="AH89" s="2"/>
      <c r="AI89" s="2"/>
      <c r="AJ89" s="2"/>
      <c r="AK89" s="2"/>
      <c r="AL89" s="2"/>
      <c r="AM89" s="2"/>
      <c r="AN89" s="2"/>
    </row>
    <row r="90" spans="2:46" ht="20.25" customHeight="1" x14ac:dyDescent="0.550000000000000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55000000000000004">
      <c r="I91" s="2"/>
      <c r="J91" s="2"/>
      <c r="K91" s="123" t="s">
        <v>154</v>
      </c>
      <c r="L91" s="123"/>
      <c r="M91" s="123"/>
      <c r="N91" s="123"/>
      <c r="O91" s="123"/>
      <c r="P91" s="123"/>
      <c r="Q91" s="123"/>
      <c r="R91" s="123"/>
      <c r="S91" s="123"/>
      <c r="T91" s="124"/>
      <c r="U91" s="123"/>
      <c r="V91" s="123"/>
      <c r="W91" s="123"/>
      <c r="X91" s="123"/>
      <c r="Y91" s="2"/>
      <c r="Z91" s="2"/>
    </row>
    <row r="92" spans="2:46" ht="20.25" customHeight="1" x14ac:dyDescent="0.55000000000000004">
      <c r="I92" s="2"/>
      <c r="J92" s="2"/>
      <c r="K92" s="123" t="s">
        <v>107</v>
      </c>
      <c r="L92" s="123"/>
      <c r="M92" s="123"/>
      <c r="N92" s="123"/>
      <c r="O92" s="123"/>
      <c r="P92" s="123"/>
      <c r="Q92" s="123"/>
      <c r="R92" s="123"/>
      <c r="S92" s="123"/>
      <c r="T92" s="124"/>
      <c r="U92" s="333"/>
      <c r="V92" s="333"/>
      <c r="W92" s="333"/>
      <c r="X92" s="333"/>
      <c r="Y92" s="2"/>
      <c r="Z92" s="2"/>
    </row>
    <row r="93" spans="2:46" ht="20.25" customHeight="1" x14ac:dyDescent="0.55000000000000004">
      <c r="I93" s="2"/>
      <c r="J93" s="2"/>
      <c r="K93" s="127" t="s">
        <v>119</v>
      </c>
      <c r="L93" s="127"/>
      <c r="M93" s="127"/>
      <c r="N93" s="127"/>
      <c r="O93" s="127"/>
      <c r="P93" s="123" t="s">
        <v>120</v>
      </c>
      <c r="Q93" s="127"/>
      <c r="R93" s="127"/>
      <c r="S93" s="127"/>
      <c r="T93" s="127"/>
      <c r="U93" s="332" t="s">
        <v>111</v>
      </c>
      <c r="V93" s="332"/>
      <c r="W93" s="332"/>
      <c r="X93" s="332"/>
      <c r="Y93" s="2"/>
      <c r="Z93" s="2"/>
    </row>
    <row r="94" spans="2:46" ht="20.25" customHeight="1" x14ac:dyDescent="0.55000000000000004">
      <c r="I94" s="2"/>
      <c r="J94" s="2"/>
      <c r="K94" s="335">
        <f>W84</f>
        <v>6</v>
      </c>
      <c r="L94" s="335"/>
      <c r="M94" s="335"/>
      <c r="N94" s="335"/>
      <c r="O94" s="129" t="s">
        <v>121</v>
      </c>
      <c r="P94" s="336">
        <f>U89</f>
        <v>0</v>
      </c>
      <c r="Q94" s="336"/>
      <c r="R94" s="336"/>
      <c r="S94" s="336"/>
      <c r="T94" s="129" t="s">
        <v>117</v>
      </c>
      <c r="U94" s="337">
        <f>ROUNDDOWN(K94+P94,1)</f>
        <v>6</v>
      </c>
      <c r="V94" s="337"/>
      <c r="W94" s="337"/>
      <c r="X94" s="337"/>
      <c r="Y94" s="135"/>
      <c r="Z94" s="135"/>
    </row>
    <row r="95" spans="2:46" ht="20.25" customHeight="1" x14ac:dyDescent="0.55000000000000004"/>
    <row r="96" spans="2:4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34" spans="1:59" x14ac:dyDescent="0.55000000000000004">
      <c r="AQ134" s="13"/>
      <c r="AR134" s="13"/>
      <c r="AS134" s="13"/>
      <c r="AT134" s="13"/>
      <c r="AU134" s="13"/>
      <c r="AV134" s="13"/>
    </row>
    <row r="135" spans="1:59" x14ac:dyDescent="0.55000000000000004">
      <c r="AQ135" s="13"/>
      <c r="AR135" s="13"/>
      <c r="AS135" s="13"/>
      <c r="AT135" s="13"/>
      <c r="AU135" s="13"/>
      <c r="AV135" s="13"/>
    </row>
    <row r="137" spans="1:59" x14ac:dyDescent="0.55000000000000004">
      <c r="AW137" s="13"/>
      <c r="AX137" s="13"/>
      <c r="AY137" s="13"/>
      <c r="AZ137" s="10"/>
      <c r="BA137" s="10"/>
      <c r="BB137" s="10"/>
      <c r="BC137" s="10"/>
      <c r="BD137" s="10"/>
      <c r="BE137" s="10"/>
    </row>
    <row r="138" spans="1:59" x14ac:dyDescent="0.55000000000000004">
      <c r="AW138" s="13"/>
      <c r="AX138" s="13"/>
      <c r="AY138" s="13"/>
      <c r="AZ138" s="10"/>
      <c r="BA138" s="10"/>
      <c r="BB138" s="10"/>
      <c r="BC138" s="10"/>
      <c r="BD138" s="10"/>
      <c r="BE138" s="10"/>
    </row>
    <row r="141" spans="1:59" x14ac:dyDescent="0.550000000000000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550000000000000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55000000000000004">
      <c r="A143" s="11"/>
      <c r="B143" s="11"/>
      <c r="C143" s="14"/>
      <c r="D143" s="14"/>
      <c r="E143" s="14"/>
      <c r="F143" s="14"/>
      <c r="G143" s="14"/>
      <c r="H143" s="14"/>
      <c r="I143" s="14"/>
      <c r="J143" s="14"/>
      <c r="K143" s="12"/>
      <c r="L143" s="12"/>
      <c r="M143" s="11"/>
      <c r="N143" s="11"/>
      <c r="O143" s="11"/>
      <c r="P143" s="11"/>
      <c r="Q143" s="11"/>
      <c r="R143" s="11"/>
    </row>
    <row r="144" spans="1:59" x14ac:dyDescent="0.55000000000000004">
      <c r="A144" s="11"/>
      <c r="B144" s="11"/>
      <c r="C144" s="14"/>
      <c r="D144" s="14"/>
      <c r="E144" s="14"/>
      <c r="F144" s="14"/>
      <c r="G144" s="14"/>
      <c r="H144" s="14"/>
      <c r="I144" s="14"/>
      <c r="J144" s="14"/>
      <c r="K144" s="12"/>
      <c r="L144" s="12"/>
      <c r="M144" s="11"/>
      <c r="N144" s="11"/>
      <c r="O144" s="11"/>
      <c r="P144" s="11"/>
      <c r="Q144" s="11"/>
      <c r="R144" s="11"/>
    </row>
    <row r="145" spans="3:10" x14ac:dyDescent="0.55000000000000004">
      <c r="C145" s="3"/>
      <c r="D145" s="3"/>
      <c r="E145" s="3"/>
      <c r="F145" s="3"/>
      <c r="G145" s="3"/>
      <c r="H145" s="3"/>
      <c r="I145" s="3"/>
      <c r="J145" s="3"/>
    </row>
    <row r="146" spans="3:10" x14ac:dyDescent="0.55000000000000004">
      <c r="C146" s="3"/>
      <c r="D146" s="3"/>
      <c r="E146" s="3"/>
      <c r="F146" s="3"/>
      <c r="G146" s="3"/>
      <c r="H146" s="3"/>
      <c r="I146" s="3"/>
      <c r="J146" s="3"/>
    </row>
    <row r="147" spans="3:10" x14ac:dyDescent="0.55000000000000004">
      <c r="C147" s="3"/>
      <c r="D147" s="3"/>
      <c r="E147" s="3"/>
      <c r="F147" s="3"/>
      <c r="G147" s="3"/>
      <c r="H147" s="3"/>
      <c r="I147" s="3"/>
      <c r="J147" s="3"/>
    </row>
    <row r="148" spans="3:10" x14ac:dyDescent="0.550000000000000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5" x14ac:dyDescent="0.55000000000000004"/>
  <cols>
    <col min="1" max="1" width="1.58203125" style="83" customWidth="1"/>
    <col min="2" max="2" width="5.58203125" style="82" customWidth="1"/>
    <col min="3" max="3" width="10.58203125" style="82" customWidth="1"/>
    <col min="4" max="4" width="10.58203125" style="82" hidden="1" customWidth="1"/>
    <col min="5" max="5" width="3.4140625" style="82" bestFit="1" customWidth="1"/>
    <col min="6" max="6" width="15.58203125" style="83" customWidth="1"/>
    <col min="7" max="7" width="3.4140625" style="83" bestFit="1" customWidth="1"/>
    <col min="8" max="8" width="15.58203125" style="83" customWidth="1"/>
    <col min="9" max="9" width="3.4140625" style="83" bestFit="1" customWidth="1"/>
    <col min="10" max="10" width="15.58203125" style="82" customWidth="1"/>
    <col min="11" max="11" width="3.4140625" style="83" bestFit="1" customWidth="1"/>
    <col min="12" max="12" width="15.58203125" style="83" customWidth="1"/>
    <col min="13" max="13" width="3.4140625" style="83" customWidth="1"/>
    <col min="14" max="14" width="50.58203125" style="83" customWidth="1"/>
    <col min="15" max="16384" width="9" style="83"/>
  </cols>
  <sheetData>
    <row r="1" spans="2:14" x14ac:dyDescent="0.55000000000000004">
      <c r="B1" s="81" t="s">
        <v>32</v>
      </c>
    </row>
    <row r="2" spans="2:14" x14ac:dyDescent="0.55000000000000004">
      <c r="B2" s="84" t="s">
        <v>33</v>
      </c>
      <c r="F2" s="85"/>
      <c r="G2" s="86"/>
      <c r="H2" s="86"/>
      <c r="I2" s="86"/>
      <c r="J2" s="87"/>
      <c r="K2" s="86"/>
      <c r="L2" s="86"/>
    </row>
    <row r="3" spans="2:14" x14ac:dyDescent="0.55000000000000004">
      <c r="B3" s="85" t="s">
        <v>158</v>
      </c>
      <c r="F3" s="87" t="s">
        <v>159</v>
      </c>
      <c r="G3" s="86"/>
      <c r="H3" s="86"/>
      <c r="I3" s="86"/>
      <c r="J3" s="87"/>
      <c r="K3" s="86"/>
      <c r="L3" s="86"/>
    </row>
    <row r="4" spans="2:14" x14ac:dyDescent="0.55000000000000004">
      <c r="B4" s="84"/>
      <c r="F4" s="367" t="s">
        <v>34</v>
      </c>
      <c r="G4" s="367"/>
      <c r="H4" s="367"/>
      <c r="I4" s="367"/>
      <c r="J4" s="367"/>
      <c r="K4" s="367"/>
      <c r="L4" s="367"/>
      <c r="N4" s="367" t="s">
        <v>164</v>
      </c>
    </row>
    <row r="5" spans="2:14" x14ac:dyDescent="0.55000000000000004">
      <c r="B5" s="82" t="s">
        <v>20</v>
      </c>
      <c r="C5" s="82" t="s">
        <v>4</v>
      </c>
      <c r="F5" s="82" t="s">
        <v>165</v>
      </c>
      <c r="G5" s="82"/>
      <c r="H5" s="82" t="s">
        <v>166</v>
      </c>
      <c r="J5" s="82" t="s">
        <v>35</v>
      </c>
      <c r="L5" s="82" t="s">
        <v>34</v>
      </c>
      <c r="N5" s="367"/>
    </row>
    <row r="6" spans="2:14" x14ac:dyDescent="0.550000000000000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50000000000000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50000000000000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50000000000000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50000000000000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50000000000000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50000000000000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550000000000000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550000000000000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550000000000000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50000000000000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50000000000000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50000000000000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50000000000000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50000000000000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50000000000000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50000000000000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5000000000000004">
      <c r="B23" s="88">
        <v>18</v>
      </c>
      <c r="C23" s="89" t="s">
        <v>55</v>
      </c>
      <c r="D23" s="90" t="str">
        <f t="shared" si="0"/>
        <v>r</v>
      </c>
      <c r="E23" s="88" t="s">
        <v>16</v>
      </c>
      <c r="F23" s="96"/>
      <c r="G23" s="88" t="s">
        <v>17</v>
      </c>
      <c r="H23" s="96"/>
      <c r="I23" s="92" t="s">
        <v>37</v>
      </c>
      <c r="J23" s="96"/>
      <c r="K23" s="93" t="s">
        <v>2</v>
      </c>
      <c r="L23" s="89">
        <v>1</v>
      </c>
      <c r="N23" s="95"/>
    </row>
    <row r="24" spans="2:14" x14ac:dyDescent="0.55000000000000004">
      <c r="B24" s="88">
        <v>19</v>
      </c>
      <c r="C24" s="89" t="s">
        <v>56</v>
      </c>
      <c r="D24" s="90" t="str">
        <f t="shared" si="0"/>
        <v>s</v>
      </c>
      <c r="E24" s="88" t="s">
        <v>16</v>
      </c>
      <c r="F24" s="96"/>
      <c r="G24" s="88" t="s">
        <v>17</v>
      </c>
      <c r="H24" s="96"/>
      <c r="I24" s="92" t="s">
        <v>37</v>
      </c>
      <c r="J24" s="96"/>
      <c r="K24" s="93" t="s">
        <v>2</v>
      </c>
      <c r="L24" s="89">
        <v>2</v>
      </c>
      <c r="N24" s="95"/>
    </row>
    <row r="25" spans="2:14" x14ac:dyDescent="0.55000000000000004">
      <c r="B25" s="88">
        <v>20</v>
      </c>
      <c r="C25" s="89" t="s">
        <v>57</v>
      </c>
      <c r="D25" s="90" t="str">
        <f t="shared" si="0"/>
        <v>t</v>
      </c>
      <c r="E25" s="88" t="s">
        <v>16</v>
      </c>
      <c r="F25" s="96"/>
      <c r="G25" s="88" t="s">
        <v>17</v>
      </c>
      <c r="H25" s="96"/>
      <c r="I25" s="92" t="s">
        <v>37</v>
      </c>
      <c r="J25" s="96"/>
      <c r="K25" s="93" t="s">
        <v>2</v>
      </c>
      <c r="L25" s="89">
        <v>3</v>
      </c>
      <c r="N25" s="95"/>
    </row>
    <row r="26" spans="2:14" x14ac:dyDescent="0.55000000000000004">
      <c r="B26" s="88">
        <v>21</v>
      </c>
      <c r="C26" s="89" t="s">
        <v>58</v>
      </c>
      <c r="D26" s="90" t="str">
        <f t="shared" si="0"/>
        <v>u</v>
      </c>
      <c r="E26" s="88" t="s">
        <v>16</v>
      </c>
      <c r="F26" s="96"/>
      <c r="G26" s="88" t="s">
        <v>17</v>
      </c>
      <c r="H26" s="96"/>
      <c r="I26" s="92" t="s">
        <v>37</v>
      </c>
      <c r="J26" s="96"/>
      <c r="K26" s="93" t="s">
        <v>2</v>
      </c>
      <c r="L26" s="89">
        <v>4</v>
      </c>
      <c r="N26" s="95"/>
    </row>
    <row r="27" spans="2:14" x14ac:dyDescent="0.55000000000000004">
      <c r="B27" s="88">
        <v>22</v>
      </c>
      <c r="C27" s="89" t="s">
        <v>59</v>
      </c>
      <c r="D27" s="90" t="str">
        <f t="shared" si="0"/>
        <v>v</v>
      </c>
      <c r="E27" s="88" t="s">
        <v>16</v>
      </c>
      <c r="F27" s="96"/>
      <c r="G27" s="88" t="s">
        <v>17</v>
      </c>
      <c r="H27" s="96"/>
      <c r="I27" s="92" t="s">
        <v>37</v>
      </c>
      <c r="J27" s="96"/>
      <c r="K27" s="93" t="s">
        <v>2</v>
      </c>
      <c r="L27" s="89">
        <v>5</v>
      </c>
      <c r="N27" s="95"/>
    </row>
    <row r="28" spans="2:14" x14ac:dyDescent="0.55000000000000004">
      <c r="B28" s="88">
        <v>23</v>
      </c>
      <c r="C28" s="89" t="s">
        <v>60</v>
      </c>
      <c r="D28" s="90" t="str">
        <f t="shared" si="0"/>
        <v>w</v>
      </c>
      <c r="E28" s="88" t="s">
        <v>16</v>
      </c>
      <c r="F28" s="96"/>
      <c r="G28" s="88" t="s">
        <v>17</v>
      </c>
      <c r="H28" s="96"/>
      <c r="I28" s="92" t="s">
        <v>37</v>
      </c>
      <c r="J28" s="96"/>
      <c r="K28" s="93" t="s">
        <v>2</v>
      </c>
      <c r="L28" s="89">
        <v>6</v>
      </c>
      <c r="N28" s="95"/>
    </row>
    <row r="29" spans="2:14" x14ac:dyDescent="0.55000000000000004">
      <c r="B29" s="88">
        <v>24</v>
      </c>
      <c r="C29" s="89" t="s">
        <v>61</v>
      </c>
      <c r="D29" s="90" t="str">
        <f t="shared" si="0"/>
        <v>x</v>
      </c>
      <c r="E29" s="88" t="s">
        <v>16</v>
      </c>
      <c r="F29" s="96"/>
      <c r="G29" s="88" t="s">
        <v>17</v>
      </c>
      <c r="H29" s="96"/>
      <c r="I29" s="92" t="s">
        <v>37</v>
      </c>
      <c r="J29" s="96"/>
      <c r="K29" s="93" t="s">
        <v>2</v>
      </c>
      <c r="L29" s="89">
        <v>7</v>
      </c>
      <c r="N29" s="95"/>
    </row>
    <row r="30" spans="2:14" x14ac:dyDescent="0.55000000000000004">
      <c r="B30" s="88">
        <v>25</v>
      </c>
      <c r="C30" s="89" t="s">
        <v>62</v>
      </c>
      <c r="D30" s="90" t="str">
        <f t="shared" si="0"/>
        <v>y</v>
      </c>
      <c r="E30" s="88" t="s">
        <v>16</v>
      </c>
      <c r="F30" s="96"/>
      <c r="G30" s="88" t="s">
        <v>17</v>
      </c>
      <c r="H30" s="96"/>
      <c r="I30" s="92" t="s">
        <v>37</v>
      </c>
      <c r="J30" s="96"/>
      <c r="K30" s="93" t="s">
        <v>2</v>
      </c>
      <c r="L30" s="89">
        <v>8</v>
      </c>
      <c r="N30" s="95"/>
    </row>
    <row r="31" spans="2:14" x14ac:dyDescent="0.55000000000000004">
      <c r="B31" s="88">
        <v>26</v>
      </c>
      <c r="C31" s="89" t="s">
        <v>63</v>
      </c>
      <c r="D31" s="90" t="str">
        <f t="shared" si="0"/>
        <v>z</v>
      </c>
      <c r="E31" s="88" t="s">
        <v>16</v>
      </c>
      <c r="F31" s="96"/>
      <c r="G31" s="88" t="s">
        <v>17</v>
      </c>
      <c r="H31" s="96"/>
      <c r="I31" s="92" t="s">
        <v>37</v>
      </c>
      <c r="J31" s="96"/>
      <c r="K31" s="93" t="s">
        <v>2</v>
      </c>
      <c r="L31" s="89">
        <v>1</v>
      </c>
      <c r="N31" s="95"/>
    </row>
    <row r="32" spans="2:14" x14ac:dyDescent="0.55000000000000004">
      <c r="B32" s="88">
        <v>27</v>
      </c>
      <c r="C32" s="89" t="s">
        <v>61</v>
      </c>
      <c r="D32" s="90" t="str">
        <f t="shared" si="0"/>
        <v>x</v>
      </c>
      <c r="E32" s="88" t="s">
        <v>16</v>
      </c>
      <c r="F32" s="96"/>
      <c r="G32" s="88" t="s">
        <v>17</v>
      </c>
      <c r="H32" s="96"/>
      <c r="I32" s="92" t="s">
        <v>37</v>
      </c>
      <c r="J32" s="96"/>
      <c r="K32" s="93" t="s">
        <v>2</v>
      </c>
      <c r="L32" s="89">
        <v>2</v>
      </c>
      <c r="N32" s="95"/>
    </row>
    <row r="33" spans="2:14" x14ac:dyDescent="0.55000000000000004">
      <c r="B33" s="88">
        <v>28</v>
      </c>
      <c r="C33" s="89" t="s">
        <v>64</v>
      </c>
      <c r="D33" s="90" t="str">
        <f t="shared" si="0"/>
        <v>aa</v>
      </c>
      <c r="E33" s="88" t="s">
        <v>16</v>
      </c>
      <c r="F33" s="96"/>
      <c r="G33" s="88" t="s">
        <v>17</v>
      </c>
      <c r="H33" s="96"/>
      <c r="I33" s="92" t="s">
        <v>37</v>
      </c>
      <c r="J33" s="96"/>
      <c r="K33" s="93" t="s">
        <v>2</v>
      </c>
      <c r="L33" s="89">
        <v>3</v>
      </c>
      <c r="N33" s="95"/>
    </row>
    <row r="34" spans="2:14" x14ac:dyDescent="0.55000000000000004">
      <c r="B34" s="88">
        <v>29</v>
      </c>
      <c r="C34" s="89" t="s">
        <v>65</v>
      </c>
      <c r="D34" s="90" t="str">
        <f t="shared" si="0"/>
        <v>ab</v>
      </c>
      <c r="E34" s="88" t="s">
        <v>16</v>
      </c>
      <c r="F34" s="96"/>
      <c r="G34" s="88" t="s">
        <v>17</v>
      </c>
      <c r="H34" s="96"/>
      <c r="I34" s="92" t="s">
        <v>37</v>
      </c>
      <c r="J34" s="96"/>
      <c r="K34" s="93" t="s">
        <v>2</v>
      </c>
      <c r="L34" s="89">
        <v>4</v>
      </c>
      <c r="N34" s="95"/>
    </row>
    <row r="35" spans="2:14" x14ac:dyDescent="0.55000000000000004">
      <c r="B35" s="88">
        <v>30</v>
      </c>
      <c r="C35" s="89" t="s">
        <v>66</v>
      </c>
      <c r="D35" s="90" t="str">
        <f t="shared" si="0"/>
        <v>ac</v>
      </c>
      <c r="E35" s="88" t="s">
        <v>16</v>
      </c>
      <c r="F35" s="96"/>
      <c r="G35" s="88" t="s">
        <v>17</v>
      </c>
      <c r="H35" s="96"/>
      <c r="I35" s="92" t="s">
        <v>37</v>
      </c>
      <c r="J35" s="96"/>
      <c r="K35" s="93" t="s">
        <v>2</v>
      </c>
      <c r="L35" s="89">
        <v>5</v>
      </c>
      <c r="N35" s="95"/>
    </row>
    <row r="36" spans="2:14" x14ac:dyDescent="0.55000000000000004">
      <c r="B36" s="88">
        <v>31</v>
      </c>
      <c r="C36" s="89" t="s">
        <v>67</v>
      </c>
      <c r="D36" s="90" t="str">
        <f t="shared" si="0"/>
        <v>ad</v>
      </c>
      <c r="E36" s="88" t="s">
        <v>16</v>
      </c>
      <c r="F36" s="96"/>
      <c r="G36" s="88" t="s">
        <v>17</v>
      </c>
      <c r="H36" s="96"/>
      <c r="I36" s="92" t="s">
        <v>37</v>
      </c>
      <c r="J36" s="96"/>
      <c r="K36" s="93" t="s">
        <v>2</v>
      </c>
      <c r="L36" s="89">
        <v>6</v>
      </c>
      <c r="N36" s="95"/>
    </row>
    <row r="37" spans="2:14" x14ac:dyDescent="0.55000000000000004">
      <c r="B37" s="88">
        <v>32</v>
      </c>
      <c r="C37" s="89" t="s">
        <v>68</v>
      </c>
      <c r="D37" s="90" t="str">
        <f t="shared" si="0"/>
        <v>ae</v>
      </c>
      <c r="E37" s="88" t="s">
        <v>16</v>
      </c>
      <c r="F37" s="96"/>
      <c r="G37" s="88" t="s">
        <v>17</v>
      </c>
      <c r="H37" s="96"/>
      <c r="I37" s="92" t="s">
        <v>37</v>
      </c>
      <c r="J37" s="96"/>
      <c r="K37" s="93" t="s">
        <v>2</v>
      </c>
      <c r="L37" s="89">
        <v>7</v>
      </c>
      <c r="N37" s="95"/>
    </row>
    <row r="38" spans="2:14" x14ac:dyDescent="0.55000000000000004">
      <c r="B38" s="88">
        <v>33</v>
      </c>
      <c r="C38" s="89" t="s">
        <v>69</v>
      </c>
      <c r="D38" s="90" t="str">
        <f t="shared" si="0"/>
        <v>af</v>
      </c>
      <c r="E38" s="88" t="s">
        <v>16</v>
      </c>
      <c r="F38" s="96"/>
      <c r="G38" s="88" t="s">
        <v>17</v>
      </c>
      <c r="H38" s="96"/>
      <c r="I38" s="92" t="s">
        <v>37</v>
      </c>
      <c r="J38" s="96"/>
      <c r="K38" s="93" t="s">
        <v>2</v>
      </c>
      <c r="L38" s="89">
        <v>8</v>
      </c>
      <c r="N38" s="95"/>
    </row>
    <row r="39" spans="2:14" x14ac:dyDescent="0.550000000000000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55000000000000004">
      <c r="B40" s="88"/>
      <c r="C40" s="98" t="s">
        <v>36</v>
      </c>
      <c r="D40" s="90"/>
      <c r="E40" s="88" t="s">
        <v>16</v>
      </c>
      <c r="F40" s="91"/>
      <c r="G40" s="88" t="s">
        <v>17</v>
      </c>
      <c r="H40" s="91"/>
      <c r="I40" s="92" t="s">
        <v>37</v>
      </c>
      <c r="J40" s="91">
        <v>0</v>
      </c>
      <c r="K40" s="93" t="s">
        <v>2</v>
      </c>
      <c r="L40" s="94" t="str">
        <f t="shared" si="2"/>
        <v/>
      </c>
      <c r="N40" s="95"/>
    </row>
    <row r="41" spans="2:14" x14ac:dyDescent="0.550000000000000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550000000000000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5000000000000004">
      <c r="B43" s="88">
        <v>35</v>
      </c>
      <c r="C43" s="98" t="s">
        <v>36</v>
      </c>
      <c r="D43" s="90"/>
      <c r="E43" s="88" t="s">
        <v>16</v>
      </c>
      <c r="F43" s="91"/>
      <c r="G43" s="88" t="s">
        <v>17</v>
      </c>
      <c r="H43" s="91"/>
      <c r="I43" s="92" t="s">
        <v>37</v>
      </c>
      <c r="J43" s="91">
        <v>0</v>
      </c>
      <c r="K43" s="93" t="s">
        <v>2</v>
      </c>
      <c r="L43" s="94" t="str">
        <f t="shared" si="3"/>
        <v/>
      </c>
      <c r="N43" s="95"/>
    </row>
    <row r="44" spans="2:14" x14ac:dyDescent="0.550000000000000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50000000000000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5000000000000004">
      <c r="B46" s="88">
        <v>36</v>
      </c>
      <c r="C46" s="98" t="s">
        <v>36</v>
      </c>
      <c r="D46" s="90"/>
      <c r="E46" s="88" t="s">
        <v>16</v>
      </c>
      <c r="F46" s="91"/>
      <c r="G46" s="88" t="s">
        <v>17</v>
      </c>
      <c r="H46" s="91"/>
      <c r="I46" s="92" t="s">
        <v>37</v>
      </c>
      <c r="J46" s="91">
        <v>0</v>
      </c>
      <c r="K46" s="93" t="s">
        <v>2</v>
      </c>
      <c r="L46" s="94" t="str">
        <f t="shared" si="4"/>
        <v/>
      </c>
      <c r="N46" s="95"/>
    </row>
    <row r="47" spans="2:14" x14ac:dyDescent="0.550000000000000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5000000000000004">
      <c r="C49" s="84" t="s">
        <v>171</v>
      </c>
      <c r="D49" s="84"/>
    </row>
    <row r="50" spans="3:4" x14ac:dyDescent="0.55000000000000004">
      <c r="C50" s="84" t="s">
        <v>172</v>
      </c>
      <c r="D50" s="84"/>
    </row>
    <row r="51" spans="3:4" x14ac:dyDescent="0.55000000000000004">
      <c r="C51" s="84" t="s">
        <v>173</v>
      </c>
      <c r="D51" s="84"/>
    </row>
    <row r="52" spans="3:4" x14ac:dyDescent="0.55000000000000004">
      <c r="C52" s="84" t="s">
        <v>174</v>
      </c>
      <c r="D52"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tabSelected="1" view="pageBreakPreview" topLeftCell="A5" zoomScaleNormal="55" zoomScaleSheetLayoutView="100" workbookViewId="0">
      <selection activeCell="W10" sqref="W10:BA10"/>
    </sheetView>
  </sheetViews>
  <sheetFormatPr defaultColWidth="4.5" defaultRowHeight="14" x14ac:dyDescent="0.55000000000000004"/>
  <cols>
    <col min="1" max="1" width="0.9140625" style="1" customWidth="1"/>
    <col min="2" max="2" width="5.6640625" style="1" customWidth="1"/>
    <col min="3" max="4" width="8.08203125" style="1" customWidth="1"/>
    <col min="5" max="8" width="3.1640625" style="1" hidden="1" customWidth="1"/>
    <col min="9" max="10" width="3.1640625" style="1" customWidth="1"/>
    <col min="11" max="62" width="5.6640625" style="1" customWidth="1"/>
    <col min="63" max="63" width="1.08203125" style="1" customWidth="1"/>
    <col min="64" max="16384" width="4.5" style="1"/>
  </cols>
  <sheetData>
    <row r="1" spans="2:67" s="6" customFormat="1" ht="20.25" customHeight="1" x14ac:dyDescent="0.55000000000000004">
      <c r="C1" s="5" t="s">
        <v>262</v>
      </c>
      <c r="D1" s="5"/>
      <c r="E1" s="5"/>
      <c r="F1" s="5"/>
      <c r="G1" s="5"/>
      <c r="H1" s="5"/>
      <c r="I1" s="5"/>
      <c r="J1" s="5"/>
      <c r="M1" s="7" t="s">
        <v>0</v>
      </c>
      <c r="P1" s="5"/>
      <c r="Q1" s="5"/>
      <c r="R1" s="5"/>
      <c r="S1" s="5"/>
      <c r="T1" s="5"/>
      <c r="U1" s="5"/>
      <c r="V1" s="5"/>
      <c r="W1" s="5"/>
      <c r="AS1" s="9" t="s">
        <v>30</v>
      </c>
      <c r="AT1" s="233" t="s">
        <v>195</v>
      </c>
      <c r="AU1" s="234"/>
      <c r="AV1" s="234"/>
      <c r="AW1" s="234"/>
      <c r="AX1" s="234"/>
      <c r="AY1" s="234"/>
      <c r="AZ1" s="234"/>
      <c r="BA1" s="234"/>
      <c r="BB1" s="234"/>
      <c r="BC1" s="234"/>
      <c r="BD1" s="234"/>
      <c r="BE1" s="234"/>
      <c r="BF1" s="234"/>
      <c r="BG1" s="234"/>
      <c r="BH1" s="234"/>
      <c r="BI1" s="234"/>
      <c r="BJ1" s="9" t="s">
        <v>2</v>
      </c>
    </row>
    <row r="2" spans="2:67" s="8" customFormat="1" ht="20.25" customHeight="1" x14ac:dyDescent="0.55000000000000004">
      <c r="J2" s="7"/>
      <c r="M2" s="7"/>
      <c r="N2" s="7"/>
      <c r="P2" s="9"/>
      <c r="Q2" s="9"/>
      <c r="R2" s="9"/>
      <c r="S2" s="9"/>
      <c r="T2" s="9"/>
      <c r="U2" s="9"/>
      <c r="V2" s="9"/>
      <c r="W2" s="9"/>
      <c r="AB2" s="139" t="s">
        <v>27</v>
      </c>
      <c r="AC2" s="235">
        <v>6</v>
      </c>
      <c r="AD2" s="235"/>
      <c r="AE2" s="139" t="s">
        <v>28</v>
      </c>
      <c r="AF2" s="236">
        <f>IF(AC2=0,"",YEAR(DATE(2018+AC2,1,1)))</f>
        <v>2024</v>
      </c>
      <c r="AG2" s="236"/>
      <c r="AH2" s="140" t="s">
        <v>29</v>
      </c>
      <c r="AI2" s="140" t="s">
        <v>1</v>
      </c>
      <c r="AJ2" s="235">
        <v>4</v>
      </c>
      <c r="AK2" s="235"/>
      <c r="AL2" s="140" t="s">
        <v>24</v>
      </c>
      <c r="AS2" s="9" t="s">
        <v>31</v>
      </c>
      <c r="AT2" s="235" t="s">
        <v>153</v>
      </c>
      <c r="AU2" s="235"/>
      <c r="AV2" s="235"/>
      <c r="AW2" s="235"/>
      <c r="AX2" s="235"/>
      <c r="AY2" s="235"/>
      <c r="AZ2" s="235"/>
      <c r="BA2" s="235"/>
      <c r="BB2" s="235"/>
      <c r="BC2" s="235"/>
      <c r="BD2" s="235"/>
      <c r="BE2" s="235"/>
      <c r="BF2" s="235"/>
      <c r="BG2" s="235"/>
      <c r="BH2" s="235"/>
      <c r="BI2" s="235"/>
      <c r="BJ2" s="9" t="s">
        <v>2</v>
      </c>
      <c r="BK2" s="9"/>
      <c r="BL2" s="9"/>
      <c r="BM2" s="9"/>
    </row>
    <row r="3" spans="2:67" s="8" customFormat="1" ht="20.25" customHeight="1" x14ac:dyDescent="0.55000000000000004">
      <c r="J3" s="7"/>
      <c r="M3" s="7"/>
      <c r="O3" s="9"/>
      <c r="P3" s="9"/>
      <c r="Q3" s="9"/>
      <c r="R3" s="9"/>
      <c r="S3" s="9"/>
      <c r="T3" s="9"/>
      <c r="U3" s="9"/>
      <c r="AC3" s="15"/>
      <c r="AD3" s="15"/>
      <c r="AE3" s="16"/>
      <c r="AF3" s="17"/>
      <c r="AG3" s="16"/>
      <c r="BD3" s="18" t="s">
        <v>21</v>
      </c>
      <c r="BE3" s="237" t="s">
        <v>175</v>
      </c>
      <c r="BF3" s="238"/>
      <c r="BG3" s="238"/>
      <c r="BH3" s="239"/>
      <c r="BI3" s="9"/>
    </row>
    <row r="4" spans="2:67" s="8" customFormat="1" ht="20.25" customHeight="1" x14ac:dyDescent="0.550000000000000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237" t="s">
        <v>176</v>
      </c>
      <c r="BF4" s="238"/>
      <c r="BG4" s="238"/>
      <c r="BH4" s="239"/>
      <c r="BI4" s="9"/>
    </row>
    <row r="5" spans="2:67" s="8" customFormat="1" ht="9" customHeight="1" x14ac:dyDescent="0.550000000000000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550000000000000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229">
        <v>40</v>
      </c>
      <c r="BB6" s="230"/>
      <c r="BC6" s="2" t="s">
        <v>22</v>
      </c>
      <c r="BD6" s="6"/>
      <c r="BE6" s="229">
        <v>160</v>
      </c>
      <c r="BF6" s="230"/>
      <c r="BG6" s="2" t="s">
        <v>23</v>
      </c>
      <c r="BH6" s="6"/>
      <c r="BI6" s="19"/>
    </row>
    <row r="7" spans="2:67" s="8" customFormat="1" ht="5.25" customHeight="1" x14ac:dyDescent="0.550000000000000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550000000000000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231">
        <f>DAY(EOMONTH(DATE(AF2,AJ2,1),0))</f>
        <v>30</v>
      </c>
      <c r="BF8" s="232"/>
      <c r="BG8" s="29" t="s">
        <v>25</v>
      </c>
      <c r="BH8" s="29"/>
      <c r="BI8" s="29"/>
      <c r="BJ8" s="31"/>
      <c r="BM8" s="9"/>
      <c r="BN8" s="9"/>
      <c r="BO8" s="9"/>
    </row>
    <row r="9" spans="2:67" ht="5.25" customHeight="1" thickBot="1" x14ac:dyDescent="0.6">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5" customHeight="1" x14ac:dyDescent="0.55000000000000004">
      <c r="B10" s="264" t="s">
        <v>20</v>
      </c>
      <c r="C10" s="252" t="s">
        <v>193</v>
      </c>
      <c r="D10" s="267"/>
      <c r="E10" s="183"/>
      <c r="F10" s="180"/>
      <c r="G10" s="183"/>
      <c r="H10" s="180"/>
      <c r="I10" s="270" t="s">
        <v>237</v>
      </c>
      <c r="J10" s="271"/>
      <c r="K10" s="276" t="s">
        <v>238</v>
      </c>
      <c r="L10" s="253"/>
      <c r="M10" s="253"/>
      <c r="N10" s="267"/>
      <c r="O10" s="276" t="s">
        <v>239</v>
      </c>
      <c r="P10" s="253"/>
      <c r="Q10" s="253"/>
      <c r="R10" s="253"/>
      <c r="S10" s="267"/>
      <c r="T10" s="195"/>
      <c r="U10" s="195"/>
      <c r="V10" s="196"/>
      <c r="W10" s="279" t="s">
        <v>240</v>
      </c>
      <c r="X10" s="280"/>
      <c r="Y10" s="280"/>
      <c r="Z10" s="280"/>
      <c r="AA10" s="280"/>
      <c r="AB10" s="280"/>
      <c r="AC10" s="280"/>
      <c r="AD10" s="280"/>
      <c r="AE10" s="280"/>
      <c r="AF10" s="280"/>
      <c r="AG10" s="280"/>
      <c r="AH10" s="280"/>
      <c r="AI10" s="280"/>
      <c r="AJ10" s="280"/>
      <c r="AK10" s="280"/>
      <c r="AL10" s="280"/>
      <c r="AM10" s="280"/>
      <c r="AN10" s="280"/>
      <c r="AO10" s="280"/>
      <c r="AP10" s="280"/>
      <c r="AQ10" s="280"/>
      <c r="AR10" s="280"/>
      <c r="AS10" s="280"/>
      <c r="AT10" s="280"/>
      <c r="AU10" s="280"/>
      <c r="AV10" s="280"/>
      <c r="AW10" s="280"/>
      <c r="AX10" s="280"/>
      <c r="AY10" s="280"/>
      <c r="AZ10" s="280"/>
      <c r="BA10" s="280"/>
      <c r="BB10" s="240" t="str">
        <f>IF(BE3="４週","(9)1～4週目の勤務時間数合計","(10)1か月の勤務時間数　合計")</f>
        <v>(9)1～4週目の勤務時間数合計</v>
      </c>
      <c r="BC10" s="241"/>
      <c r="BD10" s="246" t="s">
        <v>241</v>
      </c>
      <c r="BE10" s="247"/>
      <c r="BF10" s="252" t="s">
        <v>242</v>
      </c>
      <c r="BG10" s="253"/>
      <c r="BH10" s="253"/>
      <c r="BI10" s="253"/>
      <c r="BJ10" s="254"/>
    </row>
    <row r="11" spans="2:67" ht="20.25" customHeight="1" x14ac:dyDescent="0.55000000000000004">
      <c r="B11" s="265"/>
      <c r="C11" s="255"/>
      <c r="D11" s="268"/>
      <c r="E11" s="184"/>
      <c r="F11" s="181"/>
      <c r="G11" s="184"/>
      <c r="H11" s="181"/>
      <c r="I11" s="272"/>
      <c r="J11" s="273"/>
      <c r="K11" s="277"/>
      <c r="L11" s="256"/>
      <c r="M11" s="256"/>
      <c r="N11" s="268"/>
      <c r="O11" s="277"/>
      <c r="P11" s="256"/>
      <c r="Q11" s="256"/>
      <c r="R11" s="256"/>
      <c r="S11" s="268"/>
      <c r="T11" s="197"/>
      <c r="U11" s="197"/>
      <c r="V11" s="198"/>
      <c r="W11" s="261" t="s">
        <v>11</v>
      </c>
      <c r="X11" s="261"/>
      <c r="Y11" s="261"/>
      <c r="Z11" s="261"/>
      <c r="AA11" s="261"/>
      <c r="AB11" s="261"/>
      <c r="AC11" s="262"/>
      <c r="AD11" s="263" t="s">
        <v>12</v>
      </c>
      <c r="AE11" s="261"/>
      <c r="AF11" s="261"/>
      <c r="AG11" s="261"/>
      <c r="AH11" s="261"/>
      <c r="AI11" s="261"/>
      <c r="AJ11" s="262"/>
      <c r="AK11" s="263" t="s">
        <v>13</v>
      </c>
      <c r="AL11" s="261"/>
      <c r="AM11" s="261"/>
      <c r="AN11" s="261"/>
      <c r="AO11" s="261"/>
      <c r="AP11" s="261"/>
      <c r="AQ11" s="262"/>
      <c r="AR11" s="263" t="s">
        <v>14</v>
      </c>
      <c r="AS11" s="261"/>
      <c r="AT11" s="261"/>
      <c r="AU11" s="261"/>
      <c r="AV11" s="261"/>
      <c r="AW11" s="261"/>
      <c r="AX11" s="262"/>
      <c r="AY11" s="263" t="s">
        <v>15</v>
      </c>
      <c r="AZ11" s="261"/>
      <c r="BA11" s="261"/>
      <c r="BB11" s="242"/>
      <c r="BC11" s="243"/>
      <c r="BD11" s="248"/>
      <c r="BE11" s="249"/>
      <c r="BF11" s="255"/>
      <c r="BG11" s="256"/>
      <c r="BH11" s="256"/>
      <c r="BI11" s="256"/>
      <c r="BJ11" s="257"/>
    </row>
    <row r="12" spans="2:67" ht="20.25" customHeight="1" x14ac:dyDescent="0.55000000000000004">
      <c r="B12" s="265"/>
      <c r="C12" s="255"/>
      <c r="D12" s="268"/>
      <c r="E12" s="184"/>
      <c r="F12" s="181"/>
      <c r="G12" s="184"/>
      <c r="H12" s="181"/>
      <c r="I12" s="272"/>
      <c r="J12" s="273"/>
      <c r="K12" s="277"/>
      <c r="L12" s="256"/>
      <c r="M12" s="256"/>
      <c r="N12" s="268"/>
      <c r="O12" s="277"/>
      <c r="P12" s="256"/>
      <c r="Q12" s="256"/>
      <c r="R12" s="256"/>
      <c r="S12" s="268"/>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242"/>
      <c r="BC12" s="243"/>
      <c r="BD12" s="248"/>
      <c r="BE12" s="249"/>
      <c r="BF12" s="255"/>
      <c r="BG12" s="256"/>
      <c r="BH12" s="256"/>
      <c r="BI12" s="256"/>
      <c r="BJ12" s="257"/>
    </row>
    <row r="13" spans="2:67" ht="20.25" hidden="1" customHeight="1" x14ac:dyDescent="0.55000000000000004">
      <c r="B13" s="265"/>
      <c r="C13" s="255"/>
      <c r="D13" s="268"/>
      <c r="E13" s="184"/>
      <c r="F13" s="181"/>
      <c r="G13" s="184"/>
      <c r="H13" s="181"/>
      <c r="I13" s="272"/>
      <c r="J13" s="273"/>
      <c r="K13" s="277"/>
      <c r="L13" s="256"/>
      <c r="M13" s="256"/>
      <c r="N13" s="268"/>
      <c r="O13" s="277"/>
      <c r="P13" s="256"/>
      <c r="Q13" s="256"/>
      <c r="R13" s="256"/>
      <c r="S13" s="268"/>
      <c r="T13" s="197"/>
      <c r="U13" s="197"/>
      <c r="V13" s="198"/>
      <c r="W13" s="147">
        <f>WEEKDAY(DATE($AF$2,$AJ$2,1))</f>
        <v>2</v>
      </c>
      <c r="X13" s="148">
        <f>WEEKDAY(DATE($AF$2,$AJ$2,2))</f>
        <v>3</v>
      </c>
      <c r="Y13" s="148">
        <f>WEEKDAY(DATE($AF$2,$AJ$2,3))</f>
        <v>4</v>
      </c>
      <c r="Z13" s="148">
        <f>WEEKDAY(DATE($AF$2,$AJ$2,4))</f>
        <v>5</v>
      </c>
      <c r="AA13" s="148">
        <f>WEEKDAY(DATE($AF$2,$AJ$2,5))</f>
        <v>6</v>
      </c>
      <c r="AB13" s="148">
        <f>WEEKDAY(DATE($AF$2,$AJ$2,6))</f>
        <v>7</v>
      </c>
      <c r="AC13" s="149">
        <f>WEEKDAY(DATE($AF$2,$AJ$2,7))</f>
        <v>1</v>
      </c>
      <c r="AD13" s="150">
        <f>WEEKDAY(DATE($AF$2,$AJ$2,8))</f>
        <v>2</v>
      </c>
      <c r="AE13" s="148">
        <f>WEEKDAY(DATE($AF$2,$AJ$2,9))</f>
        <v>3</v>
      </c>
      <c r="AF13" s="148">
        <f>WEEKDAY(DATE($AF$2,$AJ$2,10))</f>
        <v>4</v>
      </c>
      <c r="AG13" s="148">
        <f>WEEKDAY(DATE($AF$2,$AJ$2,11))</f>
        <v>5</v>
      </c>
      <c r="AH13" s="148">
        <f>WEEKDAY(DATE($AF$2,$AJ$2,12))</f>
        <v>6</v>
      </c>
      <c r="AI13" s="148">
        <f>WEEKDAY(DATE($AF$2,$AJ$2,13))</f>
        <v>7</v>
      </c>
      <c r="AJ13" s="149">
        <f>WEEKDAY(DATE($AF$2,$AJ$2,14))</f>
        <v>1</v>
      </c>
      <c r="AK13" s="150">
        <f>WEEKDAY(DATE($AF$2,$AJ$2,15))</f>
        <v>2</v>
      </c>
      <c r="AL13" s="148">
        <f>WEEKDAY(DATE($AF$2,$AJ$2,16))</f>
        <v>3</v>
      </c>
      <c r="AM13" s="148">
        <f>WEEKDAY(DATE($AF$2,$AJ$2,17))</f>
        <v>4</v>
      </c>
      <c r="AN13" s="148">
        <f>WEEKDAY(DATE($AF$2,$AJ$2,18))</f>
        <v>5</v>
      </c>
      <c r="AO13" s="148">
        <f>WEEKDAY(DATE($AF$2,$AJ$2,19))</f>
        <v>6</v>
      </c>
      <c r="AP13" s="148">
        <f>WEEKDAY(DATE($AF$2,$AJ$2,20))</f>
        <v>7</v>
      </c>
      <c r="AQ13" s="149">
        <f>WEEKDAY(DATE($AF$2,$AJ$2,21))</f>
        <v>1</v>
      </c>
      <c r="AR13" s="150">
        <f>WEEKDAY(DATE($AF$2,$AJ$2,22))</f>
        <v>2</v>
      </c>
      <c r="AS13" s="148">
        <f>WEEKDAY(DATE($AF$2,$AJ$2,23))</f>
        <v>3</v>
      </c>
      <c r="AT13" s="148">
        <f>WEEKDAY(DATE($AF$2,$AJ$2,24))</f>
        <v>4</v>
      </c>
      <c r="AU13" s="148">
        <f>WEEKDAY(DATE($AF$2,$AJ$2,25))</f>
        <v>5</v>
      </c>
      <c r="AV13" s="148">
        <f>WEEKDAY(DATE($AF$2,$AJ$2,26))</f>
        <v>6</v>
      </c>
      <c r="AW13" s="148">
        <f>WEEKDAY(DATE($AF$2,$AJ$2,27))</f>
        <v>7</v>
      </c>
      <c r="AX13" s="149">
        <f>WEEKDAY(DATE($AF$2,$AJ$2,28))</f>
        <v>1</v>
      </c>
      <c r="AY13" s="150">
        <f>IF(AY12=29,WEEKDAY(DATE($AF$2,$AJ$2,29)),0)</f>
        <v>0</v>
      </c>
      <c r="AZ13" s="148">
        <f>IF(AZ12=30,WEEKDAY(DATE($AF$2,$AJ$2,30)),0)</f>
        <v>0</v>
      </c>
      <c r="BA13" s="149">
        <f>IF(BA12=31,WEEKDAY(DATE($AF$2,$AJ$2,31)),0)</f>
        <v>0</v>
      </c>
      <c r="BB13" s="242"/>
      <c r="BC13" s="243"/>
      <c r="BD13" s="248"/>
      <c r="BE13" s="249"/>
      <c r="BF13" s="255"/>
      <c r="BG13" s="256"/>
      <c r="BH13" s="256"/>
      <c r="BI13" s="256"/>
      <c r="BJ13" s="257"/>
    </row>
    <row r="14" spans="2:67" ht="20.25" customHeight="1" thickBot="1" x14ac:dyDescent="0.6">
      <c r="B14" s="266"/>
      <c r="C14" s="258"/>
      <c r="D14" s="269"/>
      <c r="E14" s="185"/>
      <c r="F14" s="182"/>
      <c r="G14" s="185"/>
      <c r="H14" s="182"/>
      <c r="I14" s="274"/>
      <c r="J14" s="275"/>
      <c r="K14" s="278"/>
      <c r="L14" s="259"/>
      <c r="M14" s="259"/>
      <c r="N14" s="269"/>
      <c r="O14" s="278"/>
      <c r="P14" s="259"/>
      <c r="Q14" s="259"/>
      <c r="R14" s="259"/>
      <c r="S14" s="269"/>
      <c r="T14" s="199"/>
      <c r="U14" s="199"/>
      <c r="V14" s="200"/>
      <c r="W14" s="153" t="str">
        <f>IF(W13=1,"日",IF(W13=2,"月",IF(W13=3,"火",IF(W13=4,"水",IF(W13=5,"木",IF(W13=6,"金","土"))))))</f>
        <v>月</v>
      </c>
      <c r="X14" s="154" t="str">
        <f t="shared" ref="X14:AX14" si="0">IF(X13=1,"日",IF(X13=2,"月",IF(X13=3,"火",IF(X13=4,"水",IF(X13=5,"木",IF(X13=6,"金","土"))))))</f>
        <v>火</v>
      </c>
      <c r="Y14" s="154" t="str">
        <f t="shared" si="0"/>
        <v>水</v>
      </c>
      <c r="Z14" s="154" t="str">
        <f t="shared" si="0"/>
        <v>木</v>
      </c>
      <c r="AA14" s="154" t="str">
        <f t="shared" si="0"/>
        <v>金</v>
      </c>
      <c r="AB14" s="154" t="str">
        <f t="shared" si="0"/>
        <v>土</v>
      </c>
      <c r="AC14" s="155" t="str">
        <f t="shared" si="0"/>
        <v>日</v>
      </c>
      <c r="AD14" s="156" t="str">
        <f>IF(AD13=1,"日",IF(AD13=2,"月",IF(AD13=3,"火",IF(AD13=4,"水",IF(AD13=5,"木",IF(AD13=6,"金","土"))))))</f>
        <v>月</v>
      </c>
      <c r="AE14" s="154" t="str">
        <f t="shared" si="0"/>
        <v>火</v>
      </c>
      <c r="AF14" s="154" t="str">
        <f t="shared" si="0"/>
        <v>水</v>
      </c>
      <c r="AG14" s="154" t="str">
        <f t="shared" si="0"/>
        <v>木</v>
      </c>
      <c r="AH14" s="154" t="str">
        <f t="shared" si="0"/>
        <v>金</v>
      </c>
      <c r="AI14" s="154" t="str">
        <f t="shared" si="0"/>
        <v>土</v>
      </c>
      <c r="AJ14" s="155" t="str">
        <f t="shared" si="0"/>
        <v>日</v>
      </c>
      <c r="AK14" s="156" t="str">
        <f>IF(AK13=1,"日",IF(AK13=2,"月",IF(AK13=3,"火",IF(AK13=4,"水",IF(AK13=5,"木",IF(AK13=6,"金","土"))))))</f>
        <v>月</v>
      </c>
      <c r="AL14" s="154" t="str">
        <f t="shared" si="0"/>
        <v>火</v>
      </c>
      <c r="AM14" s="154" t="str">
        <f t="shared" si="0"/>
        <v>水</v>
      </c>
      <c r="AN14" s="154" t="str">
        <f t="shared" si="0"/>
        <v>木</v>
      </c>
      <c r="AO14" s="154" t="str">
        <f t="shared" si="0"/>
        <v>金</v>
      </c>
      <c r="AP14" s="154" t="str">
        <f t="shared" si="0"/>
        <v>土</v>
      </c>
      <c r="AQ14" s="155" t="str">
        <f t="shared" si="0"/>
        <v>日</v>
      </c>
      <c r="AR14" s="156" t="str">
        <f>IF(AR13=1,"日",IF(AR13=2,"月",IF(AR13=3,"火",IF(AR13=4,"水",IF(AR13=5,"木",IF(AR13=6,"金","土"))))))</f>
        <v>月</v>
      </c>
      <c r="AS14" s="154" t="str">
        <f t="shared" si="0"/>
        <v>火</v>
      </c>
      <c r="AT14" s="154" t="str">
        <f t="shared" si="0"/>
        <v>水</v>
      </c>
      <c r="AU14" s="154" t="str">
        <f t="shared" si="0"/>
        <v>木</v>
      </c>
      <c r="AV14" s="154" t="str">
        <f t="shared" si="0"/>
        <v>金</v>
      </c>
      <c r="AW14" s="154" t="str">
        <f t="shared" si="0"/>
        <v>土</v>
      </c>
      <c r="AX14" s="155" t="str">
        <f t="shared" si="0"/>
        <v>日</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244"/>
      <c r="BC14" s="245"/>
      <c r="BD14" s="250"/>
      <c r="BE14" s="251"/>
      <c r="BF14" s="258"/>
      <c r="BG14" s="259"/>
      <c r="BH14" s="259"/>
      <c r="BI14" s="259"/>
      <c r="BJ14" s="260"/>
    </row>
    <row r="15" spans="2:67" ht="20.25" customHeight="1" x14ac:dyDescent="0.55000000000000004">
      <c r="B15" s="361">
        <f>B13+1</f>
        <v>1</v>
      </c>
      <c r="C15" s="221"/>
      <c r="D15" s="222"/>
      <c r="E15" s="158"/>
      <c r="F15" s="159"/>
      <c r="G15" s="158"/>
      <c r="H15" s="159"/>
      <c r="I15" s="309"/>
      <c r="J15" s="310"/>
      <c r="K15" s="311"/>
      <c r="L15" s="312"/>
      <c r="M15" s="312"/>
      <c r="N15" s="222"/>
      <c r="O15" s="364"/>
      <c r="P15" s="365"/>
      <c r="Q15" s="365"/>
      <c r="R15" s="365"/>
      <c r="S15" s="366"/>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305"/>
      <c r="BC15" s="306"/>
      <c r="BD15" s="307"/>
      <c r="BE15" s="308"/>
      <c r="BF15" s="302"/>
      <c r="BG15" s="303"/>
      <c r="BH15" s="303"/>
      <c r="BI15" s="303"/>
      <c r="BJ15" s="304"/>
    </row>
    <row r="16" spans="2:67" ht="20.25" customHeight="1" x14ac:dyDescent="0.55000000000000004">
      <c r="B16" s="362"/>
      <c r="C16" s="223"/>
      <c r="D16" s="224"/>
      <c r="E16" s="160"/>
      <c r="F16" s="161">
        <f>C15</f>
        <v>0</v>
      </c>
      <c r="G16" s="160"/>
      <c r="H16" s="161">
        <f>I15</f>
        <v>0</v>
      </c>
      <c r="I16" s="287"/>
      <c r="J16" s="288"/>
      <c r="K16" s="291"/>
      <c r="L16" s="292"/>
      <c r="M16" s="292"/>
      <c r="N16" s="224"/>
      <c r="O16" s="317"/>
      <c r="P16" s="318"/>
      <c r="Q16" s="318"/>
      <c r="R16" s="318"/>
      <c r="S16" s="319"/>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99">
        <f>IF($BE$3="４週",SUM(W16:AX16),IF($BE$3="暦月",SUM(W16:BA16),""))</f>
        <v>0</v>
      </c>
      <c r="BC16" s="300"/>
      <c r="BD16" s="301">
        <f>IF($BE$3="４週",BB16/4,IF($BE$3="暦月",(BB16/($BE$8/7)),""))</f>
        <v>0</v>
      </c>
      <c r="BE16" s="300"/>
      <c r="BF16" s="296"/>
      <c r="BG16" s="297"/>
      <c r="BH16" s="297"/>
      <c r="BI16" s="297"/>
      <c r="BJ16" s="298"/>
    </row>
    <row r="17" spans="2:62" ht="20.25" customHeight="1" x14ac:dyDescent="0.55000000000000004">
      <c r="B17" s="361">
        <f>B15+1</f>
        <v>2</v>
      </c>
      <c r="C17" s="225"/>
      <c r="D17" s="226"/>
      <c r="E17" s="162"/>
      <c r="F17" s="163"/>
      <c r="G17" s="162"/>
      <c r="H17" s="163"/>
      <c r="I17" s="285"/>
      <c r="J17" s="286"/>
      <c r="K17" s="289"/>
      <c r="L17" s="290"/>
      <c r="M17" s="290"/>
      <c r="N17" s="226"/>
      <c r="O17" s="317"/>
      <c r="P17" s="318"/>
      <c r="Q17" s="318"/>
      <c r="R17" s="318"/>
      <c r="S17" s="319"/>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81"/>
      <c r="BC17" s="282"/>
      <c r="BD17" s="283"/>
      <c r="BE17" s="284"/>
      <c r="BF17" s="293"/>
      <c r="BG17" s="294"/>
      <c r="BH17" s="294"/>
      <c r="BI17" s="294"/>
      <c r="BJ17" s="295"/>
    </row>
    <row r="18" spans="2:62" ht="20.25" customHeight="1" x14ac:dyDescent="0.55000000000000004">
      <c r="B18" s="362"/>
      <c r="C18" s="223"/>
      <c r="D18" s="224"/>
      <c r="E18" s="160"/>
      <c r="F18" s="161">
        <f>C17</f>
        <v>0</v>
      </c>
      <c r="G18" s="160"/>
      <c r="H18" s="161">
        <f>I17</f>
        <v>0</v>
      </c>
      <c r="I18" s="287"/>
      <c r="J18" s="288"/>
      <c r="K18" s="291"/>
      <c r="L18" s="292"/>
      <c r="M18" s="292"/>
      <c r="N18" s="224"/>
      <c r="O18" s="317"/>
      <c r="P18" s="318"/>
      <c r="Q18" s="318"/>
      <c r="R18" s="318"/>
      <c r="S18" s="319"/>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99">
        <f>IF($BE$3="４週",SUM(W18:AX18),IF($BE$3="暦月",SUM(W18:BA18),""))</f>
        <v>0</v>
      </c>
      <c r="BC18" s="300"/>
      <c r="BD18" s="301">
        <f>IF($BE$3="４週",BB18/4,IF($BE$3="暦月",(BB18/($BE$8/7)),""))</f>
        <v>0</v>
      </c>
      <c r="BE18" s="300"/>
      <c r="BF18" s="296"/>
      <c r="BG18" s="297"/>
      <c r="BH18" s="297"/>
      <c r="BI18" s="297"/>
      <c r="BJ18" s="298"/>
    </row>
    <row r="19" spans="2:62" ht="20.25" customHeight="1" x14ac:dyDescent="0.55000000000000004">
      <c r="B19" s="361">
        <f>B17+1</f>
        <v>3</v>
      </c>
      <c r="C19" s="225"/>
      <c r="D19" s="226"/>
      <c r="E19" s="160"/>
      <c r="F19" s="161"/>
      <c r="G19" s="160"/>
      <c r="H19" s="161"/>
      <c r="I19" s="285"/>
      <c r="J19" s="286"/>
      <c r="K19" s="289"/>
      <c r="L19" s="290"/>
      <c r="M19" s="290"/>
      <c r="N19" s="226"/>
      <c r="O19" s="317"/>
      <c r="P19" s="318"/>
      <c r="Q19" s="318"/>
      <c r="R19" s="318"/>
      <c r="S19" s="319"/>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81"/>
      <c r="BC19" s="282"/>
      <c r="BD19" s="283"/>
      <c r="BE19" s="284"/>
      <c r="BF19" s="293"/>
      <c r="BG19" s="294"/>
      <c r="BH19" s="294"/>
      <c r="BI19" s="294"/>
      <c r="BJ19" s="295"/>
    </row>
    <row r="20" spans="2:62" ht="20.25" customHeight="1" x14ac:dyDescent="0.55000000000000004">
      <c r="B20" s="362"/>
      <c r="C20" s="223"/>
      <c r="D20" s="224"/>
      <c r="E20" s="160"/>
      <c r="F20" s="161">
        <f>C19</f>
        <v>0</v>
      </c>
      <c r="G20" s="160"/>
      <c r="H20" s="161">
        <f>I19</f>
        <v>0</v>
      </c>
      <c r="I20" s="287"/>
      <c r="J20" s="288"/>
      <c r="K20" s="291"/>
      <c r="L20" s="292"/>
      <c r="M20" s="292"/>
      <c r="N20" s="224"/>
      <c r="O20" s="317"/>
      <c r="P20" s="318"/>
      <c r="Q20" s="318"/>
      <c r="R20" s="318"/>
      <c r="S20" s="319"/>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99">
        <f>IF($BE$3="４週",SUM(W20:AX20),IF($BE$3="暦月",SUM(W20:BA20),""))</f>
        <v>0</v>
      </c>
      <c r="BC20" s="300"/>
      <c r="BD20" s="301">
        <f>IF($BE$3="４週",BB20/4,IF($BE$3="暦月",(BB20/($BE$8/7)),""))</f>
        <v>0</v>
      </c>
      <c r="BE20" s="300"/>
      <c r="BF20" s="296"/>
      <c r="BG20" s="297"/>
      <c r="BH20" s="297"/>
      <c r="BI20" s="297"/>
      <c r="BJ20" s="298"/>
    </row>
    <row r="21" spans="2:62" ht="20.25" customHeight="1" x14ac:dyDescent="0.55000000000000004">
      <c r="B21" s="361">
        <f>B19+1</f>
        <v>4</v>
      </c>
      <c r="C21" s="225"/>
      <c r="D21" s="226"/>
      <c r="E21" s="160"/>
      <c r="F21" s="161"/>
      <c r="G21" s="160"/>
      <c r="H21" s="161"/>
      <c r="I21" s="285"/>
      <c r="J21" s="286"/>
      <c r="K21" s="289"/>
      <c r="L21" s="290"/>
      <c r="M21" s="290"/>
      <c r="N21" s="226"/>
      <c r="O21" s="317"/>
      <c r="P21" s="318"/>
      <c r="Q21" s="318"/>
      <c r="R21" s="318"/>
      <c r="S21" s="319"/>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81"/>
      <c r="BC21" s="282"/>
      <c r="BD21" s="283"/>
      <c r="BE21" s="284"/>
      <c r="BF21" s="293"/>
      <c r="BG21" s="294"/>
      <c r="BH21" s="294"/>
      <c r="BI21" s="294"/>
      <c r="BJ21" s="295"/>
    </row>
    <row r="22" spans="2:62" ht="20.25" customHeight="1" x14ac:dyDescent="0.55000000000000004">
      <c r="B22" s="362"/>
      <c r="C22" s="223"/>
      <c r="D22" s="224"/>
      <c r="E22" s="160"/>
      <c r="F22" s="161">
        <f>C21</f>
        <v>0</v>
      </c>
      <c r="G22" s="160"/>
      <c r="H22" s="161">
        <f>I21</f>
        <v>0</v>
      </c>
      <c r="I22" s="287"/>
      <c r="J22" s="288"/>
      <c r="K22" s="291"/>
      <c r="L22" s="292"/>
      <c r="M22" s="292"/>
      <c r="N22" s="224"/>
      <c r="O22" s="317"/>
      <c r="P22" s="318"/>
      <c r="Q22" s="318"/>
      <c r="R22" s="318"/>
      <c r="S22" s="319"/>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99">
        <f>IF($BE$3="４週",SUM(W22:AX22),IF($BE$3="暦月",SUM(W22:BA22),""))</f>
        <v>0</v>
      </c>
      <c r="BC22" s="300"/>
      <c r="BD22" s="301">
        <f>IF($BE$3="４週",BB22/4,IF($BE$3="暦月",(BB22/($BE$8/7)),""))</f>
        <v>0</v>
      </c>
      <c r="BE22" s="300"/>
      <c r="BF22" s="296"/>
      <c r="BG22" s="297"/>
      <c r="BH22" s="297"/>
      <c r="BI22" s="297"/>
      <c r="BJ22" s="298"/>
    </row>
    <row r="23" spans="2:62" ht="20.25" customHeight="1" x14ac:dyDescent="0.55000000000000004">
      <c r="B23" s="361">
        <f>B21+1</f>
        <v>5</v>
      </c>
      <c r="C23" s="225"/>
      <c r="D23" s="226"/>
      <c r="E23" s="160"/>
      <c r="F23" s="161"/>
      <c r="G23" s="160"/>
      <c r="H23" s="161"/>
      <c r="I23" s="285"/>
      <c r="J23" s="286"/>
      <c r="K23" s="289"/>
      <c r="L23" s="290"/>
      <c r="M23" s="290"/>
      <c r="N23" s="226"/>
      <c r="O23" s="317"/>
      <c r="P23" s="318"/>
      <c r="Q23" s="318"/>
      <c r="R23" s="318"/>
      <c r="S23" s="319"/>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81"/>
      <c r="BC23" s="282"/>
      <c r="BD23" s="283"/>
      <c r="BE23" s="284"/>
      <c r="BF23" s="293"/>
      <c r="BG23" s="294"/>
      <c r="BH23" s="294"/>
      <c r="BI23" s="294"/>
      <c r="BJ23" s="295"/>
    </row>
    <row r="24" spans="2:62" ht="20.25" customHeight="1" x14ac:dyDescent="0.55000000000000004">
      <c r="B24" s="362"/>
      <c r="C24" s="223"/>
      <c r="D24" s="224"/>
      <c r="E24" s="160"/>
      <c r="F24" s="161">
        <f>C23</f>
        <v>0</v>
      </c>
      <c r="G24" s="160"/>
      <c r="H24" s="161">
        <f>I23</f>
        <v>0</v>
      </c>
      <c r="I24" s="287"/>
      <c r="J24" s="288"/>
      <c r="K24" s="291"/>
      <c r="L24" s="292"/>
      <c r="M24" s="292"/>
      <c r="N24" s="224"/>
      <c r="O24" s="317"/>
      <c r="P24" s="318"/>
      <c r="Q24" s="318"/>
      <c r="R24" s="318"/>
      <c r="S24" s="319"/>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99">
        <f>IF($BE$3="４週",SUM(W24:AX24),IF($BE$3="暦月",SUM(W24:BA24),""))</f>
        <v>0</v>
      </c>
      <c r="BC24" s="300"/>
      <c r="BD24" s="301">
        <f>IF($BE$3="４週",BB24/4,IF($BE$3="暦月",(BB24/($BE$8/7)),""))</f>
        <v>0</v>
      </c>
      <c r="BE24" s="300"/>
      <c r="BF24" s="296"/>
      <c r="BG24" s="297"/>
      <c r="BH24" s="297"/>
      <c r="BI24" s="297"/>
      <c r="BJ24" s="298"/>
    </row>
    <row r="25" spans="2:62" ht="20.25" customHeight="1" x14ac:dyDescent="0.55000000000000004">
      <c r="B25" s="361">
        <f>B23+1</f>
        <v>6</v>
      </c>
      <c r="C25" s="225"/>
      <c r="D25" s="226"/>
      <c r="E25" s="160"/>
      <c r="F25" s="161"/>
      <c r="G25" s="160"/>
      <c r="H25" s="161"/>
      <c r="I25" s="285"/>
      <c r="J25" s="286"/>
      <c r="K25" s="289"/>
      <c r="L25" s="290"/>
      <c r="M25" s="290"/>
      <c r="N25" s="226"/>
      <c r="O25" s="317"/>
      <c r="P25" s="318"/>
      <c r="Q25" s="318"/>
      <c r="R25" s="318"/>
      <c r="S25" s="319"/>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81"/>
      <c r="BC25" s="282"/>
      <c r="BD25" s="283"/>
      <c r="BE25" s="284"/>
      <c r="BF25" s="293"/>
      <c r="BG25" s="294"/>
      <c r="BH25" s="294"/>
      <c r="BI25" s="294"/>
      <c r="BJ25" s="295"/>
    </row>
    <row r="26" spans="2:62" ht="20.25" customHeight="1" x14ac:dyDescent="0.55000000000000004">
      <c r="B26" s="362"/>
      <c r="C26" s="223"/>
      <c r="D26" s="224"/>
      <c r="E26" s="160"/>
      <c r="F26" s="161">
        <f>C25</f>
        <v>0</v>
      </c>
      <c r="G26" s="160"/>
      <c r="H26" s="161">
        <f>I25</f>
        <v>0</v>
      </c>
      <c r="I26" s="287"/>
      <c r="J26" s="288"/>
      <c r="K26" s="291"/>
      <c r="L26" s="292"/>
      <c r="M26" s="292"/>
      <c r="N26" s="224"/>
      <c r="O26" s="317"/>
      <c r="P26" s="318"/>
      <c r="Q26" s="318"/>
      <c r="R26" s="318"/>
      <c r="S26" s="319"/>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99">
        <f>IF($BE$3="４週",SUM(W26:AX26),IF($BE$3="暦月",SUM(W26:BA26),""))</f>
        <v>0</v>
      </c>
      <c r="BC26" s="300"/>
      <c r="BD26" s="301">
        <f>IF($BE$3="４週",BB26/4,IF($BE$3="暦月",(BB26/($BE$8/7)),""))</f>
        <v>0</v>
      </c>
      <c r="BE26" s="300"/>
      <c r="BF26" s="296"/>
      <c r="BG26" s="297"/>
      <c r="BH26" s="297"/>
      <c r="BI26" s="297"/>
      <c r="BJ26" s="298"/>
    </row>
    <row r="27" spans="2:62" ht="20.25" customHeight="1" x14ac:dyDescent="0.55000000000000004">
      <c r="B27" s="361">
        <f>B25+1</f>
        <v>7</v>
      </c>
      <c r="C27" s="225"/>
      <c r="D27" s="226"/>
      <c r="E27" s="160"/>
      <c r="F27" s="161"/>
      <c r="G27" s="160"/>
      <c r="H27" s="161"/>
      <c r="I27" s="285"/>
      <c r="J27" s="286"/>
      <c r="K27" s="289"/>
      <c r="L27" s="290"/>
      <c r="M27" s="290"/>
      <c r="N27" s="226"/>
      <c r="O27" s="317"/>
      <c r="P27" s="318"/>
      <c r="Q27" s="318"/>
      <c r="R27" s="318"/>
      <c r="S27" s="319"/>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81"/>
      <c r="BC27" s="282"/>
      <c r="BD27" s="283"/>
      <c r="BE27" s="284"/>
      <c r="BF27" s="293"/>
      <c r="BG27" s="294"/>
      <c r="BH27" s="294"/>
      <c r="BI27" s="294"/>
      <c r="BJ27" s="295"/>
    </row>
    <row r="28" spans="2:62" ht="20.25" customHeight="1" x14ac:dyDescent="0.55000000000000004">
      <c r="B28" s="362"/>
      <c r="C28" s="223"/>
      <c r="D28" s="224"/>
      <c r="E28" s="160"/>
      <c r="F28" s="161">
        <f>C27</f>
        <v>0</v>
      </c>
      <c r="G28" s="160"/>
      <c r="H28" s="161">
        <f>I27</f>
        <v>0</v>
      </c>
      <c r="I28" s="287"/>
      <c r="J28" s="288"/>
      <c r="K28" s="291"/>
      <c r="L28" s="292"/>
      <c r="M28" s="292"/>
      <c r="N28" s="224"/>
      <c r="O28" s="317"/>
      <c r="P28" s="318"/>
      <c r="Q28" s="318"/>
      <c r="R28" s="318"/>
      <c r="S28" s="319"/>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99">
        <f>IF($BE$3="４週",SUM(W28:AX28),IF($BE$3="暦月",SUM(W28:BA28),""))</f>
        <v>0</v>
      </c>
      <c r="BC28" s="300"/>
      <c r="BD28" s="301">
        <f>IF($BE$3="４週",BB28/4,IF($BE$3="暦月",(BB28/($BE$8/7)),""))</f>
        <v>0</v>
      </c>
      <c r="BE28" s="300"/>
      <c r="BF28" s="296"/>
      <c r="BG28" s="297"/>
      <c r="BH28" s="297"/>
      <c r="BI28" s="297"/>
      <c r="BJ28" s="298"/>
    </row>
    <row r="29" spans="2:62" ht="20.25" customHeight="1" x14ac:dyDescent="0.55000000000000004">
      <c r="B29" s="361">
        <f>B27+1</f>
        <v>8</v>
      </c>
      <c r="C29" s="225"/>
      <c r="D29" s="226"/>
      <c r="E29" s="160"/>
      <c r="F29" s="161"/>
      <c r="G29" s="160"/>
      <c r="H29" s="161"/>
      <c r="I29" s="285"/>
      <c r="J29" s="286"/>
      <c r="K29" s="289"/>
      <c r="L29" s="290"/>
      <c r="M29" s="290"/>
      <c r="N29" s="226"/>
      <c r="O29" s="317"/>
      <c r="P29" s="318"/>
      <c r="Q29" s="318"/>
      <c r="R29" s="318"/>
      <c r="S29" s="319"/>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81"/>
      <c r="BC29" s="282"/>
      <c r="BD29" s="283"/>
      <c r="BE29" s="284"/>
      <c r="BF29" s="293"/>
      <c r="BG29" s="294"/>
      <c r="BH29" s="294"/>
      <c r="BI29" s="294"/>
      <c r="BJ29" s="295"/>
    </row>
    <row r="30" spans="2:62" ht="20.25" customHeight="1" x14ac:dyDescent="0.55000000000000004">
      <c r="B30" s="362"/>
      <c r="C30" s="223"/>
      <c r="D30" s="224"/>
      <c r="E30" s="160"/>
      <c r="F30" s="161">
        <f>C29</f>
        <v>0</v>
      </c>
      <c r="G30" s="160"/>
      <c r="H30" s="161">
        <f>I29</f>
        <v>0</v>
      </c>
      <c r="I30" s="287"/>
      <c r="J30" s="288"/>
      <c r="K30" s="291"/>
      <c r="L30" s="292"/>
      <c r="M30" s="292"/>
      <c r="N30" s="224"/>
      <c r="O30" s="317"/>
      <c r="P30" s="318"/>
      <c r="Q30" s="318"/>
      <c r="R30" s="318"/>
      <c r="S30" s="319"/>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99">
        <f>IF($BE$3="４週",SUM(W30:AX30),IF($BE$3="暦月",SUM(W30:BA30),""))</f>
        <v>0</v>
      </c>
      <c r="BC30" s="300"/>
      <c r="BD30" s="301">
        <f>IF($BE$3="４週",BB30/4,IF($BE$3="暦月",(BB30/($BE$8/7)),""))</f>
        <v>0</v>
      </c>
      <c r="BE30" s="300"/>
      <c r="BF30" s="296"/>
      <c r="BG30" s="297"/>
      <c r="BH30" s="297"/>
      <c r="BI30" s="297"/>
      <c r="BJ30" s="298"/>
    </row>
    <row r="31" spans="2:62" ht="20.25" customHeight="1" x14ac:dyDescent="0.55000000000000004">
      <c r="B31" s="361">
        <f>B29+1</f>
        <v>9</v>
      </c>
      <c r="C31" s="225"/>
      <c r="D31" s="226"/>
      <c r="E31" s="160"/>
      <c r="F31" s="161"/>
      <c r="G31" s="160"/>
      <c r="H31" s="161"/>
      <c r="I31" s="285"/>
      <c r="J31" s="286"/>
      <c r="K31" s="289"/>
      <c r="L31" s="290"/>
      <c r="M31" s="290"/>
      <c r="N31" s="226"/>
      <c r="O31" s="317"/>
      <c r="P31" s="318"/>
      <c r="Q31" s="318"/>
      <c r="R31" s="318"/>
      <c r="S31" s="319"/>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81"/>
      <c r="BC31" s="282"/>
      <c r="BD31" s="283"/>
      <c r="BE31" s="284"/>
      <c r="BF31" s="293"/>
      <c r="BG31" s="294"/>
      <c r="BH31" s="294"/>
      <c r="BI31" s="294"/>
      <c r="BJ31" s="295"/>
    </row>
    <row r="32" spans="2:62" ht="20.25" customHeight="1" x14ac:dyDescent="0.55000000000000004">
      <c r="B32" s="362"/>
      <c r="C32" s="223"/>
      <c r="D32" s="224"/>
      <c r="E32" s="160"/>
      <c r="F32" s="161">
        <f>C31</f>
        <v>0</v>
      </c>
      <c r="G32" s="160"/>
      <c r="H32" s="161">
        <f>I31</f>
        <v>0</v>
      </c>
      <c r="I32" s="287"/>
      <c r="J32" s="288"/>
      <c r="K32" s="291"/>
      <c r="L32" s="292"/>
      <c r="M32" s="292"/>
      <c r="N32" s="224"/>
      <c r="O32" s="317"/>
      <c r="P32" s="318"/>
      <c r="Q32" s="318"/>
      <c r="R32" s="318"/>
      <c r="S32" s="319"/>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99">
        <f>IF($BE$3="４週",SUM(W32:AX32),IF($BE$3="暦月",SUM(W32:BA32),""))</f>
        <v>0</v>
      </c>
      <c r="BC32" s="300"/>
      <c r="BD32" s="301">
        <f>IF($BE$3="４週",BB32/4,IF($BE$3="暦月",(BB32/($BE$8/7)),""))</f>
        <v>0</v>
      </c>
      <c r="BE32" s="300"/>
      <c r="BF32" s="296"/>
      <c r="BG32" s="297"/>
      <c r="BH32" s="297"/>
      <c r="BI32" s="297"/>
      <c r="BJ32" s="298"/>
    </row>
    <row r="33" spans="2:62" ht="20.25" customHeight="1" x14ac:dyDescent="0.55000000000000004">
      <c r="B33" s="361">
        <f>B31+1</f>
        <v>10</v>
      </c>
      <c r="C33" s="225"/>
      <c r="D33" s="226"/>
      <c r="E33" s="160"/>
      <c r="F33" s="161"/>
      <c r="G33" s="160"/>
      <c r="H33" s="161"/>
      <c r="I33" s="285"/>
      <c r="J33" s="286"/>
      <c r="K33" s="289"/>
      <c r="L33" s="290"/>
      <c r="M33" s="290"/>
      <c r="N33" s="226"/>
      <c r="O33" s="317"/>
      <c r="P33" s="318"/>
      <c r="Q33" s="318"/>
      <c r="R33" s="318"/>
      <c r="S33" s="319"/>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81"/>
      <c r="BC33" s="282"/>
      <c r="BD33" s="283"/>
      <c r="BE33" s="284"/>
      <c r="BF33" s="293"/>
      <c r="BG33" s="294"/>
      <c r="BH33" s="294"/>
      <c r="BI33" s="294"/>
      <c r="BJ33" s="295"/>
    </row>
    <row r="34" spans="2:62" ht="20.25" customHeight="1" x14ac:dyDescent="0.55000000000000004">
      <c r="B34" s="362"/>
      <c r="C34" s="223"/>
      <c r="D34" s="224"/>
      <c r="E34" s="160"/>
      <c r="F34" s="161">
        <f>C33</f>
        <v>0</v>
      </c>
      <c r="G34" s="160"/>
      <c r="H34" s="161">
        <f>I33</f>
        <v>0</v>
      </c>
      <c r="I34" s="287"/>
      <c r="J34" s="288"/>
      <c r="K34" s="291"/>
      <c r="L34" s="292"/>
      <c r="M34" s="292"/>
      <c r="N34" s="224"/>
      <c r="O34" s="317"/>
      <c r="P34" s="318"/>
      <c r="Q34" s="318"/>
      <c r="R34" s="318"/>
      <c r="S34" s="319"/>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99">
        <f>IF($BE$3="４週",SUM(W34:AX34),IF($BE$3="暦月",SUM(W34:BA34),""))</f>
        <v>0</v>
      </c>
      <c r="BC34" s="300"/>
      <c r="BD34" s="301">
        <f>IF($BE$3="４週",BB34/4,IF($BE$3="暦月",(BB34/($BE$8/7)),""))</f>
        <v>0</v>
      </c>
      <c r="BE34" s="300"/>
      <c r="BF34" s="296"/>
      <c r="BG34" s="297"/>
      <c r="BH34" s="297"/>
      <c r="BI34" s="297"/>
      <c r="BJ34" s="298"/>
    </row>
    <row r="35" spans="2:62" ht="20.25" customHeight="1" x14ac:dyDescent="0.55000000000000004">
      <c r="B35" s="361">
        <f>B33+1</f>
        <v>11</v>
      </c>
      <c r="C35" s="225"/>
      <c r="D35" s="226"/>
      <c r="E35" s="160"/>
      <c r="F35" s="161"/>
      <c r="G35" s="160"/>
      <c r="H35" s="161"/>
      <c r="I35" s="285"/>
      <c r="J35" s="286"/>
      <c r="K35" s="289"/>
      <c r="L35" s="290"/>
      <c r="M35" s="290"/>
      <c r="N35" s="226"/>
      <c r="O35" s="317"/>
      <c r="P35" s="318"/>
      <c r="Q35" s="318"/>
      <c r="R35" s="318"/>
      <c r="S35" s="319"/>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81"/>
      <c r="BC35" s="282"/>
      <c r="BD35" s="283"/>
      <c r="BE35" s="284"/>
      <c r="BF35" s="293"/>
      <c r="BG35" s="294"/>
      <c r="BH35" s="294"/>
      <c r="BI35" s="294"/>
      <c r="BJ35" s="295"/>
    </row>
    <row r="36" spans="2:62" ht="20.25" customHeight="1" x14ac:dyDescent="0.55000000000000004">
      <c r="B36" s="362"/>
      <c r="C36" s="223"/>
      <c r="D36" s="224"/>
      <c r="E36" s="160"/>
      <c r="F36" s="161">
        <f>C35</f>
        <v>0</v>
      </c>
      <c r="G36" s="160"/>
      <c r="H36" s="161">
        <f>I35</f>
        <v>0</v>
      </c>
      <c r="I36" s="287"/>
      <c r="J36" s="288"/>
      <c r="K36" s="291"/>
      <c r="L36" s="292"/>
      <c r="M36" s="292"/>
      <c r="N36" s="224"/>
      <c r="O36" s="317"/>
      <c r="P36" s="318"/>
      <c r="Q36" s="318"/>
      <c r="R36" s="318"/>
      <c r="S36" s="319"/>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99">
        <f>IF($BE$3="４週",SUM(W36:AX36),IF($BE$3="暦月",SUM(W36:BA36),""))</f>
        <v>0</v>
      </c>
      <c r="BC36" s="300"/>
      <c r="BD36" s="301">
        <f>IF($BE$3="４週",BB36/4,IF($BE$3="暦月",(BB36/($BE$8/7)),""))</f>
        <v>0</v>
      </c>
      <c r="BE36" s="300"/>
      <c r="BF36" s="296"/>
      <c r="BG36" s="297"/>
      <c r="BH36" s="297"/>
      <c r="BI36" s="297"/>
      <c r="BJ36" s="298"/>
    </row>
    <row r="37" spans="2:62" ht="20.25" customHeight="1" x14ac:dyDescent="0.55000000000000004">
      <c r="B37" s="361">
        <f>B35+1</f>
        <v>12</v>
      </c>
      <c r="C37" s="225"/>
      <c r="D37" s="226"/>
      <c r="E37" s="160"/>
      <c r="F37" s="161"/>
      <c r="G37" s="160"/>
      <c r="H37" s="161"/>
      <c r="I37" s="285"/>
      <c r="J37" s="286"/>
      <c r="K37" s="289"/>
      <c r="L37" s="290"/>
      <c r="M37" s="290"/>
      <c r="N37" s="226"/>
      <c r="O37" s="317"/>
      <c r="P37" s="318"/>
      <c r="Q37" s="318"/>
      <c r="R37" s="318"/>
      <c r="S37" s="319"/>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81"/>
      <c r="BC37" s="282"/>
      <c r="BD37" s="283"/>
      <c r="BE37" s="284"/>
      <c r="BF37" s="293"/>
      <c r="BG37" s="294"/>
      <c r="BH37" s="294"/>
      <c r="BI37" s="294"/>
      <c r="BJ37" s="295"/>
    </row>
    <row r="38" spans="2:62" ht="20.25" customHeight="1" x14ac:dyDescent="0.55000000000000004">
      <c r="B38" s="362"/>
      <c r="C38" s="223"/>
      <c r="D38" s="224"/>
      <c r="E38" s="160"/>
      <c r="F38" s="161">
        <f>C37</f>
        <v>0</v>
      </c>
      <c r="G38" s="160"/>
      <c r="H38" s="161">
        <f>I37</f>
        <v>0</v>
      </c>
      <c r="I38" s="287"/>
      <c r="J38" s="288"/>
      <c r="K38" s="291"/>
      <c r="L38" s="292"/>
      <c r="M38" s="292"/>
      <c r="N38" s="224"/>
      <c r="O38" s="317"/>
      <c r="P38" s="318"/>
      <c r="Q38" s="318"/>
      <c r="R38" s="318"/>
      <c r="S38" s="319"/>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99">
        <f>IF($BE$3="４週",SUM(W38:AX38),IF($BE$3="暦月",SUM(W38:BA38),""))</f>
        <v>0</v>
      </c>
      <c r="BC38" s="300"/>
      <c r="BD38" s="301">
        <f>IF($BE$3="４週",BB38/4,IF($BE$3="暦月",(BB38/($BE$8/7)),""))</f>
        <v>0</v>
      </c>
      <c r="BE38" s="300"/>
      <c r="BF38" s="296"/>
      <c r="BG38" s="297"/>
      <c r="BH38" s="297"/>
      <c r="BI38" s="297"/>
      <c r="BJ38" s="298"/>
    </row>
    <row r="39" spans="2:62" ht="20.25" customHeight="1" x14ac:dyDescent="0.55000000000000004">
      <c r="B39" s="361">
        <f>B37+1</f>
        <v>13</v>
      </c>
      <c r="C39" s="225"/>
      <c r="D39" s="226"/>
      <c r="E39" s="160"/>
      <c r="F39" s="161"/>
      <c r="G39" s="160"/>
      <c r="H39" s="161"/>
      <c r="I39" s="285"/>
      <c r="J39" s="286"/>
      <c r="K39" s="289"/>
      <c r="L39" s="290"/>
      <c r="M39" s="290"/>
      <c r="N39" s="226"/>
      <c r="O39" s="317"/>
      <c r="P39" s="318"/>
      <c r="Q39" s="318"/>
      <c r="R39" s="318"/>
      <c r="S39" s="319"/>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81"/>
      <c r="BC39" s="282"/>
      <c r="BD39" s="283"/>
      <c r="BE39" s="284"/>
      <c r="BF39" s="293"/>
      <c r="BG39" s="294"/>
      <c r="BH39" s="294"/>
      <c r="BI39" s="294"/>
      <c r="BJ39" s="295"/>
    </row>
    <row r="40" spans="2:62" ht="20.25" customHeight="1" x14ac:dyDescent="0.55000000000000004">
      <c r="B40" s="362"/>
      <c r="C40" s="223"/>
      <c r="D40" s="224"/>
      <c r="E40" s="160"/>
      <c r="F40" s="161">
        <f>C39</f>
        <v>0</v>
      </c>
      <c r="G40" s="160"/>
      <c r="H40" s="161">
        <f>I39</f>
        <v>0</v>
      </c>
      <c r="I40" s="287"/>
      <c r="J40" s="288"/>
      <c r="K40" s="291"/>
      <c r="L40" s="292"/>
      <c r="M40" s="292"/>
      <c r="N40" s="224"/>
      <c r="O40" s="317"/>
      <c r="P40" s="318"/>
      <c r="Q40" s="318"/>
      <c r="R40" s="318"/>
      <c r="S40" s="319"/>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99">
        <f>IF($BE$3="４週",SUM(W40:AX40),IF($BE$3="暦月",SUM(W40:BA40),""))</f>
        <v>0</v>
      </c>
      <c r="BC40" s="300"/>
      <c r="BD40" s="301">
        <f>IF($BE$3="４週",BB40/4,IF($BE$3="暦月",(BB40/($BE$8/7)),""))</f>
        <v>0</v>
      </c>
      <c r="BE40" s="300"/>
      <c r="BF40" s="296"/>
      <c r="BG40" s="297"/>
      <c r="BH40" s="297"/>
      <c r="BI40" s="297"/>
      <c r="BJ40" s="298"/>
    </row>
    <row r="41" spans="2:62" ht="20.25" customHeight="1" x14ac:dyDescent="0.55000000000000004">
      <c r="B41" s="361">
        <f>B39+1</f>
        <v>14</v>
      </c>
      <c r="C41" s="225"/>
      <c r="D41" s="226"/>
      <c r="E41" s="160"/>
      <c r="F41" s="161"/>
      <c r="G41" s="160"/>
      <c r="H41" s="161"/>
      <c r="I41" s="285"/>
      <c r="J41" s="286"/>
      <c r="K41" s="289"/>
      <c r="L41" s="290"/>
      <c r="M41" s="290"/>
      <c r="N41" s="226"/>
      <c r="O41" s="317"/>
      <c r="P41" s="318"/>
      <c r="Q41" s="318"/>
      <c r="R41" s="318"/>
      <c r="S41" s="319"/>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81"/>
      <c r="BC41" s="282"/>
      <c r="BD41" s="283"/>
      <c r="BE41" s="284"/>
      <c r="BF41" s="293"/>
      <c r="BG41" s="294"/>
      <c r="BH41" s="294"/>
      <c r="BI41" s="294"/>
      <c r="BJ41" s="295"/>
    </row>
    <row r="42" spans="2:62" ht="20.25" customHeight="1" x14ac:dyDescent="0.55000000000000004">
      <c r="B42" s="362"/>
      <c r="C42" s="223"/>
      <c r="D42" s="224"/>
      <c r="E42" s="160"/>
      <c r="F42" s="161">
        <f>C41</f>
        <v>0</v>
      </c>
      <c r="G42" s="160"/>
      <c r="H42" s="161">
        <f>I41</f>
        <v>0</v>
      </c>
      <c r="I42" s="287"/>
      <c r="J42" s="288"/>
      <c r="K42" s="291"/>
      <c r="L42" s="292"/>
      <c r="M42" s="292"/>
      <c r="N42" s="224"/>
      <c r="O42" s="317"/>
      <c r="P42" s="318"/>
      <c r="Q42" s="318"/>
      <c r="R42" s="318"/>
      <c r="S42" s="319"/>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99">
        <f>IF($BE$3="４週",SUM(W42:AX42),IF($BE$3="暦月",SUM(W42:BA42),""))</f>
        <v>0</v>
      </c>
      <c r="BC42" s="300"/>
      <c r="BD42" s="301">
        <f>IF($BE$3="４週",BB42/4,IF($BE$3="暦月",(BB42/($BE$8/7)),""))</f>
        <v>0</v>
      </c>
      <c r="BE42" s="300"/>
      <c r="BF42" s="296"/>
      <c r="BG42" s="297"/>
      <c r="BH42" s="297"/>
      <c r="BI42" s="297"/>
      <c r="BJ42" s="298"/>
    </row>
    <row r="43" spans="2:62" ht="20.25" customHeight="1" x14ac:dyDescent="0.55000000000000004">
      <c r="B43" s="361">
        <f>B41+1</f>
        <v>15</v>
      </c>
      <c r="C43" s="225"/>
      <c r="D43" s="226"/>
      <c r="E43" s="160"/>
      <c r="F43" s="161"/>
      <c r="G43" s="160"/>
      <c r="H43" s="161"/>
      <c r="I43" s="285"/>
      <c r="J43" s="286"/>
      <c r="K43" s="289"/>
      <c r="L43" s="290"/>
      <c r="M43" s="290"/>
      <c r="N43" s="226"/>
      <c r="O43" s="317"/>
      <c r="P43" s="318"/>
      <c r="Q43" s="318"/>
      <c r="R43" s="318"/>
      <c r="S43" s="319"/>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81"/>
      <c r="BC43" s="282"/>
      <c r="BD43" s="283"/>
      <c r="BE43" s="284"/>
      <c r="BF43" s="293"/>
      <c r="BG43" s="294"/>
      <c r="BH43" s="294"/>
      <c r="BI43" s="294"/>
      <c r="BJ43" s="295"/>
    </row>
    <row r="44" spans="2:62" ht="20.25" customHeight="1" x14ac:dyDescent="0.55000000000000004">
      <c r="B44" s="362"/>
      <c r="C44" s="223"/>
      <c r="D44" s="224"/>
      <c r="E44" s="160"/>
      <c r="F44" s="161">
        <f>C43</f>
        <v>0</v>
      </c>
      <c r="G44" s="160"/>
      <c r="H44" s="161">
        <f>I43</f>
        <v>0</v>
      </c>
      <c r="I44" s="287"/>
      <c r="J44" s="288"/>
      <c r="K44" s="291"/>
      <c r="L44" s="292"/>
      <c r="M44" s="292"/>
      <c r="N44" s="224"/>
      <c r="O44" s="317"/>
      <c r="P44" s="318"/>
      <c r="Q44" s="318"/>
      <c r="R44" s="318"/>
      <c r="S44" s="319"/>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99">
        <f>IF($BE$3="４週",SUM(W44:AX44),IF($BE$3="暦月",SUM(W44:BA44),""))</f>
        <v>0</v>
      </c>
      <c r="BC44" s="300"/>
      <c r="BD44" s="301">
        <f>IF($BE$3="４週",BB44/4,IF($BE$3="暦月",(BB44/($BE$8/7)),""))</f>
        <v>0</v>
      </c>
      <c r="BE44" s="300"/>
      <c r="BF44" s="296"/>
      <c r="BG44" s="297"/>
      <c r="BH44" s="297"/>
      <c r="BI44" s="297"/>
      <c r="BJ44" s="298"/>
    </row>
    <row r="45" spans="2:62" ht="20.25" customHeight="1" x14ac:dyDescent="0.55000000000000004">
      <c r="B45" s="361">
        <f>B43+1</f>
        <v>16</v>
      </c>
      <c r="C45" s="225"/>
      <c r="D45" s="226"/>
      <c r="E45" s="160"/>
      <c r="F45" s="161"/>
      <c r="G45" s="160"/>
      <c r="H45" s="161"/>
      <c r="I45" s="285"/>
      <c r="J45" s="286"/>
      <c r="K45" s="289"/>
      <c r="L45" s="290"/>
      <c r="M45" s="290"/>
      <c r="N45" s="226"/>
      <c r="O45" s="317"/>
      <c r="P45" s="318"/>
      <c r="Q45" s="318"/>
      <c r="R45" s="318"/>
      <c r="S45" s="319"/>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81"/>
      <c r="BC45" s="282"/>
      <c r="BD45" s="283"/>
      <c r="BE45" s="284"/>
      <c r="BF45" s="293"/>
      <c r="BG45" s="294"/>
      <c r="BH45" s="294"/>
      <c r="BI45" s="294"/>
      <c r="BJ45" s="295"/>
    </row>
    <row r="46" spans="2:62" ht="20.25" customHeight="1" x14ac:dyDescent="0.55000000000000004">
      <c r="B46" s="362"/>
      <c r="C46" s="223"/>
      <c r="D46" s="224"/>
      <c r="E46" s="160"/>
      <c r="F46" s="161">
        <f>C45</f>
        <v>0</v>
      </c>
      <c r="G46" s="160"/>
      <c r="H46" s="161">
        <f>I45</f>
        <v>0</v>
      </c>
      <c r="I46" s="287"/>
      <c r="J46" s="288"/>
      <c r="K46" s="291"/>
      <c r="L46" s="292"/>
      <c r="M46" s="292"/>
      <c r="N46" s="224"/>
      <c r="O46" s="317"/>
      <c r="P46" s="318"/>
      <c r="Q46" s="318"/>
      <c r="R46" s="318"/>
      <c r="S46" s="319"/>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99">
        <f>IF($BE$3="４週",SUM(W46:AX46),IF($BE$3="暦月",SUM(W46:BA46),""))</f>
        <v>0</v>
      </c>
      <c r="BC46" s="300"/>
      <c r="BD46" s="301">
        <f>IF($BE$3="４週",BB46/4,IF($BE$3="暦月",(BB46/($BE$8/7)),""))</f>
        <v>0</v>
      </c>
      <c r="BE46" s="300"/>
      <c r="BF46" s="296"/>
      <c r="BG46" s="297"/>
      <c r="BH46" s="297"/>
      <c r="BI46" s="297"/>
      <c r="BJ46" s="298"/>
    </row>
    <row r="47" spans="2:62" ht="20.25" customHeight="1" x14ac:dyDescent="0.55000000000000004">
      <c r="B47" s="361">
        <f>B45+1</f>
        <v>17</v>
      </c>
      <c r="C47" s="225"/>
      <c r="D47" s="226"/>
      <c r="E47" s="160"/>
      <c r="F47" s="161"/>
      <c r="G47" s="160"/>
      <c r="H47" s="161"/>
      <c r="I47" s="285"/>
      <c r="J47" s="286"/>
      <c r="K47" s="289"/>
      <c r="L47" s="290"/>
      <c r="M47" s="290"/>
      <c r="N47" s="226"/>
      <c r="O47" s="317"/>
      <c r="P47" s="318"/>
      <c r="Q47" s="318"/>
      <c r="R47" s="318"/>
      <c r="S47" s="319"/>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81"/>
      <c r="BC47" s="282"/>
      <c r="BD47" s="283"/>
      <c r="BE47" s="284"/>
      <c r="BF47" s="293"/>
      <c r="BG47" s="294"/>
      <c r="BH47" s="294"/>
      <c r="BI47" s="294"/>
      <c r="BJ47" s="295"/>
    </row>
    <row r="48" spans="2:62" ht="20.25" customHeight="1" x14ac:dyDescent="0.55000000000000004">
      <c r="B48" s="362"/>
      <c r="C48" s="223"/>
      <c r="D48" s="224"/>
      <c r="E48" s="160"/>
      <c r="F48" s="161">
        <f>C47</f>
        <v>0</v>
      </c>
      <c r="G48" s="160"/>
      <c r="H48" s="161">
        <f>I47</f>
        <v>0</v>
      </c>
      <c r="I48" s="287"/>
      <c r="J48" s="288"/>
      <c r="K48" s="291"/>
      <c r="L48" s="292"/>
      <c r="M48" s="292"/>
      <c r="N48" s="224"/>
      <c r="O48" s="317"/>
      <c r="P48" s="318"/>
      <c r="Q48" s="318"/>
      <c r="R48" s="318"/>
      <c r="S48" s="319"/>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99">
        <f>IF($BE$3="４週",SUM(W48:AX48),IF($BE$3="暦月",SUM(W48:BA48),""))</f>
        <v>0</v>
      </c>
      <c r="BC48" s="300"/>
      <c r="BD48" s="301">
        <f>IF($BE$3="４週",BB48/4,IF($BE$3="暦月",(BB48/($BE$8/7)),""))</f>
        <v>0</v>
      </c>
      <c r="BE48" s="300"/>
      <c r="BF48" s="296"/>
      <c r="BG48" s="297"/>
      <c r="BH48" s="297"/>
      <c r="BI48" s="297"/>
      <c r="BJ48" s="298"/>
    </row>
    <row r="49" spans="2:62" ht="20.25" customHeight="1" x14ac:dyDescent="0.55000000000000004">
      <c r="B49" s="361">
        <f>B47+1</f>
        <v>18</v>
      </c>
      <c r="C49" s="225"/>
      <c r="D49" s="226"/>
      <c r="E49" s="160"/>
      <c r="F49" s="161"/>
      <c r="G49" s="160"/>
      <c r="H49" s="161"/>
      <c r="I49" s="285"/>
      <c r="J49" s="286"/>
      <c r="K49" s="289"/>
      <c r="L49" s="290"/>
      <c r="M49" s="290"/>
      <c r="N49" s="226"/>
      <c r="O49" s="317"/>
      <c r="P49" s="318"/>
      <c r="Q49" s="318"/>
      <c r="R49" s="318"/>
      <c r="S49" s="319"/>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81"/>
      <c r="BC49" s="282"/>
      <c r="BD49" s="283"/>
      <c r="BE49" s="284"/>
      <c r="BF49" s="293"/>
      <c r="BG49" s="294"/>
      <c r="BH49" s="294"/>
      <c r="BI49" s="294"/>
      <c r="BJ49" s="295"/>
    </row>
    <row r="50" spans="2:62" ht="20.25" customHeight="1" x14ac:dyDescent="0.55000000000000004">
      <c r="B50" s="362"/>
      <c r="C50" s="223"/>
      <c r="D50" s="224"/>
      <c r="E50" s="160"/>
      <c r="F50" s="161">
        <f>C49</f>
        <v>0</v>
      </c>
      <c r="G50" s="160"/>
      <c r="H50" s="161">
        <f>I49</f>
        <v>0</v>
      </c>
      <c r="I50" s="287"/>
      <c r="J50" s="288"/>
      <c r="K50" s="291"/>
      <c r="L50" s="292"/>
      <c r="M50" s="292"/>
      <c r="N50" s="224"/>
      <c r="O50" s="317"/>
      <c r="P50" s="318"/>
      <c r="Q50" s="318"/>
      <c r="R50" s="318"/>
      <c r="S50" s="319"/>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99">
        <f>IF($BE$3="４週",SUM(W50:AX50),IF($BE$3="暦月",SUM(W50:BA50),""))</f>
        <v>0</v>
      </c>
      <c r="BC50" s="300"/>
      <c r="BD50" s="301">
        <f>IF($BE$3="４週",BB50/4,IF($BE$3="暦月",(BB50/($BE$8/7)),""))</f>
        <v>0</v>
      </c>
      <c r="BE50" s="300"/>
      <c r="BF50" s="296"/>
      <c r="BG50" s="297"/>
      <c r="BH50" s="297"/>
      <c r="BI50" s="297"/>
      <c r="BJ50" s="298"/>
    </row>
    <row r="51" spans="2:62" ht="20.25" customHeight="1" x14ac:dyDescent="0.55000000000000004">
      <c r="B51" s="361">
        <f>B49+1</f>
        <v>19</v>
      </c>
      <c r="C51" s="225"/>
      <c r="D51" s="226"/>
      <c r="E51" s="162"/>
      <c r="F51" s="163"/>
      <c r="G51" s="162"/>
      <c r="H51" s="163"/>
      <c r="I51" s="285"/>
      <c r="J51" s="286"/>
      <c r="K51" s="289"/>
      <c r="L51" s="290"/>
      <c r="M51" s="290"/>
      <c r="N51" s="226"/>
      <c r="O51" s="317"/>
      <c r="P51" s="318"/>
      <c r="Q51" s="318"/>
      <c r="R51" s="318"/>
      <c r="S51" s="319"/>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81"/>
      <c r="BC51" s="282"/>
      <c r="BD51" s="283"/>
      <c r="BE51" s="284"/>
      <c r="BF51" s="293"/>
      <c r="BG51" s="294"/>
      <c r="BH51" s="294"/>
      <c r="BI51" s="294"/>
      <c r="BJ51" s="295"/>
    </row>
    <row r="52" spans="2:62" ht="20.25" customHeight="1" x14ac:dyDescent="0.55000000000000004">
      <c r="B52" s="362"/>
      <c r="C52" s="223"/>
      <c r="D52" s="224"/>
      <c r="E52" s="160"/>
      <c r="F52" s="161">
        <f>C51</f>
        <v>0</v>
      </c>
      <c r="G52" s="160"/>
      <c r="H52" s="161">
        <f>I51</f>
        <v>0</v>
      </c>
      <c r="I52" s="287"/>
      <c r="J52" s="288"/>
      <c r="K52" s="291"/>
      <c r="L52" s="292"/>
      <c r="M52" s="292"/>
      <c r="N52" s="224"/>
      <c r="O52" s="317"/>
      <c r="P52" s="318"/>
      <c r="Q52" s="318"/>
      <c r="R52" s="318"/>
      <c r="S52" s="319"/>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99">
        <f>IF($BE$3="４週",SUM(W52:AX52),IF($BE$3="暦月",SUM(W52:BA52),""))</f>
        <v>0</v>
      </c>
      <c r="BC52" s="300"/>
      <c r="BD52" s="301">
        <f>IF($BE$3="４週",BB52/4,IF($BE$3="暦月",(BB52/($BE$8/7)),""))</f>
        <v>0</v>
      </c>
      <c r="BE52" s="300"/>
      <c r="BF52" s="296"/>
      <c r="BG52" s="297"/>
      <c r="BH52" s="297"/>
      <c r="BI52" s="297"/>
      <c r="BJ52" s="298"/>
    </row>
    <row r="53" spans="2:62" ht="20.25" customHeight="1" x14ac:dyDescent="0.55000000000000004">
      <c r="B53" s="361">
        <f>B51+1</f>
        <v>20</v>
      </c>
      <c r="C53" s="225"/>
      <c r="D53" s="226"/>
      <c r="E53" s="162"/>
      <c r="F53" s="163"/>
      <c r="G53" s="162"/>
      <c r="H53" s="163"/>
      <c r="I53" s="285"/>
      <c r="J53" s="286"/>
      <c r="K53" s="289"/>
      <c r="L53" s="290"/>
      <c r="M53" s="290"/>
      <c r="N53" s="226"/>
      <c r="O53" s="317"/>
      <c r="P53" s="318"/>
      <c r="Q53" s="318"/>
      <c r="R53" s="318"/>
      <c r="S53" s="319"/>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81"/>
      <c r="BC53" s="282"/>
      <c r="BD53" s="283"/>
      <c r="BE53" s="284"/>
      <c r="BF53" s="293"/>
      <c r="BG53" s="294"/>
      <c r="BH53" s="294"/>
      <c r="BI53" s="294"/>
      <c r="BJ53" s="295"/>
    </row>
    <row r="54" spans="2:62" ht="20.25" customHeight="1" x14ac:dyDescent="0.55000000000000004">
      <c r="B54" s="362"/>
      <c r="C54" s="223"/>
      <c r="D54" s="224"/>
      <c r="E54" s="160"/>
      <c r="F54" s="161">
        <f>C53</f>
        <v>0</v>
      </c>
      <c r="G54" s="160"/>
      <c r="H54" s="161">
        <f>I53</f>
        <v>0</v>
      </c>
      <c r="I54" s="287"/>
      <c r="J54" s="288"/>
      <c r="K54" s="291"/>
      <c r="L54" s="292"/>
      <c r="M54" s="292"/>
      <c r="N54" s="224"/>
      <c r="O54" s="317"/>
      <c r="P54" s="318"/>
      <c r="Q54" s="318"/>
      <c r="R54" s="318"/>
      <c r="S54" s="319"/>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99">
        <f>IF($BE$3="４週",SUM(W54:AX54),IF($BE$3="暦月",SUM(W54:BA54),""))</f>
        <v>0</v>
      </c>
      <c r="BC54" s="300"/>
      <c r="BD54" s="301">
        <f>IF($BE$3="４週",BB54/4,IF($BE$3="暦月",(BB54/($BE$8/7)),""))</f>
        <v>0</v>
      </c>
      <c r="BE54" s="300"/>
      <c r="BF54" s="296"/>
      <c r="BG54" s="297"/>
      <c r="BH54" s="297"/>
      <c r="BI54" s="297"/>
      <c r="BJ54" s="298"/>
    </row>
    <row r="55" spans="2:62" ht="20.25" customHeight="1" x14ac:dyDescent="0.55000000000000004">
      <c r="B55" s="361">
        <f>B53+1</f>
        <v>21</v>
      </c>
      <c r="C55" s="225"/>
      <c r="D55" s="226"/>
      <c r="E55" s="160"/>
      <c r="F55" s="161"/>
      <c r="G55" s="160"/>
      <c r="H55" s="161"/>
      <c r="I55" s="285"/>
      <c r="J55" s="286"/>
      <c r="K55" s="289"/>
      <c r="L55" s="290"/>
      <c r="M55" s="290"/>
      <c r="N55" s="226"/>
      <c r="O55" s="317"/>
      <c r="P55" s="318"/>
      <c r="Q55" s="318"/>
      <c r="R55" s="318"/>
      <c r="S55" s="319"/>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81"/>
      <c r="BC55" s="282"/>
      <c r="BD55" s="283"/>
      <c r="BE55" s="284"/>
      <c r="BF55" s="293"/>
      <c r="BG55" s="294"/>
      <c r="BH55" s="294"/>
      <c r="BI55" s="294"/>
      <c r="BJ55" s="295"/>
    </row>
    <row r="56" spans="2:62" ht="20.25" customHeight="1" x14ac:dyDescent="0.55000000000000004">
      <c r="B56" s="362"/>
      <c r="C56" s="223"/>
      <c r="D56" s="224"/>
      <c r="E56" s="160"/>
      <c r="F56" s="161">
        <f>C55</f>
        <v>0</v>
      </c>
      <c r="G56" s="160"/>
      <c r="H56" s="161">
        <f>I55</f>
        <v>0</v>
      </c>
      <c r="I56" s="287"/>
      <c r="J56" s="288"/>
      <c r="K56" s="291"/>
      <c r="L56" s="292"/>
      <c r="M56" s="292"/>
      <c r="N56" s="224"/>
      <c r="O56" s="317"/>
      <c r="P56" s="318"/>
      <c r="Q56" s="318"/>
      <c r="R56" s="318"/>
      <c r="S56" s="319"/>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99">
        <f>IF($BE$3="４週",SUM(W56:AX56),IF($BE$3="暦月",SUM(W56:BA56),""))</f>
        <v>0</v>
      </c>
      <c r="BC56" s="300"/>
      <c r="BD56" s="301">
        <f>IF($BE$3="４週",BB56/4,IF($BE$3="暦月",(BB56/($BE$8/7)),""))</f>
        <v>0</v>
      </c>
      <c r="BE56" s="300"/>
      <c r="BF56" s="296"/>
      <c r="BG56" s="297"/>
      <c r="BH56" s="297"/>
      <c r="BI56" s="297"/>
      <c r="BJ56" s="298"/>
    </row>
    <row r="57" spans="2:62" ht="20.25" customHeight="1" x14ac:dyDescent="0.55000000000000004">
      <c r="B57" s="361">
        <f>B55+1</f>
        <v>22</v>
      </c>
      <c r="C57" s="225"/>
      <c r="D57" s="226"/>
      <c r="E57" s="160"/>
      <c r="F57" s="161"/>
      <c r="G57" s="160"/>
      <c r="H57" s="161"/>
      <c r="I57" s="285"/>
      <c r="J57" s="286"/>
      <c r="K57" s="289"/>
      <c r="L57" s="290"/>
      <c r="M57" s="290"/>
      <c r="N57" s="226"/>
      <c r="O57" s="317"/>
      <c r="P57" s="318"/>
      <c r="Q57" s="318"/>
      <c r="R57" s="318"/>
      <c r="S57" s="319"/>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81"/>
      <c r="BC57" s="282"/>
      <c r="BD57" s="283"/>
      <c r="BE57" s="284"/>
      <c r="BF57" s="293"/>
      <c r="BG57" s="294"/>
      <c r="BH57" s="294"/>
      <c r="BI57" s="294"/>
      <c r="BJ57" s="295"/>
    </row>
    <row r="58" spans="2:62" ht="20.25" customHeight="1" x14ac:dyDescent="0.55000000000000004">
      <c r="B58" s="362"/>
      <c r="C58" s="223"/>
      <c r="D58" s="224"/>
      <c r="E58" s="160"/>
      <c r="F58" s="161">
        <f>C57</f>
        <v>0</v>
      </c>
      <c r="G58" s="160"/>
      <c r="H58" s="161">
        <f>I57</f>
        <v>0</v>
      </c>
      <c r="I58" s="287"/>
      <c r="J58" s="288"/>
      <c r="K58" s="291"/>
      <c r="L58" s="292"/>
      <c r="M58" s="292"/>
      <c r="N58" s="224"/>
      <c r="O58" s="317"/>
      <c r="P58" s="318"/>
      <c r="Q58" s="318"/>
      <c r="R58" s="318"/>
      <c r="S58" s="319"/>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99">
        <f>IF($BE$3="４週",SUM(W58:AX58),IF($BE$3="暦月",SUM(W58:BA58),""))</f>
        <v>0</v>
      </c>
      <c r="BC58" s="300"/>
      <c r="BD58" s="301">
        <f>IF($BE$3="４週",BB58/4,IF($BE$3="暦月",(BB58/($BE$8/7)),""))</f>
        <v>0</v>
      </c>
      <c r="BE58" s="300"/>
      <c r="BF58" s="296"/>
      <c r="BG58" s="297"/>
      <c r="BH58" s="297"/>
      <c r="BI58" s="297"/>
      <c r="BJ58" s="298"/>
    </row>
    <row r="59" spans="2:62" ht="20.25" customHeight="1" x14ac:dyDescent="0.55000000000000004">
      <c r="B59" s="361">
        <f>B57+1</f>
        <v>23</v>
      </c>
      <c r="C59" s="225"/>
      <c r="D59" s="226"/>
      <c r="E59" s="160"/>
      <c r="F59" s="161"/>
      <c r="G59" s="160"/>
      <c r="H59" s="161"/>
      <c r="I59" s="285"/>
      <c r="J59" s="286"/>
      <c r="K59" s="289"/>
      <c r="L59" s="290"/>
      <c r="M59" s="290"/>
      <c r="N59" s="226"/>
      <c r="O59" s="317"/>
      <c r="P59" s="318"/>
      <c r="Q59" s="318"/>
      <c r="R59" s="318"/>
      <c r="S59" s="319"/>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81"/>
      <c r="BC59" s="282"/>
      <c r="BD59" s="283"/>
      <c r="BE59" s="284"/>
      <c r="BF59" s="293"/>
      <c r="BG59" s="294"/>
      <c r="BH59" s="294"/>
      <c r="BI59" s="294"/>
      <c r="BJ59" s="295"/>
    </row>
    <row r="60" spans="2:62" ht="20.25" customHeight="1" x14ac:dyDescent="0.55000000000000004">
      <c r="B60" s="362"/>
      <c r="C60" s="223"/>
      <c r="D60" s="224"/>
      <c r="E60" s="160"/>
      <c r="F60" s="161">
        <f>C59</f>
        <v>0</v>
      </c>
      <c r="G60" s="160"/>
      <c r="H60" s="161">
        <f>I59</f>
        <v>0</v>
      </c>
      <c r="I60" s="287"/>
      <c r="J60" s="288"/>
      <c r="K60" s="291"/>
      <c r="L60" s="292"/>
      <c r="M60" s="292"/>
      <c r="N60" s="224"/>
      <c r="O60" s="317"/>
      <c r="P60" s="318"/>
      <c r="Q60" s="318"/>
      <c r="R60" s="318"/>
      <c r="S60" s="319"/>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99">
        <f>IF($BE$3="４週",SUM(W60:AX60),IF($BE$3="暦月",SUM(W60:BA60),""))</f>
        <v>0</v>
      </c>
      <c r="BC60" s="300"/>
      <c r="BD60" s="301">
        <f>IF($BE$3="４週",BB60/4,IF($BE$3="暦月",(BB60/($BE$8/7)),""))</f>
        <v>0</v>
      </c>
      <c r="BE60" s="300"/>
      <c r="BF60" s="296"/>
      <c r="BG60" s="297"/>
      <c r="BH60" s="297"/>
      <c r="BI60" s="297"/>
      <c r="BJ60" s="298"/>
    </row>
    <row r="61" spans="2:62" ht="20.25" customHeight="1" x14ac:dyDescent="0.55000000000000004">
      <c r="B61" s="361">
        <f>B59+1</f>
        <v>24</v>
      </c>
      <c r="C61" s="225"/>
      <c r="D61" s="226"/>
      <c r="E61" s="160"/>
      <c r="F61" s="161"/>
      <c r="G61" s="160"/>
      <c r="H61" s="161"/>
      <c r="I61" s="285"/>
      <c r="J61" s="286"/>
      <c r="K61" s="289"/>
      <c r="L61" s="290"/>
      <c r="M61" s="290"/>
      <c r="N61" s="226"/>
      <c r="O61" s="317"/>
      <c r="P61" s="318"/>
      <c r="Q61" s="318"/>
      <c r="R61" s="318"/>
      <c r="S61" s="319"/>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81"/>
      <c r="BC61" s="282"/>
      <c r="BD61" s="283"/>
      <c r="BE61" s="284"/>
      <c r="BF61" s="293"/>
      <c r="BG61" s="294"/>
      <c r="BH61" s="294"/>
      <c r="BI61" s="294"/>
      <c r="BJ61" s="295"/>
    </row>
    <row r="62" spans="2:62" ht="20.25" customHeight="1" x14ac:dyDescent="0.55000000000000004">
      <c r="B62" s="362"/>
      <c r="C62" s="223"/>
      <c r="D62" s="224"/>
      <c r="E62" s="160"/>
      <c r="F62" s="161">
        <f>C61</f>
        <v>0</v>
      </c>
      <c r="G62" s="160"/>
      <c r="H62" s="161">
        <f>I61</f>
        <v>0</v>
      </c>
      <c r="I62" s="287"/>
      <c r="J62" s="288"/>
      <c r="K62" s="291"/>
      <c r="L62" s="292"/>
      <c r="M62" s="292"/>
      <c r="N62" s="224"/>
      <c r="O62" s="317"/>
      <c r="P62" s="318"/>
      <c r="Q62" s="318"/>
      <c r="R62" s="318"/>
      <c r="S62" s="319"/>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99">
        <f>IF($BE$3="４週",SUM(W62:AX62),IF($BE$3="暦月",SUM(W62:BA62),""))</f>
        <v>0</v>
      </c>
      <c r="BC62" s="300"/>
      <c r="BD62" s="301">
        <f>IF($BE$3="４週",BB62/4,IF($BE$3="暦月",(BB62/($BE$8/7)),""))</f>
        <v>0</v>
      </c>
      <c r="BE62" s="300"/>
      <c r="BF62" s="296"/>
      <c r="BG62" s="297"/>
      <c r="BH62" s="297"/>
      <c r="BI62" s="297"/>
      <c r="BJ62" s="298"/>
    </row>
    <row r="63" spans="2:62" ht="20.25" customHeight="1" x14ac:dyDescent="0.55000000000000004">
      <c r="B63" s="361">
        <f>B61+1</f>
        <v>25</v>
      </c>
      <c r="C63" s="225"/>
      <c r="D63" s="226"/>
      <c r="E63" s="160"/>
      <c r="F63" s="161"/>
      <c r="G63" s="160"/>
      <c r="H63" s="161"/>
      <c r="I63" s="285"/>
      <c r="J63" s="286"/>
      <c r="K63" s="289"/>
      <c r="L63" s="290"/>
      <c r="M63" s="290"/>
      <c r="N63" s="226"/>
      <c r="O63" s="317"/>
      <c r="P63" s="318"/>
      <c r="Q63" s="318"/>
      <c r="R63" s="318"/>
      <c r="S63" s="319"/>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81"/>
      <c r="BC63" s="282"/>
      <c r="BD63" s="283"/>
      <c r="BE63" s="284"/>
      <c r="BF63" s="293"/>
      <c r="BG63" s="294"/>
      <c r="BH63" s="294"/>
      <c r="BI63" s="294"/>
      <c r="BJ63" s="295"/>
    </row>
    <row r="64" spans="2:62" ht="20.25" customHeight="1" x14ac:dyDescent="0.55000000000000004">
      <c r="B64" s="362"/>
      <c r="C64" s="223"/>
      <c r="D64" s="224"/>
      <c r="E64" s="160"/>
      <c r="F64" s="161">
        <f>C63</f>
        <v>0</v>
      </c>
      <c r="G64" s="160"/>
      <c r="H64" s="161">
        <f>I63</f>
        <v>0</v>
      </c>
      <c r="I64" s="287"/>
      <c r="J64" s="288"/>
      <c r="K64" s="291"/>
      <c r="L64" s="292"/>
      <c r="M64" s="292"/>
      <c r="N64" s="224"/>
      <c r="O64" s="317"/>
      <c r="P64" s="318"/>
      <c r="Q64" s="318"/>
      <c r="R64" s="318"/>
      <c r="S64" s="319"/>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99">
        <f>IF($BE$3="４週",SUM(W64:AX64),IF($BE$3="暦月",SUM(W64:BA64),""))</f>
        <v>0</v>
      </c>
      <c r="BC64" s="300"/>
      <c r="BD64" s="301">
        <f>IF($BE$3="４週",BB64/4,IF($BE$3="暦月",(BB64/($BE$8/7)),""))</f>
        <v>0</v>
      </c>
      <c r="BE64" s="300"/>
      <c r="BF64" s="296"/>
      <c r="BG64" s="297"/>
      <c r="BH64" s="297"/>
      <c r="BI64" s="297"/>
      <c r="BJ64" s="298"/>
    </row>
    <row r="65" spans="2:62" ht="20.25" customHeight="1" x14ac:dyDescent="0.55000000000000004">
      <c r="B65" s="361">
        <f>B63+1</f>
        <v>26</v>
      </c>
      <c r="C65" s="225"/>
      <c r="D65" s="226"/>
      <c r="E65" s="160"/>
      <c r="F65" s="161"/>
      <c r="G65" s="160"/>
      <c r="H65" s="161"/>
      <c r="I65" s="285"/>
      <c r="J65" s="286"/>
      <c r="K65" s="289"/>
      <c r="L65" s="290"/>
      <c r="M65" s="290"/>
      <c r="N65" s="226"/>
      <c r="O65" s="317"/>
      <c r="P65" s="318"/>
      <c r="Q65" s="318"/>
      <c r="R65" s="318"/>
      <c r="S65" s="319"/>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81"/>
      <c r="BC65" s="282"/>
      <c r="BD65" s="283"/>
      <c r="BE65" s="284"/>
      <c r="BF65" s="293"/>
      <c r="BG65" s="294"/>
      <c r="BH65" s="294"/>
      <c r="BI65" s="294"/>
      <c r="BJ65" s="295"/>
    </row>
    <row r="66" spans="2:62" ht="20.25" customHeight="1" x14ac:dyDescent="0.55000000000000004">
      <c r="B66" s="362"/>
      <c r="C66" s="223"/>
      <c r="D66" s="224"/>
      <c r="E66" s="160"/>
      <c r="F66" s="161">
        <f>C65</f>
        <v>0</v>
      </c>
      <c r="G66" s="160"/>
      <c r="H66" s="161">
        <f>I65</f>
        <v>0</v>
      </c>
      <c r="I66" s="287"/>
      <c r="J66" s="288"/>
      <c r="K66" s="291"/>
      <c r="L66" s="292"/>
      <c r="M66" s="292"/>
      <c r="N66" s="224"/>
      <c r="O66" s="317"/>
      <c r="P66" s="318"/>
      <c r="Q66" s="318"/>
      <c r="R66" s="318"/>
      <c r="S66" s="319"/>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99">
        <f>IF($BE$3="４週",SUM(W66:AX66),IF($BE$3="暦月",SUM(W66:BA66),""))</f>
        <v>0</v>
      </c>
      <c r="BC66" s="300"/>
      <c r="BD66" s="301">
        <f>IF($BE$3="４週",BB66/4,IF($BE$3="暦月",(BB66/($BE$8/7)),""))</f>
        <v>0</v>
      </c>
      <c r="BE66" s="300"/>
      <c r="BF66" s="296"/>
      <c r="BG66" s="297"/>
      <c r="BH66" s="297"/>
      <c r="BI66" s="297"/>
      <c r="BJ66" s="298"/>
    </row>
    <row r="67" spans="2:62" ht="20.25" customHeight="1" x14ac:dyDescent="0.55000000000000004">
      <c r="B67" s="361">
        <f>B65+1</f>
        <v>27</v>
      </c>
      <c r="C67" s="225"/>
      <c r="D67" s="226"/>
      <c r="E67" s="160"/>
      <c r="F67" s="161"/>
      <c r="G67" s="160"/>
      <c r="H67" s="161"/>
      <c r="I67" s="285"/>
      <c r="J67" s="286"/>
      <c r="K67" s="289"/>
      <c r="L67" s="290"/>
      <c r="M67" s="290"/>
      <c r="N67" s="226"/>
      <c r="O67" s="317"/>
      <c r="P67" s="318"/>
      <c r="Q67" s="318"/>
      <c r="R67" s="318"/>
      <c r="S67" s="319"/>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81"/>
      <c r="BC67" s="282"/>
      <c r="BD67" s="283"/>
      <c r="BE67" s="284"/>
      <c r="BF67" s="293"/>
      <c r="BG67" s="294"/>
      <c r="BH67" s="294"/>
      <c r="BI67" s="294"/>
      <c r="BJ67" s="295"/>
    </row>
    <row r="68" spans="2:62" ht="20.25" customHeight="1" x14ac:dyDescent="0.55000000000000004">
      <c r="B68" s="362"/>
      <c r="C68" s="223"/>
      <c r="D68" s="224"/>
      <c r="E68" s="160"/>
      <c r="F68" s="161">
        <f>C67</f>
        <v>0</v>
      </c>
      <c r="G68" s="160"/>
      <c r="H68" s="161">
        <f>I67</f>
        <v>0</v>
      </c>
      <c r="I68" s="287"/>
      <c r="J68" s="288"/>
      <c r="K68" s="291"/>
      <c r="L68" s="292"/>
      <c r="M68" s="292"/>
      <c r="N68" s="224"/>
      <c r="O68" s="317"/>
      <c r="P68" s="318"/>
      <c r="Q68" s="318"/>
      <c r="R68" s="318"/>
      <c r="S68" s="319"/>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99">
        <f>IF($BE$3="４週",SUM(W68:AX68),IF($BE$3="暦月",SUM(W68:BA68),""))</f>
        <v>0</v>
      </c>
      <c r="BC68" s="300"/>
      <c r="BD68" s="301">
        <f>IF($BE$3="４週",BB68/4,IF($BE$3="暦月",(BB68/($BE$8/7)),""))</f>
        <v>0</v>
      </c>
      <c r="BE68" s="300"/>
      <c r="BF68" s="296"/>
      <c r="BG68" s="297"/>
      <c r="BH68" s="297"/>
      <c r="BI68" s="297"/>
      <c r="BJ68" s="298"/>
    </row>
    <row r="69" spans="2:62" ht="20.25" customHeight="1" x14ac:dyDescent="0.55000000000000004">
      <c r="B69" s="361">
        <f>B67+1</f>
        <v>28</v>
      </c>
      <c r="C69" s="225"/>
      <c r="D69" s="226"/>
      <c r="E69" s="160"/>
      <c r="F69" s="161"/>
      <c r="G69" s="160"/>
      <c r="H69" s="161"/>
      <c r="I69" s="285"/>
      <c r="J69" s="286"/>
      <c r="K69" s="289"/>
      <c r="L69" s="290"/>
      <c r="M69" s="290"/>
      <c r="N69" s="226"/>
      <c r="O69" s="317"/>
      <c r="P69" s="318"/>
      <c r="Q69" s="318"/>
      <c r="R69" s="318"/>
      <c r="S69" s="319"/>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81"/>
      <c r="BC69" s="282"/>
      <c r="BD69" s="283"/>
      <c r="BE69" s="284"/>
      <c r="BF69" s="293"/>
      <c r="BG69" s="294"/>
      <c r="BH69" s="294"/>
      <c r="BI69" s="294"/>
      <c r="BJ69" s="295"/>
    </row>
    <row r="70" spans="2:62" ht="20.25" customHeight="1" x14ac:dyDescent="0.55000000000000004">
      <c r="B70" s="362"/>
      <c r="C70" s="223"/>
      <c r="D70" s="224"/>
      <c r="E70" s="160"/>
      <c r="F70" s="161">
        <f>C69</f>
        <v>0</v>
      </c>
      <c r="G70" s="160"/>
      <c r="H70" s="161">
        <f>I69</f>
        <v>0</v>
      </c>
      <c r="I70" s="287"/>
      <c r="J70" s="288"/>
      <c r="K70" s="291"/>
      <c r="L70" s="292"/>
      <c r="M70" s="292"/>
      <c r="N70" s="224"/>
      <c r="O70" s="317"/>
      <c r="P70" s="318"/>
      <c r="Q70" s="318"/>
      <c r="R70" s="318"/>
      <c r="S70" s="319"/>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99">
        <f>IF($BE$3="４週",SUM(W70:AX70),IF($BE$3="暦月",SUM(W70:BA70),""))</f>
        <v>0</v>
      </c>
      <c r="BC70" s="300"/>
      <c r="BD70" s="301">
        <f>IF($BE$3="４週",BB70/4,IF($BE$3="暦月",(BB70/($BE$8/7)),""))</f>
        <v>0</v>
      </c>
      <c r="BE70" s="300"/>
      <c r="BF70" s="296"/>
      <c r="BG70" s="297"/>
      <c r="BH70" s="297"/>
      <c r="BI70" s="297"/>
      <c r="BJ70" s="298"/>
    </row>
    <row r="71" spans="2:62" ht="20.25" customHeight="1" x14ac:dyDescent="0.55000000000000004">
      <c r="B71" s="361">
        <f>B69+1</f>
        <v>29</v>
      </c>
      <c r="C71" s="225"/>
      <c r="D71" s="226"/>
      <c r="E71" s="160"/>
      <c r="F71" s="161"/>
      <c r="G71" s="160"/>
      <c r="H71" s="161"/>
      <c r="I71" s="285"/>
      <c r="J71" s="286"/>
      <c r="K71" s="289"/>
      <c r="L71" s="290"/>
      <c r="M71" s="290"/>
      <c r="N71" s="226"/>
      <c r="O71" s="317"/>
      <c r="P71" s="318"/>
      <c r="Q71" s="318"/>
      <c r="R71" s="318"/>
      <c r="S71" s="319"/>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81"/>
      <c r="BC71" s="282"/>
      <c r="BD71" s="283"/>
      <c r="BE71" s="284"/>
      <c r="BF71" s="293"/>
      <c r="BG71" s="294"/>
      <c r="BH71" s="294"/>
      <c r="BI71" s="294"/>
      <c r="BJ71" s="295"/>
    </row>
    <row r="72" spans="2:62" ht="20.25" customHeight="1" x14ac:dyDescent="0.55000000000000004">
      <c r="B72" s="362"/>
      <c r="C72" s="357"/>
      <c r="D72" s="350"/>
      <c r="E72" s="203"/>
      <c r="F72" s="204">
        <f>C71</f>
        <v>0</v>
      </c>
      <c r="G72" s="203"/>
      <c r="H72" s="204">
        <f>I71</f>
        <v>0</v>
      </c>
      <c r="I72" s="346"/>
      <c r="J72" s="347"/>
      <c r="K72" s="348"/>
      <c r="L72" s="349"/>
      <c r="M72" s="349"/>
      <c r="N72" s="350"/>
      <c r="O72" s="317"/>
      <c r="P72" s="318"/>
      <c r="Q72" s="318"/>
      <c r="R72" s="318"/>
      <c r="S72" s="319"/>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354">
        <f>IF($BE$3="４週",SUM(W72:AX72),IF($BE$3="暦月",SUM(W72:BA72),""))</f>
        <v>0</v>
      </c>
      <c r="BC72" s="355"/>
      <c r="BD72" s="356">
        <f>IF($BE$3="４週",BB72/4,IF($BE$3="暦月",(BB72/($BE$8/7)),""))</f>
        <v>0</v>
      </c>
      <c r="BE72" s="355"/>
      <c r="BF72" s="351"/>
      <c r="BG72" s="352"/>
      <c r="BH72" s="352"/>
      <c r="BI72" s="352"/>
      <c r="BJ72" s="353"/>
    </row>
    <row r="73" spans="2:62" ht="20.25" customHeight="1" x14ac:dyDescent="0.55000000000000004">
      <c r="B73" s="361">
        <f>B71+1</f>
        <v>30</v>
      </c>
      <c r="C73" s="225"/>
      <c r="D73" s="226"/>
      <c r="E73" s="160"/>
      <c r="F73" s="161"/>
      <c r="G73" s="160"/>
      <c r="H73" s="161"/>
      <c r="I73" s="285"/>
      <c r="J73" s="286"/>
      <c r="K73" s="289"/>
      <c r="L73" s="290"/>
      <c r="M73" s="290"/>
      <c r="N73" s="226"/>
      <c r="O73" s="317"/>
      <c r="P73" s="318"/>
      <c r="Q73" s="318"/>
      <c r="R73" s="318"/>
      <c r="S73" s="319"/>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81"/>
      <c r="BC73" s="282"/>
      <c r="BD73" s="283"/>
      <c r="BE73" s="284"/>
      <c r="BF73" s="293"/>
      <c r="BG73" s="294"/>
      <c r="BH73" s="294"/>
      <c r="BI73" s="294"/>
      <c r="BJ73" s="295"/>
    </row>
    <row r="74" spans="2:62" ht="20.25" customHeight="1" x14ac:dyDescent="0.55000000000000004">
      <c r="B74" s="362"/>
      <c r="C74" s="357"/>
      <c r="D74" s="350"/>
      <c r="E74" s="203"/>
      <c r="F74" s="204">
        <f>C73</f>
        <v>0</v>
      </c>
      <c r="G74" s="203"/>
      <c r="H74" s="204">
        <f>I73</f>
        <v>0</v>
      </c>
      <c r="I74" s="346"/>
      <c r="J74" s="347"/>
      <c r="K74" s="348"/>
      <c r="L74" s="349"/>
      <c r="M74" s="349"/>
      <c r="N74" s="350"/>
      <c r="O74" s="317"/>
      <c r="P74" s="318"/>
      <c r="Q74" s="318"/>
      <c r="R74" s="318"/>
      <c r="S74" s="319"/>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354">
        <f>IF($BE$3="４週",SUM(W74:AX74),IF($BE$3="暦月",SUM(W74:BA74),""))</f>
        <v>0</v>
      </c>
      <c r="BC74" s="355"/>
      <c r="BD74" s="356">
        <f>IF($BE$3="４週",BB74/4,IF($BE$3="暦月",(BB74/($BE$8/7)),""))</f>
        <v>0</v>
      </c>
      <c r="BE74" s="355"/>
      <c r="BF74" s="351"/>
      <c r="BG74" s="352"/>
      <c r="BH74" s="352"/>
      <c r="BI74" s="352"/>
      <c r="BJ74" s="353"/>
    </row>
    <row r="75" spans="2:62" ht="20.25" customHeight="1" x14ac:dyDescent="0.55000000000000004">
      <c r="B75" s="361">
        <f>B73+1</f>
        <v>31</v>
      </c>
      <c r="C75" s="225"/>
      <c r="D75" s="226"/>
      <c r="E75" s="160"/>
      <c r="F75" s="161"/>
      <c r="G75" s="160"/>
      <c r="H75" s="161"/>
      <c r="I75" s="285"/>
      <c r="J75" s="286"/>
      <c r="K75" s="289"/>
      <c r="L75" s="290"/>
      <c r="M75" s="290"/>
      <c r="N75" s="226"/>
      <c r="O75" s="317"/>
      <c r="P75" s="318"/>
      <c r="Q75" s="318"/>
      <c r="R75" s="318"/>
      <c r="S75" s="319"/>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81"/>
      <c r="BC75" s="282"/>
      <c r="BD75" s="283"/>
      <c r="BE75" s="284"/>
      <c r="BF75" s="293"/>
      <c r="BG75" s="294"/>
      <c r="BH75" s="294"/>
      <c r="BI75" s="294"/>
      <c r="BJ75" s="295"/>
    </row>
    <row r="76" spans="2:62" ht="20.25" customHeight="1" x14ac:dyDescent="0.55000000000000004">
      <c r="B76" s="362"/>
      <c r="C76" s="357"/>
      <c r="D76" s="350"/>
      <c r="E76" s="203"/>
      <c r="F76" s="204">
        <f>C75</f>
        <v>0</v>
      </c>
      <c r="G76" s="203"/>
      <c r="H76" s="204">
        <f>I75</f>
        <v>0</v>
      </c>
      <c r="I76" s="346"/>
      <c r="J76" s="347"/>
      <c r="K76" s="348"/>
      <c r="L76" s="349"/>
      <c r="M76" s="349"/>
      <c r="N76" s="350"/>
      <c r="O76" s="317"/>
      <c r="P76" s="318"/>
      <c r="Q76" s="318"/>
      <c r="R76" s="318"/>
      <c r="S76" s="319"/>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354">
        <f>IF($BE$3="４週",SUM(W76:AX76),IF($BE$3="暦月",SUM(W76:BA76),""))</f>
        <v>0</v>
      </c>
      <c r="BC76" s="355"/>
      <c r="BD76" s="356">
        <f>IF($BE$3="４週",BB76/4,IF($BE$3="暦月",(BB76/($BE$8/7)),""))</f>
        <v>0</v>
      </c>
      <c r="BE76" s="355"/>
      <c r="BF76" s="351"/>
      <c r="BG76" s="352"/>
      <c r="BH76" s="352"/>
      <c r="BI76" s="352"/>
      <c r="BJ76" s="353"/>
    </row>
    <row r="77" spans="2:62" ht="20.25" customHeight="1" x14ac:dyDescent="0.55000000000000004">
      <c r="B77" s="361">
        <f>B75+1</f>
        <v>32</v>
      </c>
      <c r="C77" s="225"/>
      <c r="D77" s="226"/>
      <c r="E77" s="160"/>
      <c r="F77" s="161"/>
      <c r="G77" s="160"/>
      <c r="H77" s="161"/>
      <c r="I77" s="285"/>
      <c r="J77" s="286"/>
      <c r="K77" s="289"/>
      <c r="L77" s="290"/>
      <c r="M77" s="290"/>
      <c r="N77" s="226"/>
      <c r="O77" s="317"/>
      <c r="P77" s="318"/>
      <c r="Q77" s="318"/>
      <c r="R77" s="318"/>
      <c r="S77" s="319"/>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81"/>
      <c r="BC77" s="282"/>
      <c r="BD77" s="283"/>
      <c r="BE77" s="284"/>
      <c r="BF77" s="293"/>
      <c r="BG77" s="294"/>
      <c r="BH77" s="294"/>
      <c r="BI77" s="294"/>
      <c r="BJ77" s="295"/>
    </row>
    <row r="78" spans="2:62" ht="20.25" customHeight="1" x14ac:dyDescent="0.55000000000000004">
      <c r="B78" s="362"/>
      <c r="C78" s="357"/>
      <c r="D78" s="350"/>
      <c r="E78" s="203"/>
      <c r="F78" s="204">
        <f>C77</f>
        <v>0</v>
      </c>
      <c r="G78" s="203"/>
      <c r="H78" s="204">
        <f>I77</f>
        <v>0</v>
      </c>
      <c r="I78" s="346"/>
      <c r="J78" s="347"/>
      <c r="K78" s="348"/>
      <c r="L78" s="349"/>
      <c r="M78" s="349"/>
      <c r="N78" s="350"/>
      <c r="O78" s="317"/>
      <c r="P78" s="318"/>
      <c r="Q78" s="318"/>
      <c r="R78" s="318"/>
      <c r="S78" s="319"/>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354">
        <f>IF($BE$3="４週",SUM(W78:AX78),IF($BE$3="暦月",SUM(W78:BA78),""))</f>
        <v>0</v>
      </c>
      <c r="BC78" s="355"/>
      <c r="BD78" s="356">
        <f>IF($BE$3="４週",BB78/4,IF($BE$3="暦月",(BB78/($BE$8/7)),""))</f>
        <v>0</v>
      </c>
      <c r="BE78" s="355"/>
      <c r="BF78" s="351"/>
      <c r="BG78" s="352"/>
      <c r="BH78" s="352"/>
      <c r="BI78" s="352"/>
      <c r="BJ78" s="353"/>
    </row>
    <row r="79" spans="2:62" ht="20.25" customHeight="1" x14ac:dyDescent="0.55000000000000004">
      <c r="B79" s="361">
        <f>B77+1</f>
        <v>33</v>
      </c>
      <c r="C79" s="225"/>
      <c r="D79" s="226"/>
      <c r="E79" s="160"/>
      <c r="F79" s="161"/>
      <c r="G79" s="160"/>
      <c r="H79" s="161"/>
      <c r="I79" s="285"/>
      <c r="J79" s="286"/>
      <c r="K79" s="289"/>
      <c r="L79" s="290"/>
      <c r="M79" s="290"/>
      <c r="N79" s="226"/>
      <c r="O79" s="317"/>
      <c r="P79" s="318"/>
      <c r="Q79" s="318"/>
      <c r="R79" s="318"/>
      <c r="S79" s="319"/>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81"/>
      <c r="BC79" s="282"/>
      <c r="BD79" s="283"/>
      <c r="BE79" s="284"/>
      <c r="BF79" s="293"/>
      <c r="BG79" s="294"/>
      <c r="BH79" s="294"/>
      <c r="BI79" s="294"/>
      <c r="BJ79" s="295"/>
    </row>
    <row r="80" spans="2:62" ht="20.25" customHeight="1" x14ac:dyDescent="0.55000000000000004">
      <c r="B80" s="362"/>
      <c r="C80" s="357"/>
      <c r="D80" s="350"/>
      <c r="E80" s="203"/>
      <c r="F80" s="204">
        <f>C79</f>
        <v>0</v>
      </c>
      <c r="G80" s="203"/>
      <c r="H80" s="204">
        <f>I79</f>
        <v>0</v>
      </c>
      <c r="I80" s="346"/>
      <c r="J80" s="347"/>
      <c r="K80" s="348"/>
      <c r="L80" s="349"/>
      <c r="M80" s="349"/>
      <c r="N80" s="350"/>
      <c r="O80" s="317"/>
      <c r="P80" s="318"/>
      <c r="Q80" s="318"/>
      <c r="R80" s="318"/>
      <c r="S80" s="319"/>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354">
        <f>IF($BE$3="４週",SUM(W80:AX80),IF($BE$3="暦月",SUM(W80:BA80),""))</f>
        <v>0</v>
      </c>
      <c r="BC80" s="355"/>
      <c r="BD80" s="356">
        <f>IF($BE$3="４週",BB80/4,IF($BE$3="暦月",(BB80/($BE$8/7)),""))</f>
        <v>0</v>
      </c>
      <c r="BE80" s="355"/>
      <c r="BF80" s="351"/>
      <c r="BG80" s="352"/>
      <c r="BH80" s="352"/>
      <c r="BI80" s="352"/>
      <c r="BJ80" s="353"/>
    </row>
    <row r="81" spans="2:62" ht="20.25" customHeight="1" x14ac:dyDescent="0.55000000000000004">
      <c r="B81" s="361">
        <f>B79+1</f>
        <v>34</v>
      </c>
      <c r="C81" s="225"/>
      <c r="D81" s="226"/>
      <c r="E81" s="160"/>
      <c r="F81" s="161"/>
      <c r="G81" s="160"/>
      <c r="H81" s="161"/>
      <c r="I81" s="285"/>
      <c r="J81" s="286"/>
      <c r="K81" s="289"/>
      <c r="L81" s="290"/>
      <c r="M81" s="290"/>
      <c r="N81" s="226"/>
      <c r="O81" s="317"/>
      <c r="P81" s="318"/>
      <c r="Q81" s="318"/>
      <c r="R81" s="318"/>
      <c r="S81" s="319"/>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81"/>
      <c r="BC81" s="282"/>
      <c r="BD81" s="283"/>
      <c r="BE81" s="284"/>
      <c r="BF81" s="293"/>
      <c r="BG81" s="294"/>
      <c r="BH81" s="294"/>
      <c r="BI81" s="294"/>
      <c r="BJ81" s="295"/>
    </row>
    <row r="82" spans="2:62" ht="20.25" customHeight="1" x14ac:dyDescent="0.55000000000000004">
      <c r="B82" s="362"/>
      <c r="C82" s="357"/>
      <c r="D82" s="350"/>
      <c r="E82" s="203"/>
      <c r="F82" s="204">
        <f>C81</f>
        <v>0</v>
      </c>
      <c r="G82" s="203"/>
      <c r="H82" s="204">
        <f>I81</f>
        <v>0</v>
      </c>
      <c r="I82" s="346"/>
      <c r="J82" s="347"/>
      <c r="K82" s="348"/>
      <c r="L82" s="349"/>
      <c r="M82" s="349"/>
      <c r="N82" s="350"/>
      <c r="O82" s="317"/>
      <c r="P82" s="318"/>
      <c r="Q82" s="318"/>
      <c r="R82" s="318"/>
      <c r="S82" s="319"/>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354">
        <f>IF($BE$3="４週",SUM(W82:AX82),IF($BE$3="暦月",SUM(W82:BA82),""))</f>
        <v>0</v>
      </c>
      <c r="BC82" s="355"/>
      <c r="BD82" s="356">
        <f>IF($BE$3="４週",BB82/4,IF($BE$3="暦月",(BB82/($BE$8/7)),""))</f>
        <v>0</v>
      </c>
      <c r="BE82" s="355"/>
      <c r="BF82" s="351"/>
      <c r="BG82" s="352"/>
      <c r="BH82" s="352"/>
      <c r="BI82" s="352"/>
      <c r="BJ82" s="353"/>
    </row>
    <row r="83" spans="2:62" ht="20.25" customHeight="1" x14ac:dyDescent="0.55000000000000004">
      <c r="B83" s="361">
        <f>B81+1</f>
        <v>35</v>
      </c>
      <c r="C83" s="225"/>
      <c r="D83" s="226"/>
      <c r="E83" s="160"/>
      <c r="F83" s="161"/>
      <c r="G83" s="160"/>
      <c r="H83" s="161"/>
      <c r="I83" s="285"/>
      <c r="J83" s="286"/>
      <c r="K83" s="289"/>
      <c r="L83" s="290"/>
      <c r="M83" s="290"/>
      <c r="N83" s="226"/>
      <c r="O83" s="317"/>
      <c r="P83" s="318"/>
      <c r="Q83" s="318"/>
      <c r="R83" s="318"/>
      <c r="S83" s="319"/>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81"/>
      <c r="BC83" s="282"/>
      <c r="BD83" s="283"/>
      <c r="BE83" s="284"/>
      <c r="BF83" s="293"/>
      <c r="BG83" s="294"/>
      <c r="BH83" s="294"/>
      <c r="BI83" s="294"/>
      <c r="BJ83" s="295"/>
    </row>
    <row r="84" spans="2:62" ht="20.25" customHeight="1" x14ac:dyDescent="0.55000000000000004">
      <c r="B84" s="362"/>
      <c r="C84" s="357"/>
      <c r="D84" s="350"/>
      <c r="E84" s="203"/>
      <c r="F84" s="204">
        <f>C83</f>
        <v>0</v>
      </c>
      <c r="G84" s="203"/>
      <c r="H84" s="204">
        <f>I83</f>
        <v>0</v>
      </c>
      <c r="I84" s="346"/>
      <c r="J84" s="347"/>
      <c r="K84" s="348"/>
      <c r="L84" s="349"/>
      <c r="M84" s="349"/>
      <c r="N84" s="350"/>
      <c r="O84" s="317"/>
      <c r="P84" s="318"/>
      <c r="Q84" s="318"/>
      <c r="R84" s="318"/>
      <c r="S84" s="319"/>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354">
        <f>IF($BE$3="４週",SUM(W84:AX84),IF($BE$3="暦月",SUM(W84:BA84),""))</f>
        <v>0</v>
      </c>
      <c r="BC84" s="355"/>
      <c r="BD84" s="356">
        <f>IF($BE$3="４週",BB84/4,IF($BE$3="暦月",(BB84/($BE$8/7)),""))</f>
        <v>0</v>
      </c>
      <c r="BE84" s="355"/>
      <c r="BF84" s="351"/>
      <c r="BG84" s="352"/>
      <c r="BH84" s="352"/>
      <c r="BI84" s="352"/>
      <c r="BJ84" s="353"/>
    </row>
    <row r="85" spans="2:62" ht="20.25" customHeight="1" x14ac:dyDescent="0.55000000000000004">
      <c r="B85" s="361">
        <f>B83+1</f>
        <v>36</v>
      </c>
      <c r="C85" s="225"/>
      <c r="D85" s="226"/>
      <c r="E85" s="160"/>
      <c r="F85" s="161"/>
      <c r="G85" s="160"/>
      <c r="H85" s="161"/>
      <c r="I85" s="285"/>
      <c r="J85" s="286"/>
      <c r="K85" s="289"/>
      <c r="L85" s="290"/>
      <c r="M85" s="290"/>
      <c r="N85" s="226"/>
      <c r="O85" s="317"/>
      <c r="P85" s="318"/>
      <c r="Q85" s="318"/>
      <c r="R85" s="318"/>
      <c r="S85" s="319"/>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81"/>
      <c r="BC85" s="282"/>
      <c r="BD85" s="283"/>
      <c r="BE85" s="284"/>
      <c r="BF85" s="293"/>
      <c r="BG85" s="294"/>
      <c r="BH85" s="294"/>
      <c r="BI85" s="294"/>
      <c r="BJ85" s="295"/>
    </row>
    <row r="86" spans="2:62" ht="20.25" customHeight="1" x14ac:dyDescent="0.55000000000000004">
      <c r="B86" s="362"/>
      <c r="C86" s="357"/>
      <c r="D86" s="350"/>
      <c r="E86" s="203"/>
      <c r="F86" s="204">
        <f>C85</f>
        <v>0</v>
      </c>
      <c r="G86" s="203"/>
      <c r="H86" s="204">
        <f>I85</f>
        <v>0</v>
      </c>
      <c r="I86" s="346"/>
      <c r="J86" s="347"/>
      <c r="K86" s="348"/>
      <c r="L86" s="349"/>
      <c r="M86" s="349"/>
      <c r="N86" s="350"/>
      <c r="O86" s="317"/>
      <c r="P86" s="318"/>
      <c r="Q86" s="318"/>
      <c r="R86" s="318"/>
      <c r="S86" s="319"/>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354">
        <f>IF($BE$3="４週",SUM(W86:AX86),IF($BE$3="暦月",SUM(W86:BA86),""))</f>
        <v>0</v>
      </c>
      <c r="BC86" s="355"/>
      <c r="BD86" s="356">
        <f>IF($BE$3="４週",BB86/4,IF($BE$3="暦月",(BB86/($BE$8/7)),""))</f>
        <v>0</v>
      </c>
      <c r="BE86" s="355"/>
      <c r="BF86" s="351"/>
      <c r="BG86" s="352"/>
      <c r="BH86" s="352"/>
      <c r="BI86" s="352"/>
      <c r="BJ86" s="353"/>
    </row>
    <row r="87" spans="2:62" ht="20.25" customHeight="1" x14ac:dyDescent="0.55000000000000004">
      <c r="B87" s="361">
        <f>B85+1</f>
        <v>37</v>
      </c>
      <c r="C87" s="225"/>
      <c r="D87" s="226"/>
      <c r="E87" s="160"/>
      <c r="F87" s="161"/>
      <c r="G87" s="160"/>
      <c r="H87" s="161"/>
      <c r="I87" s="285"/>
      <c r="J87" s="286"/>
      <c r="K87" s="289"/>
      <c r="L87" s="290"/>
      <c r="M87" s="290"/>
      <c r="N87" s="226"/>
      <c r="O87" s="317"/>
      <c r="P87" s="318"/>
      <c r="Q87" s="318"/>
      <c r="R87" s="318"/>
      <c r="S87" s="319"/>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81"/>
      <c r="BC87" s="282"/>
      <c r="BD87" s="283"/>
      <c r="BE87" s="284"/>
      <c r="BF87" s="293"/>
      <c r="BG87" s="294"/>
      <c r="BH87" s="294"/>
      <c r="BI87" s="294"/>
      <c r="BJ87" s="295"/>
    </row>
    <row r="88" spans="2:62" ht="20.25" customHeight="1" x14ac:dyDescent="0.55000000000000004">
      <c r="B88" s="362"/>
      <c r="C88" s="357"/>
      <c r="D88" s="350"/>
      <c r="E88" s="203"/>
      <c r="F88" s="204">
        <f>C87</f>
        <v>0</v>
      </c>
      <c r="G88" s="203"/>
      <c r="H88" s="204">
        <f>I87</f>
        <v>0</v>
      </c>
      <c r="I88" s="346"/>
      <c r="J88" s="347"/>
      <c r="K88" s="348"/>
      <c r="L88" s="349"/>
      <c r="M88" s="349"/>
      <c r="N88" s="350"/>
      <c r="O88" s="317"/>
      <c r="P88" s="318"/>
      <c r="Q88" s="318"/>
      <c r="R88" s="318"/>
      <c r="S88" s="319"/>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354">
        <f>IF($BE$3="４週",SUM(W88:AX88),IF($BE$3="暦月",SUM(W88:BA88),""))</f>
        <v>0</v>
      </c>
      <c r="BC88" s="355"/>
      <c r="BD88" s="356">
        <f>IF($BE$3="４週",BB88/4,IF($BE$3="暦月",(BB88/($BE$8/7)),""))</f>
        <v>0</v>
      </c>
      <c r="BE88" s="355"/>
      <c r="BF88" s="351"/>
      <c r="BG88" s="352"/>
      <c r="BH88" s="352"/>
      <c r="BI88" s="352"/>
      <c r="BJ88" s="353"/>
    </row>
    <row r="89" spans="2:62" ht="20.25" customHeight="1" x14ac:dyDescent="0.55000000000000004">
      <c r="B89" s="361">
        <f>B87+1</f>
        <v>38</v>
      </c>
      <c r="C89" s="225"/>
      <c r="D89" s="226"/>
      <c r="E89" s="160"/>
      <c r="F89" s="161"/>
      <c r="G89" s="160"/>
      <c r="H89" s="161"/>
      <c r="I89" s="285"/>
      <c r="J89" s="286"/>
      <c r="K89" s="289"/>
      <c r="L89" s="290"/>
      <c r="M89" s="290"/>
      <c r="N89" s="226"/>
      <c r="O89" s="317"/>
      <c r="P89" s="318"/>
      <c r="Q89" s="318"/>
      <c r="R89" s="318"/>
      <c r="S89" s="319"/>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81"/>
      <c r="BC89" s="282"/>
      <c r="BD89" s="283"/>
      <c r="BE89" s="284"/>
      <c r="BF89" s="293"/>
      <c r="BG89" s="294"/>
      <c r="BH89" s="294"/>
      <c r="BI89" s="294"/>
      <c r="BJ89" s="295"/>
    </row>
    <row r="90" spans="2:62" ht="20.25" customHeight="1" x14ac:dyDescent="0.55000000000000004">
      <c r="B90" s="362"/>
      <c r="C90" s="357"/>
      <c r="D90" s="350"/>
      <c r="E90" s="203"/>
      <c r="F90" s="204">
        <f>C89</f>
        <v>0</v>
      </c>
      <c r="G90" s="203"/>
      <c r="H90" s="204">
        <f>I89</f>
        <v>0</v>
      </c>
      <c r="I90" s="346"/>
      <c r="J90" s="347"/>
      <c r="K90" s="348"/>
      <c r="L90" s="349"/>
      <c r="M90" s="349"/>
      <c r="N90" s="350"/>
      <c r="O90" s="317"/>
      <c r="P90" s="318"/>
      <c r="Q90" s="318"/>
      <c r="R90" s="318"/>
      <c r="S90" s="319"/>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354">
        <f>IF($BE$3="４週",SUM(W90:AX90),IF($BE$3="暦月",SUM(W90:BA90),""))</f>
        <v>0</v>
      </c>
      <c r="BC90" s="355"/>
      <c r="BD90" s="356">
        <f>IF($BE$3="４週",BB90/4,IF($BE$3="暦月",(BB90/($BE$8/7)),""))</f>
        <v>0</v>
      </c>
      <c r="BE90" s="355"/>
      <c r="BF90" s="351"/>
      <c r="BG90" s="352"/>
      <c r="BH90" s="352"/>
      <c r="BI90" s="352"/>
      <c r="BJ90" s="353"/>
    </row>
    <row r="91" spans="2:62" ht="20.25" customHeight="1" x14ac:dyDescent="0.55000000000000004">
      <c r="B91" s="361">
        <f>B89+1</f>
        <v>39</v>
      </c>
      <c r="C91" s="225"/>
      <c r="D91" s="226"/>
      <c r="E91" s="160"/>
      <c r="F91" s="161"/>
      <c r="G91" s="160"/>
      <c r="H91" s="161"/>
      <c r="I91" s="285"/>
      <c r="J91" s="286"/>
      <c r="K91" s="289"/>
      <c r="L91" s="290"/>
      <c r="M91" s="290"/>
      <c r="N91" s="226"/>
      <c r="O91" s="317"/>
      <c r="P91" s="318"/>
      <c r="Q91" s="318"/>
      <c r="R91" s="318"/>
      <c r="S91" s="319"/>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81"/>
      <c r="BC91" s="282"/>
      <c r="BD91" s="283"/>
      <c r="BE91" s="284"/>
      <c r="BF91" s="293"/>
      <c r="BG91" s="294"/>
      <c r="BH91" s="294"/>
      <c r="BI91" s="294"/>
      <c r="BJ91" s="295"/>
    </row>
    <row r="92" spans="2:62" ht="20.25" customHeight="1" x14ac:dyDescent="0.55000000000000004">
      <c r="B92" s="362"/>
      <c r="C92" s="357"/>
      <c r="D92" s="350"/>
      <c r="E92" s="203"/>
      <c r="F92" s="204">
        <f>C91</f>
        <v>0</v>
      </c>
      <c r="G92" s="203"/>
      <c r="H92" s="204">
        <f>I91</f>
        <v>0</v>
      </c>
      <c r="I92" s="346"/>
      <c r="J92" s="347"/>
      <c r="K92" s="348"/>
      <c r="L92" s="349"/>
      <c r="M92" s="349"/>
      <c r="N92" s="350"/>
      <c r="O92" s="317"/>
      <c r="P92" s="318"/>
      <c r="Q92" s="318"/>
      <c r="R92" s="318"/>
      <c r="S92" s="319"/>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354">
        <f>IF($BE$3="４週",SUM(W92:AX92),IF($BE$3="暦月",SUM(W92:BA92),""))</f>
        <v>0</v>
      </c>
      <c r="BC92" s="355"/>
      <c r="BD92" s="356">
        <f>IF($BE$3="４週",BB92/4,IF($BE$3="暦月",(BB92/($BE$8/7)),""))</f>
        <v>0</v>
      </c>
      <c r="BE92" s="355"/>
      <c r="BF92" s="351"/>
      <c r="BG92" s="352"/>
      <c r="BH92" s="352"/>
      <c r="BI92" s="352"/>
      <c r="BJ92" s="353"/>
    </row>
    <row r="93" spans="2:62" ht="20.25" customHeight="1" x14ac:dyDescent="0.55000000000000004">
      <c r="B93" s="361">
        <f>B91+1</f>
        <v>40</v>
      </c>
      <c r="C93" s="225"/>
      <c r="D93" s="226"/>
      <c r="E93" s="160"/>
      <c r="F93" s="161"/>
      <c r="G93" s="160"/>
      <c r="H93" s="161"/>
      <c r="I93" s="285"/>
      <c r="J93" s="286"/>
      <c r="K93" s="289"/>
      <c r="L93" s="290"/>
      <c r="M93" s="290"/>
      <c r="N93" s="226"/>
      <c r="O93" s="317"/>
      <c r="P93" s="318"/>
      <c r="Q93" s="318"/>
      <c r="R93" s="318"/>
      <c r="S93" s="319"/>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81"/>
      <c r="BC93" s="282"/>
      <c r="BD93" s="283"/>
      <c r="BE93" s="284"/>
      <c r="BF93" s="293"/>
      <c r="BG93" s="294"/>
      <c r="BH93" s="294"/>
      <c r="BI93" s="294"/>
      <c r="BJ93" s="295"/>
    </row>
    <row r="94" spans="2:62" ht="20.25" customHeight="1" x14ac:dyDescent="0.55000000000000004">
      <c r="B94" s="362"/>
      <c r="C94" s="357"/>
      <c r="D94" s="350"/>
      <c r="E94" s="203"/>
      <c r="F94" s="204">
        <f>C93</f>
        <v>0</v>
      </c>
      <c r="G94" s="203"/>
      <c r="H94" s="204">
        <f>I93</f>
        <v>0</v>
      </c>
      <c r="I94" s="346"/>
      <c r="J94" s="347"/>
      <c r="K94" s="348"/>
      <c r="L94" s="349"/>
      <c r="M94" s="349"/>
      <c r="N94" s="350"/>
      <c r="O94" s="317"/>
      <c r="P94" s="318"/>
      <c r="Q94" s="318"/>
      <c r="R94" s="318"/>
      <c r="S94" s="319"/>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354">
        <f>IF($BE$3="４週",SUM(W94:AX94),IF($BE$3="暦月",SUM(W94:BA94),""))</f>
        <v>0</v>
      </c>
      <c r="BC94" s="355"/>
      <c r="BD94" s="356">
        <f>IF($BE$3="４週",BB94/4,IF($BE$3="暦月",(BB94/($BE$8/7)),""))</f>
        <v>0</v>
      </c>
      <c r="BE94" s="355"/>
      <c r="BF94" s="351"/>
      <c r="BG94" s="352"/>
      <c r="BH94" s="352"/>
      <c r="BI94" s="352"/>
      <c r="BJ94" s="353"/>
    </row>
    <row r="95" spans="2:62" ht="20.25" customHeight="1" x14ac:dyDescent="0.55000000000000004">
      <c r="B95" s="361">
        <f>B93+1</f>
        <v>41</v>
      </c>
      <c r="C95" s="225"/>
      <c r="D95" s="226"/>
      <c r="E95" s="160"/>
      <c r="F95" s="161"/>
      <c r="G95" s="160"/>
      <c r="H95" s="161"/>
      <c r="I95" s="285"/>
      <c r="J95" s="286"/>
      <c r="K95" s="289"/>
      <c r="L95" s="290"/>
      <c r="M95" s="290"/>
      <c r="N95" s="226"/>
      <c r="O95" s="317"/>
      <c r="P95" s="318"/>
      <c r="Q95" s="318"/>
      <c r="R95" s="318"/>
      <c r="S95" s="319"/>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81"/>
      <c r="BC95" s="282"/>
      <c r="BD95" s="283"/>
      <c r="BE95" s="284"/>
      <c r="BF95" s="293"/>
      <c r="BG95" s="294"/>
      <c r="BH95" s="294"/>
      <c r="BI95" s="294"/>
      <c r="BJ95" s="295"/>
    </row>
    <row r="96" spans="2:62" ht="20.25" customHeight="1" x14ac:dyDescent="0.55000000000000004">
      <c r="B96" s="362"/>
      <c r="C96" s="357"/>
      <c r="D96" s="350"/>
      <c r="E96" s="203"/>
      <c r="F96" s="204">
        <f>C95</f>
        <v>0</v>
      </c>
      <c r="G96" s="203"/>
      <c r="H96" s="204">
        <f>I95</f>
        <v>0</v>
      </c>
      <c r="I96" s="346"/>
      <c r="J96" s="347"/>
      <c r="K96" s="348"/>
      <c r="L96" s="349"/>
      <c r="M96" s="349"/>
      <c r="N96" s="350"/>
      <c r="O96" s="317"/>
      <c r="P96" s="318"/>
      <c r="Q96" s="318"/>
      <c r="R96" s="318"/>
      <c r="S96" s="319"/>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354">
        <f>IF($BE$3="４週",SUM(W96:AX96),IF($BE$3="暦月",SUM(W96:BA96),""))</f>
        <v>0</v>
      </c>
      <c r="BC96" s="355"/>
      <c r="BD96" s="356">
        <f>IF($BE$3="４週",BB96/4,IF($BE$3="暦月",(BB96/($BE$8/7)),""))</f>
        <v>0</v>
      </c>
      <c r="BE96" s="355"/>
      <c r="BF96" s="351"/>
      <c r="BG96" s="352"/>
      <c r="BH96" s="352"/>
      <c r="BI96" s="352"/>
      <c r="BJ96" s="353"/>
    </row>
    <row r="97" spans="2:62" ht="20.25" customHeight="1" x14ac:dyDescent="0.55000000000000004">
      <c r="B97" s="361">
        <f>B95+1</f>
        <v>42</v>
      </c>
      <c r="C97" s="225"/>
      <c r="D97" s="226"/>
      <c r="E97" s="160"/>
      <c r="F97" s="161"/>
      <c r="G97" s="160"/>
      <c r="H97" s="161"/>
      <c r="I97" s="285"/>
      <c r="J97" s="286"/>
      <c r="K97" s="289"/>
      <c r="L97" s="290"/>
      <c r="M97" s="290"/>
      <c r="N97" s="226"/>
      <c r="O97" s="317"/>
      <c r="P97" s="318"/>
      <c r="Q97" s="318"/>
      <c r="R97" s="318"/>
      <c r="S97" s="319"/>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81"/>
      <c r="BC97" s="282"/>
      <c r="BD97" s="283"/>
      <c r="BE97" s="284"/>
      <c r="BF97" s="293"/>
      <c r="BG97" s="294"/>
      <c r="BH97" s="294"/>
      <c r="BI97" s="294"/>
      <c r="BJ97" s="295"/>
    </row>
    <row r="98" spans="2:62" ht="20.25" customHeight="1" x14ac:dyDescent="0.55000000000000004">
      <c r="B98" s="362"/>
      <c r="C98" s="357"/>
      <c r="D98" s="350"/>
      <c r="E98" s="203"/>
      <c r="F98" s="204">
        <f>C97</f>
        <v>0</v>
      </c>
      <c r="G98" s="203"/>
      <c r="H98" s="204">
        <f>I97</f>
        <v>0</v>
      </c>
      <c r="I98" s="346"/>
      <c r="J98" s="347"/>
      <c r="K98" s="348"/>
      <c r="L98" s="349"/>
      <c r="M98" s="349"/>
      <c r="N98" s="350"/>
      <c r="O98" s="317"/>
      <c r="P98" s="318"/>
      <c r="Q98" s="318"/>
      <c r="R98" s="318"/>
      <c r="S98" s="319"/>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354">
        <f>IF($BE$3="４週",SUM(W98:AX98),IF($BE$3="暦月",SUM(W98:BA98),""))</f>
        <v>0</v>
      </c>
      <c r="BC98" s="355"/>
      <c r="BD98" s="356">
        <f>IF($BE$3="４週",BB98/4,IF($BE$3="暦月",(BB98/($BE$8/7)),""))</f>
        <v>0</v>
      </c>
      <c r="BE98" s="355"/>
      <c r="BF98" s="351"/>
      <c r="BG98" s="352"/>
      <c r="BH98" s="352"/>
      <c r="BI98" s="352"/>
      <c r="BJ98" s="353"/>
    </row>
    <row r="99" spans="2:62" ht="20.25" customHeight="1" x14ac:dyDescent="0.55000000000000004">
      <c r="B99" s="361">
        <f>B97+1</f>
        <v>43</v>
      </c>
      <c r="C99" s="225"/>
      <c r="D99" s="226"/>
      <c r="E99" s="160"/>
      <c r="F99" s="161"/>
      <c r="G99" s="160"/>
      <c r="H99" s="161"/>
      <c r="I99" s="285"/>
      <c r="J99" s="286"/>
      <c r="K99" s="289"/>
      <c r="L99" s="290"/>
      <c r="M99" s="290"/>
      <c r="N99" s="226"/>
      <c r="O99" s="317"/>
      <c r="P99" s="318"/>
      <c r="Q99" s="318"/>
      <c r="R99" s="318"/>
      <c r="S99" s="319"/>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81"/>
      <c r="BC99" s="282"/>
      <c r="BD99" s="283"/>
      <c r="BE99" s="284"/>
      <c r="BF99" s="293"/>
      <c r="BG99" s="294"/>
      <c r="BH99" s="294"/>
      <c r="BI99" s="294"/>
      <c r="BJ99" s="295"/>
    </row>
    <row r="100" spans="2:62" ht="20.25" customHeight="1" x14ac:dyDescent="0.55000000000000004">
      <c r="B100" s="362"/>
      <c r="C100" s="357"/>
      <c r="D100" s="350"/>
      <c r="E100" s="203"/>
      <c r="F100" s="204">
        <f>C99</f>
        <v>0</v>
      </c>
      <c r="G100" s="203"/>
      <c r="H100" s="204">
        <f>I99</f>
        <v>0</v>
      </c>
      <c r="I100" s="346"/>
      <c r="J100" s="347"/>
      <c r="K100" s="348"/>
      <c r="L100" s="349"/>
      <c r="M100" s="349"/>
      <c r="N100" s="350"/>
      <c r="O100" s="317"/>
      <c r="P100" s="318"/>
      <c r="Q100" s="318"/>
      <c r="R100" s="318"/>
      <c r="S100" s="319"/>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354">
        <f>IF($BE$3="４週",SUM(W100:AX100),IF($BE$3="暦月",SUM(W100:BA100),""))</f>
        <v>0</v>
      </c>
      <c r="BC100" s="355"/>
      <c r="BD100" s="356">
        <f>IF($BE$3="４週",BB100/4,IF($BE$3="暦月",(BB100/($BE$8/7)),""))</f>
        <v>0</v>
      </c>
      <c r="BE100" s="355"/>
      <c r="BF100" s="351"/>
      <c r="BG100" s="352"/>
      <c r="BH100" s="352"/>
      <c r="BI100" s="352"/>
      <c r="BJ100" s="353"/>
    </row>
    <row r="101" spans="2:62" ht="20.25" customHeight="1" x14ac:dyDescent="0.55000000000000004">
      <c r="B101" s="361">
        <f>B99+1</f>
        <v>44</v>
      </c>
      <c r="C101" s="225"/>
      <c r="D101" s="226"/>
      <c r="E101" s="160"/>
      <c r="F101" s="161"/>
      <c r="G101" s="160"/>
      <c r="H101" s="161"/>
      <c r="I101" s="285"/>
      <c r="J101" s="286"/>
      <c r="K101" s="289"/>
      <c r="L101" s="290"/>
      <c r="M101" s="290"/>
      <c r="N101" s="226"/>
      <c r="O101" s="317"/>
      <c r="P101" s="318"/>
      <c r="Q101" s="318"/>
      <c r="R101" s="318"/>
      <c r="S101" s="319"/>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81"/>
      <c r="BC101" s="282"/>
      <c r="BD101" s="283"/>
      <c r="BE101" s="284"/>
      <c r="BF101" s="293"/>
      <c r="BG101" s="294"/>
      <c r="BH101" s="294"/>
      <c r="BI101" s="294"/>
      <c r="BJ101" s="295"/>
    </row>
    <row r="102" spans="2:62" ht="20.25" customHeight="1" x14ac:dyDescent="0.55000000000000004">
      <c r="B102" s="362"/>
      <c r="C102" s="357"/>
      <c r="D102" s="350"/>
      <c r="E102" s="203"/>
      <c r="F102" s="204">
        <f>C101</f>
        <v>0</v>
      </c>
      <c r="G102" s="203"/>
      <c r="H102" s="204">
        <f>I101</f>
        <v>0</v>
      </c>
      <c r="I102" s="346"/>
      <c r="J102" s="347"/>
      <c r="K102" s="348"/>
      <c r="L102" s="349"/>
      <c r="M102" s="349"/>
      <c r="N102" s="350"/>
      <c r="O102" s="317"/>
      <c r="P102" s="318"/>
      <c r="Q102" s="318"/>
      <c r="R102" s="318"/>
      <c r="S102" s="319"/>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354">
        <f>IF($BE$3="４週",SUM(W102:AX102),IF($BE$3="暦月",SUM(W102:BA102),""))</f>
        <v>0</v>
      </c>
      <c r="BC102" s="355"/>
      <c r="BD102" s="356">
        <f>IF($BE$3="４週",BB102/4,IF($BE$3="暦月",(BB102/($BE$8/7)),""))</f>
        <v>0</v>
      </c>
      <c r="BE102" s="355"/>
      <c r="BF102" s="351"/>
      <c r="BG102" s="352"/>
      <c r="BH102" s="352"/>
      <c r="BI102" s="352"/>
      <c r="BJ102" s="353"/>
    </row>
    <row r="103" spans="2:62" ht="20.25" customHeight="1" x14ac:dyDescent="0.55000000000000004">
      <c r="B103" s="361">
        <f>B101+1</f>
        <v>45</v>
      </c>
      <c r="C103" s="225"/>
      <c r="D103" s="226"/>
      <c r="E103" s="160"/>
      <c r="F103" s="161"/>
      <c r="G103" s="160"/>
      <c r="H103" s="161"/>
      <c r="I103" s="285"/>
      <c r="J103" s="286"/>
      <c r="K103" s="289"/>
      <c r="L103" s="290"/>
      <c r="M103" s="290"/>
      <c r="N103" s="226"/>
      <c r="O103" s="317"/>
      <c r="P103" s="318"/>
      <c r="Q103" s="318"/>
      <c r="R103" s="318"/>
      <c r="S103" s="319"/>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81"/>
      <c r="BC103" s="282"/>
      <c r="BD103" s="283"/>
      <c r="BE103" s="284"/>
      <c r="BF103" s="293"/>
      <c r="BG103" s="294"/>
      <c r="BH103" s="294"/>
      <c r="BI103" s="294"/>
      <c r="BJ103" s="295"/>
    </row>
    <row r="104" spans="2:62" ht="20.25" customHeight="1" x14ac:dyDescent="0.55000000000000004">
      <c r="B104" s="362"/>
      <c r="C104" s="357"/>
      <c r="D104" s="350"/>
      <c r="E104" s="203"/>
      <c r="F104" s="204">
        <f>C103</f>
        <v>0</v>
      </c>
      <c r="G104" s="203"/>
      <c r="H104" s="204">
        <f>I103</f>
        <v>0</v>
      </c>
      <c r="I104" s="346"/>
      <c r="J104" s="347"/>
      <c r="K104" s="348"/>
      <c r="L104" s="349"/>
      <c r="M104" s="349"/>
      <c r="N104" s="350"/>
      <c r="O104" s="317"/>
      <c r="P104" s="318"/>
      <c r="Q104" s="318"/>
      <c r="R104" s="318"/>
      <c r="S104" s="319"/>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354">
        <f>IF($BE$3="４週",SUM(W104:AX104),IF($BE$3="暦月",SUM(W104:BA104),""))</f>
        <v>0</v>
      </c>
      <c r="BC104" s="355"/>
      <c r="BD104" s="356">
        <f>IF($BE$3="４週",BB104/4,IF($BE$3="暦月",(BB104/($BE$8/7)),""))</f>
        <v>0</v>
      </c>
      <c r="BE104" s="355"/>
      <c r="BF104" s="351"/>
      <c r="BG104" s="352"/>
      <c r="BH104" s="352"/>
      <c r="BI104" s="352"/>
      <c r="BJ104" s="353"/>
    </row>
    <row r="105" spans="2:62" ht="20.25" customHeight="1" x14ac:dyDescent="0.55000000000000004">
      <c r="B105" s="361">
        <f>B103+1</f>
        <v>46</v>
      </c>
      <c r="C105" s="225"/>
      <c r="D105" s="226"/>
      <c r="E105" s="160"/>
      <c r="F105" s="161"/>
      <c r="G105" s="160"/>
      <c r="H105" s="161"/>
      <c r="I105" s="285"/>
      <c r="J105" s="286"/>
      <c r="K105" s="289"/>
      <c r="L105" s="290"/>
      <c r="M105" s="290"/>
      <c r="N105" s="226"/>
      <c r="O105" s="317"/>
      <c r="P105" s="318"/>
      <c r="Q105" s="318"/>
      <c r="R105" s="318"/>
      <c r="S105" s="319"/>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81"/>
      <c r="BC105" s="282"/>
      <c r="BD105" s="283"/>
      <c r="BE105" s="284"/>
      <c r="BF105" s="293"/>
      <c r="BG105" s="294"/>
      <c r="BH105" s="294"/>
      <c r="BI105" s="294"/>
      <c r="BJ105" s="295"/>
    </row>
    <row r="106" spans="2:62" ht="20.25" customHeight="1" x14ac:dyDescent="0.55000000000000004">
      <c r="B106" s="362"/>
      <c r="C106" s="357"/>
      <c r="D106" s="350"/>
      <c r="E106" s="203"/>
      <c r="F106" s="204">
        <f>C105</f>
        <v>0</v>
      </c>
      <c r="G106" s="203"/>
      <c r="H106" s="204">
        <f>I105</f>
        <v>0</v>
      </c>
      <c r="I106" s="346"/>
      <c r="J106" s="347"/>
      <c r="K106" s="348"/>
      <c r="L106" s="349"/>
      <c r="M106" s="349"/>
      <c r="N106" s="350"/>
      <c r="O106" s="317"/>
      <c r="P106" s="318"/>
      <c r="Q106" s="318"/>
      <c r="R106" s="318"/>
      <c r="S106" s="319"/>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354">
        <f>IF($BE$3="４週",SUM(W106:AX106),IF($BE$3="暦月",SUM(W106:BA106),""))</f>
        <v>0</v>
      </c>
      <c r="BC106" s="355"/>
      <c r="BD106" s="356">
        <f>IF($BE$3="４週",BB106/4,IF($BE$3="暦月",(BB106/($BE$8/7)),""))</f>
        <v>0</v>
      </c>
      <c r="BE106" s="355"/>
      <c r="BF106" s="351"/>
      <c r="BG106" s="352"/>
      <c r="BH106" s="352"/>
      <c r="BI106" s="352"/>
      <c r="BJ106" s="353"/>
    </row>
    <row r="107" spans="2:62" ht="20.25" customHeight="1" x14ac:dyDescent="0.55000000000000004">
      <c r="B107" s="361">
        <f>B105+1</f>
        <v>47</v>
      </c>
      <c r="C107" s="225"/>
      <c r="D107" s="226"/>
      <c r="E107" s="160"/>
      <c r="F107" s="161"/>
      <c r="G107" s="160"/>
      <c r="H107" s="161"/>
      <c r="I107" s="285"/>
      <c r="J107" s="286"/>
      <c r="K107" s="289"/>
      <c r="L107" s="290"/>
      <c r="M107" s="290"/>
      <c r="N107" s="226"/>
      <c r="O107" s="317"/>
      <c r="P107" s="318"/>
      <c r="Q107" s="318"/>
      <c r="R107" s="318"/>
      <c r="S107" s="319"/>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81"/>
      <c r="BC107" s="282"/>
      <c r="BD107" s="283"/>
      <c r="BE107" s="284"/>
      <c r="BF107" s="293"/>
      <c r="BG107" s="294"/>
      <c r="BH107" s="294"/>
      <c r="BI107" s="294"/>
      <c r="BJ107" s="295"/>
    </row>
    <row r="108" spans="2:62" ht="20.25" customHeight="1" x14ac:dyDescent="0.55000000000000004">
      <c r="B108" s="362"/>
      <c r="C108" s="357"/>
      <c r="D108" s="350"/>
      <c r="E108" s="203"/>
      <c r="F108" s="204">
        <f>C107</f>
        <v>0</v>
      </c>
      <c r="G108" s="203"/>
      <c r="H108" s="204">
        <f>I107</f>
        <v>0</v>
      </c>
      <c r="I108" s="346"/>
      <c r="J108" s="347"/>
      <c r="K108" s="348"/>
      <c r="L108" s="349"/>
      <c r="M108" s="349"/>
      <c r="N108" s="350"/>
      <c r="O108" s="317"/>
      <c r="P108" s="318"/>
      <c r="Q108" s="318"/>
      <c r="R108" s="318"/>
      <c r="S108" s="319"/>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354">
        <f>IF($BE$3="４週",SUM(W108:AX108),IF($BE$3="暦月",SUM(W108:BA108),""))</f>
        <v>0</v>
      </c>
      <c r="BC108" s="355"/>
      <c r="BD108" s="356">
        <f>IF($BE$3="４週",BB108/4,IF($BE$3="暦月",(BB108/($BE$8/7)),""))</f>
        <v>0</v>
      </c>
      <c r="BE108" s="355"/>
      <c r="BF108" s="351"/>
      <c r="BG108" s="352"/>
      <c r="BH108" s="352"/>
      <c r="BI108" s="352"/>
      <c r="BJ108" s="353"/>
    </row>
    <row r="109" spans="2:62" ht="20.25" customHeight="1" x14ac:dyDescent="0.55000000000000004">
      <c r="B109" s="361">
        <f>B107+1</f>
        <v>48</v>
      </c>
      <c r="C109" s="225"/>
      <c r="D109" s="226"/>
      <c r="E109" s="160"/>
      <c r="F109" s="161"/>
      <c r="G109" s="160"/>
      <c r="H109" s="161"/>
      <c r="I109" s="285"/>
      <c r="J109" s="286"/>
      <c r="K109" s="289"/>
      <c r="L109" s="290"/>
      <c r="M109" s="290"/>
      <c r="N109" s="226"/>
      <c r="O109" s="317"/>
      <c r="P109" s="318"/>
      <c r="Q109" s="318"/>
      <c r="R109" s="318"/>
      <c r="S109" s="319"/>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81"/>
      <c r="BC109" s="282"/>
      <c r="BD109" s="283"/>
      <c r="BE109" s="284"/>
      <c r="BF109" s="293"/>
      <c r="BG109" s="294"/>
      <c r="BH109" s="294"/>
      <c r="BI109" s="294"/>
      <c r="BJ109" s="295"/>
    </row>
    <row r="110" spans="2:62" ht="20.25" customHeight="1" x14ac:dyDescent="0.55000000000000004">
      <c r="B110" s="362"/>
      <c r="C110" s="357"/>
      <c r="D110" s="350"/>
      <c r="E110" s="203"/>
      <c r="F110" s="204">
        <f>C109</f>
        <v>0</v>
      </c>
      <c r="G110" s="203"/>
      <c r="H110" s="204">
        <f>I109</f>
        <v>0</v>
      </c>
      <c r="I110" s="346"/>
      <c r="J110" s="347"/>
      <c r="K110" s="348"/>
      <c r="L110" s="349"/>
      <c r="M110" s="349"/>
      <c r="N110" s="350"/>
      <c r="O110" s="317"/>
      <c r="P110" s="318"/>
      <c r="Q110" s="318"/>
      <c r="R110" s="318"/>
      <c r="S110" s="319"/>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354">
        <f>IF($BE$3="４週",SUM(W110:AX110),IF($BE$3="暦月",SUM(W110:BA110),""))</f>
        <v>0</v>
      </c>
      <c r="BC110" s="355"/>
      <c r="BD110" s="356">
        <f>IF($BE$3="４週",BB110/4,IF($BE$3="暦月",(BB110/($BE$8/7)),""))</f>
        <v>0</v>
      </c>
      <c r="BE110" s="355"/>
      <c r="BF110" s="351"/>
      <c r="BG110" s="352"/>
      <c r="BH110" s="352"/>
      <c r="BI110" s="352"/>
      <c r="BJ110" s="353"/>
    </row>
    <row r="111" spans="2:62" ht="20.25" customHeight="1" x14ac:dyDescent="0.55000000000000004">
      <c r="B111" s="361">
        <f>B109+1</f>
        <v>49</v>
      </c>
      <c r="C111" s="225"/>
      <c r="D111" s="226"/>
      <c r="E111" s="160"/>
      <c r="F111" s="161"/>
      <c r="G111" s="160"/>
      <c r="H111" s="161"/>
      <c r="I111" s="285"/>
      <c r="J111" s="286"/>
      <c r="K111" s="289"/>
      <c r="L111" s="290"/>
      <c r="M111" s="290"/>
      <c r="N111" s="226"/>
      <c r="O111" s="317"/>
      <c r="P111" s="318"/>
      <c r="Q111" s="318"/>
      <c r="R111" s="318"/>
      <c r="S111" s="319"/>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81"/>
      <c r="BC111" s="282"/>
      <c r="BD111" s="283"/>
      <c r="BE111" s="284"/>
      <c r="BF111" s="293"/>
      <c r="BG111" s="294"/>
      <c r="BH111" s="294"/>
      <c r="BI111" s="294"/>
      <c r="BJ111" s="295"/>
    </row>
    <row r="112" spans="2:62" ht="20.25" customHeight="1" x14ac:dyDescent="0.55000000000000004">
      <c r="B112" s="362"/>
      <c r="C112" s="357"/>
      <c r="D112" s="350"/>
      <c r="E112" s="203"/>
      <c r="F112" s="204">
        <f>C111</f>
        <v>0</v>
      </c>
      <c r="G112" s="203"/>
      <c r="H112" s="204">
        <f>I111</f>
        <v>0</v>
      </c>
      <c r="I112" s="346"/>
      <c r="J112" s="347"/>
      <c r="K112" s="348"/>
      <c r="L112" s="349"/>
      <c r="M112" s="349"/>
      <c r="N112" s="350"/>
      <c r="O112" s="317"/>
      <c r="P112" s="318"/>
      <c r="Q112" s="318"/>
      <c r="R112" s="318"/>
      <c r="S112" s="319"/>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354">
        <f>IF($BE$3="４週",SUM(W112:AX112),IF($BE$3="暦月",SUM(W112:BA112),""))</f>
        <v>0</v>
      </c>
      <c r="BC112" s="355"/>
      <c r="BD112" s="356">
        <f>IF($BE$3="４週",BB112/4,IF($BE$3="暦月",(BB112/($BE$8/7)),""))</f>
        <v>0</v>
      </c>
      <c r="BE112" s="355"/>
      <c r="BF112" s="351"/>
      <c r="BG112" s="352"/>
      <c r="BH112" s="352"/>
      <c r="BI112" s="352"/>
      <c r="BJ112" s="353"/>
    </row>
    <row r="113" spans="2:62" ht="20.25" customHeight="1" x14ac:dyDescent="0.55000000000000004">
      <c r="B113" s="361">
        <f>B111+1</f>
        <v>50</v>
      </c>
      <c r="C113" s="225"/>
      <c r="D113" s="226"/>
      <c r="E113" s="160"/>
      <c r="F113" s="161"/>
      <c r="G113" s="160"/>
      <c r="H113" s="161"/>
      <c r="I113" s="285"/>
      <c r="J113" s="286"/>
      <c r="K113" s="289"/>
      <c r="L113" s="290"/>
      <c r="M113" s="290"/>
      <c r="N113" s="226"/>
      <c r="O113" s="317"/>
      <c r="P113" s="318"/>
      <c r="Q113" s="318"/>
      <c r="R113" s="318"/>
      <c r="S113" s="319"/>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81"/>
      <c r="BC113" s="282"/>
      <c r="BD113" s="283"/>
      <c r="BE113" s="284"/>
      <c r="BF113" s="293"/>
      <c r="BG113" s="294"/>
      <c r="BH113" s="294"/>
      <c r="BI113" s="294"/>
      <c r="BJ113" s="295"/>
    </row>
    <row r="114" spans="2:62" ht="20.25" customHeight="1" x14ac:dyDescent="0.55000000000000004">
      <c r="B114" s="362"/>
      <c r="C114" s="357"/>
      <c r="D114" s="350"/>
      <c r="E114" s="203"/>
      <c r="F114" s="204">
        <f>C113</f>
        <v>0</v>
      </c>
      <c r="G114" s="203"/>
      <c r="H114" s="204">
        <f>I113</f>
        <v>0</v>
      </c>
      <c r="I114" s="346"/>
      <c r="J114" s="347"/>
      <c r="K114" s="348"/>
      <c r="L114" s="349"/>
      <c r="M114" s="349"/>
      <c r="N114" s="350"/>
      <c r="O114" s="317"/>
      <c r="P114" s="318"/>
      <c r="Q114" s="318"/>
      <c r="R114" s="318"/>
      <c r="S114" s="319"/>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354">
        <f>IF($BE$3="４週",SUM(W114:AX114),IF($BE$3="暦月",SUM(W114:BA114),""))</f>
        <v>0</v>
      </c>
      <c r="BC114" s="355"/>
      <c r="BD114" s="356">
        <f>IF($BE$3="４週",BB114/4,IF($BE$3="暦月",(BB114/($BE$8/7)),""))</f>
        <v>0</v>
      </c>
      <c r="BE114" s="355"/>
      <c r="BF114" s="351"/>
      <c r="BG114" s="352"/>
      <c r="BH114" s="352"/>
      <c r="BI114" s="352"/>
      <c r="BJ114" s="353"/>
    </row>
    <row r="115" spans="2:62" ht="20.25" customHeight="1" x14ac:dyDescent="0.55000000000000004">
      <c r="B115" s="361">
        <f>B113+1</f>
        <v>51</v>
      </c>
      <c r="C115" s="225"/>
      <c r="D115" s="226"/>
      <c r="E115" s="160"/>
      <c r="F115" s="161"/>
      <c r="G115" s="160"/>
      <c r="H115" s="161"/>
      <c r="I115" s="285"/>
      <c r="J115" s="286"/>
      <c r="K115" s="289"/>
      <c r="L115" s="290"/>
      <c r="M115" s="290"/>
      <c r="N115" s="226"/>
      <c r="O115" s="317"/>
      <c r="P115" s="318"/>
      <c r="Q115" s="318"/>
      <c r="R115" s="318"/>
      <c r="S115" s="319"/>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81"/>
      <c r="BC115" s="282"/>
      <c r="BD115" s="283"/>
      <c r="BE115" s="284"/>
      <c r="BF115" s="293"/>
      <c r="BG115" s="294"/>
      <c r="BH115" s="294"/>
      <c r="BI115" s="294"/>
      <c r="BJ115" s="295"/>
    </row>
    <row r="116" spans="2:62" ht="20.25" customHeight="1" x14ac:dyDescent="0.55000000000000004">
      <c r="B116" s="362"/>
      <c r="C116" s="357"/>
      <c r="D116" s="350"/>
      <c r="E116" s="203"/>
      <c r="F116" s="204">
        <f>C115</f>
        <v>0</v>
      </c>
      <c r="G116" s="203"/>
      <c r="H116" s="204">
        <f>I115</f>
        <v>0</v>
      </c>
      <c r="I116" s="346"/>
      <c r="J116" s="347"/>
      <c r="K116" s="348"/>
      <c r="L116" s="349"/>
      <c r="M116" s="349"/>
      <c r="N116" s="350"/>
      <c r="O116" s="317"/>
      <c r="P116" s="318"/>
      <c r="Q116" s="318"/>
      <c r="R116" s="318"/>
      <c r="S116" s="319"/>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354">
        <f>IF($BE$3="４週",SUM(W116:AX116),IF($BE$3="暦月",SUM(W116:BA116),""))</f>
        <v>0</v>
      </c>
      <c r="BC116" s="355"/>
      <c r="BD116" s="356">
        <f>IF($BE$3="４週",BB116/4,IF($BE$3="暦月",(BB116/($BE$8/7)),""))</f>
        <v>0</v>
      </c>
      <c r="BE116" s="355"/>
      <c r="BF116" s="351"/>
      <c r="BG116" s="352"/>
      <c r="BH116" s="352"/>
      <c r="BI116" s="352"/>
      <c r="BJ116" s="353"/>
    </row>
    <row r="117" spans="2:62" ht="20.25" customHeight="1" x14ac:dyDescent="0.55000000000000004">
      <c r="B117" s="361">
        <f>B115+1</f>
        <v>52</v>
      </c>
      <c r="C117" s="225"/>
      <c r="D117" s="226"/>
      <c r="E117" s="160"/>
      <c r="F117" s="161"/>
      <c r="G117" s="160"/>
      <c r="H117" s="161"/>
      <c r="I117" s="285"/>
      <c r="J117" s="286"/>
      <c r="K117" s="289"/>
      <c r="L117" s="290"/>
      <c r="M117" s="290"/>
      <c r="N117" s="226"/>
      <c r="O117" s="317"/>
      <c r="P117" s="318"/>
      <c r="Q117" s="318"/>
      <c r="R117" s="318"/>
      <c r="S117" s="319"/>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81"/>
      <c r="BC117" s="282"/>
      <c r="BD117" s="283"/>
      <c r="BE117" s="284"/>
      <c r="BF117" s="293"/>
      <c r="BG117" s="294"/>
      <c r="BH117" s="294"/>
      <c r="BI117" s="294"/>
      <c r="BJ117" s="295"/>
    </row>
    <row r="118" spans="2:62" ht="20.25" customHeight="1" x14ac:dyDescent="0.55000000000000004">
      <c r="B118" s="362"/>
      <c r="C118" s="357"/>
      <c r="D118" s="350"/>
      <c r="E118" s="203"/>
      <c r="F118" s="204">
        <f>C117</f>
        <v>0</v>
      </c>
      <c r="G118" s="203"/>
      <c r="H118" s="204">
        <f>I117</f>
        <v>0</v>
      </c>
      <c r="I118" s="346"/>
      <c r="J118" s="347"/>
      <c r="K118" s="348"/>
      <c r="L118" s="349"/>
      <c r="M118" s="349"/>
      <c r="N118" s="350"/>
      <c r="O118" s="317"/>
      <c r="P118" s="318"/>
      <c r="Q118" s="318"/>
      <c r="R118" s="318"/>
      <c r="S118" s="319"/>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354">
        <f>IF($BE$3="４週",SUM(W118:AX118),IF($BE$3="暦月",SUM(W118:BA118),""))</f>
        <v>0</v>
      </c>
      <c r="BC118" s="355"/>
      <c r="BD118" s="356">
        <f>IF($BE$3="４週",BB118/4,IF($BE$3="暦月",(BB118/($BE$8/7)),""))</f>
        <v>0</v>
      </c>
      <c r="BE118" s="355"/>
      <c r="BF118" s="351"/>
      <c r="BG118" s="352"/>
      <c r="BH118" s="352"/>
      <c r="BI118" s="352"/>
      <c r="BJ118" s="353"/>
    </row>
    <row r="119" spans="2:62" ht="20.25" customHeight="1" x14ac:dyDescent="0.55000000000000004">
      <c r="B119" s="361">
        <f>B117+1</f>
        <v>53</v>
      </c>
      <c r="C119" s="225"/>
      <c r="D119" s="226"/>
      <c r="E119" s="160"/>
      <c r="F119" s="161"/>
      <c r="G119" s="160"/>
      <c r="H119" s="161"/>
      <c r="I119" s="285"/>
      <c r="J119" s="286"/>
      <c r="K119" s="289"/>
      <c r="L119" s="290"/>
      <c r="M119" s="290"/>
      <c r="N119" s="226"/>
      <c r="O119" s="317"/>
      <c r="P119" s="318"/>
      <c r="Q119" s="318"/>
      <c r="R119" s="318"/>
      <c r="S119" s="319"/>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81"/>
      <c r="BC119" s="282"/>
      <c r="BD119" s="283"/>
      <c r="BE119" s="284"/>
      <c r="BF119" s="293"/>
      <c r="BG119" s="294"/>
      <c r="BH119" s="294"/>
      <c r="BI119" s="294"/>
      <c r="BJ119" s="295"/>
    </row>
    <row r="120" spans="2:62" ht="20.25" customHeight="1" x14ac:dyDescent="0.55000000000000004">
      <c r="B120" s="362"/>
      <c r="C120" s="357"/>
      <c r="D120" s="350"/>
      <c r="E120" s="203"/>
      <c r="F120" s="204">
        <f>C119</f>
        <v>0</v>
      </c>
      <c r="G120" s="203"/>
      <c r="H120" s="204">
        <f>I119</f>
        <v>0</v>
      </c>
      <c r="I120" s="346"/>
      <c r="J120" s="347"/>
      <c r="K120" s="348"/>
      <c r="L120" s="349"/>
      <c r="M120" s="349"/>
      <c r="N120" s="350"/>
      <c r="O120" s="317"/>
      <c r="P120" s="318"/>
      <c r="Q120" s="318"/>
      <c r="R120" s="318"/>
      <c r="S120" s="319"/>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354">
        <f>IF($BE$3="４週",SUM(W120:AX120),IF($BE$3="暦月",SUM(W120:BA120),""))</f>
        <v>0</v>
      </c>
      <c r="BC120" s="355"/>
      <c r="BD120" s="356">
        <f>IF($BE$3="４週",BB120/4,IF($BE$3="暦月",(BB120/($BE$8/7)),""))</f>
        <v>0</v>
      </c>
      <c r="BE120" s="355"/>
      <c r="BF120" s="351"/>
      <c r="BG120" s="352"/>
      <c r="BH120" s="352"/>
      <c r="BI120" s="352"/>
      <c r="BJ120" s="353"/>
    </row>
    <row r="121" spans="2:62" ht="20.25" customHeight="1" x14ac:dyDescent="0.55000000000000004">
      <c r="B121" s="361">
        <f>B119+1</f>
        <v>54</v>
      </c>
      <c r="C121" s="225"/>
      <c r="D121" s="226"/>
      <c r="E121" s="160"/>
      <c r="F121" s="161"/>
      <c r="G121" s="160"/>
      <c r="H121" s="161"/>
      <c r="I121" s="285"/>
      <c r="J121" s="286"/>
      <c r="K121" s="289"/>
      <c r="L121" s="290"/>
      <c r="M121" s="290"/>
      <c r="N121" s="226"/>
      <c r="O121" s="317"/>
      <c r="P121" s="318"/>
      <c r="Q121" s="318"/>
      <c r="R121" s="318"/>
      <c r="S121" s="319"/>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81"/>
      <c r="BC121" s="282"/>
      <c r="BD121" s="283"/>
      <c r="BE121" s="284"/>
      <c r="BF121" s="293"/>
      <c r="BG121" s="294"/>
      <c r="BH121" s="294"/>
      <c r="BI121" s="294"/>
      <c r="BJ121" s="295"/>
    </row>
    <row r="122" spans="2:62" ht="20.25" customHeight="1" x14ac:dyDescent="0.55000000000000004">
      <c r="B122" s="362"/>
      <c r="C122" s="357"/>
      <c r="D122" s="350"/>
      <c r="E122" s="203"/>
      <c r="F122" s="204">
        <f>C121</f>
        <v>0</v>
      </c>
      <c r="G122" s="203"/>
      <c r="H122" s="204">
        <f>I121</f>
        <v>0</v>
      </c>
      <c r="I122" s="346"/>
      <c r="J122" s="347"/>
      <c r="K122" s="348"/>
      <c r="L122" s="349"/>
      <c r="M122" s="349"/>
      <c r="N122" s="350"/>
      <c r="O122" s="317"/>
      <c r="P122" s="318"/>
      <c r="Q122" s="318"/>
      <c r="R122" s="318"/>
      <c r="S122" s="319"/>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354">
        <f>IF($BE$3="４週",SUM(W122:AX122),IF($BE$3="暦月",SUM(W122:BA122),""))</f>
        <v>0</v>
      </c>
      <c r="BC122" s="355"/>
      <c r="BD122" s="356">
        <f>IF($BE$3="４週",BB122/4,IF($BE$3="暦月",(BB122/($BE$8/7)),""))</f>
        <v>0</v>
      </c>
      <c r="BE122" s="355"/>
      <c r="BF122" s="351"/>
      <c r="BG122" s="352"/>
      <c r="BH122" s="352"/>
      <c r="BI122" s="352"/>
      <c r="BJ122" s="353"/>
    </row>
    <row r="123" spans="2:62" ht="20.25" customHeight="1" x14ac:dyDescent="0.55000000000000004">
      <c r="B123" s="361">
        <f>B121+1</f>
        <v>55</v>
      </c>
      <c r="C123" s="225"/>
      <c r="D123" s="226"/>
      <c r="E123" s="160"/>
      <c r="F123" s="161"/>
      <c r="G123" s="160"/>
      <c r="H123" s="161"/>
      <c r="I123" s="285"/>
      <c r="J123" s="286"/>
      <c r="K123" s="289"/>
      <c r="L123" s="290"/>
      <c r="M123" s="290"/>
      <c r="N123" s="226"/>
      <c r="O123" s="317"/>
      <c r="P123" s="318"/>
      <c r="Q123" s="318"/>
      <c r="R123" s="318"/>
      <c r="S123" s="319"/>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81"/>
      <c r="BC123" s="282"/>
      <c r="BD123" s="283"/>
      <c r="BE123" s="284"/>
      <c r="BF123" s="293"/>
      <c r="BG123" s="294"/>
      <c r="BH123" s="294"/>
      <c r="BI123" s="294"/>
      <c r="BJ123" s="295"/>
    </row>
    <row r="124" spans="2:62" ht="20.25" customHeight="1" x14ac:dyDescent="0.55000000000000004">
      <c r="B124" s="362"/>
      <c r="C124" s="357"/>
      <c r="D124" s="350"/>
      <c r="E124" s="203"/>
      <c r="F124" s="204">
        <f>C123</f>
        <v>0</v>
      </c>
      <c r="G124" s="203"/>
      <c r="H124" s="204">
        <f>I123</f>
        <v>0</v>
      </c>
      <c r="I124" s="346"/>
      <c r="J124" s="347"/>
      <c r="K124" s="348"/>
      <c r="L124" s="349"/>
      <c r="M124" s="349"/>
      <c r="N124" s="350"/>
      <c r="O124" s="317"/>
      <c r="P124" s="318"/>
      <c r="Q124" s="318"/>
      <c r="R124" s="318"/>
      <c r="S124" s="319"/>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354">
        <f>IF($BE$3="４週",SUM(W124:AX124),IF($BE$3="暦月",SUM(W124:BA124),""))</f>
        <v>0</v>
      </c>
      <c r="BC124" s="355"/>
      <c r="BD124" s="356">
        <f>IF($BE$3="４週",BB124/4,IF($BE$3="暦月",(BB124/($BE$8/7)),""))</f>
        <v>0</v>
      </c>
      <c r="BE124" s="355"/>
      <c r="BF124" s="351"/>
      <c r="BG124" s="352"/>
      <c r="BH124" s="352"/>
      <c r="BI124" s="352"/>
      <c r="BJ124" s="353"/>
    </row>
    <row r="125" spans="2:62" ht="20.25" customHeight="1" x14ac:dyDescent="0.55000000000000004">
      <c r="B125" s="361">
        <f>B123+1</f>
        <v>56</v>
      </c>
      <c r="C125" s="225"/>
      <c r="D125" s="226"/>
      <c r="E125" s="160"/>
      <c r="F125" s="161"/>
      <c r="G125" s="160"/>
      <c r="H125" s="161"/>
      <c r="I125" s="285"/>
      <c r="J125" s="286"/>
      <c r="K125" s="289"/>
      <c r="L125" s="290"/>
      <c r="M125" s="290"/>
      <c r="N125" s="226"/>
      <c r="O125" s="317"/>
      <c r="P125" s="318"/>
      <c r="Q125" s="318"/>
      <c r="R125" s="318"/>
      <c r="S125" s="319"/>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81"/>
      <c r="BC125" s="282"/>
      <c r="BD125" s="283"/>
      <c r="BE125" s="284"/>
      <c r="BF125" s="293"/>
      <c r="BG125" s="294"/>
      <c r="BH125" s="294"/>
      <c r="BI125" s="294"/>
      <c r="BJ125" s="295"/>
    </row>
    <row r="126" spans="2:62" ht="20.25" customHeight="1" x14ac:dyDescent="0.55000000000000004">
      <c r="B126" s="362"/>
      <c r="C126" s="357"/>
      <c r="D126" s="350"/>
      <c r="E126" s="203"/>
      <c r="F126" s="204">
        <f>C125</f>
        <v>0</v>
      </c>
      <c r="G126" s="203"/>
      <c r="H126" s="204">
        <f>I125</f>
        <v>0</v>
      </c>
      <c r="I126" s="346"/>
      <c r="J126" s="347"/>
      <c r="K126" s="348"/>
      <c r="L126" s="349"/>
      <c r="M126" s="349"/>
      <c r="N126" s="350"/>
      <c r="O126" s="317"/>
      <c r="P126" s="318"/>
      <c r="Q126" s="318"/>
      <c r="R126" s="318"/>
      <c r="S126" s="319"/>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354">
        <f>IF($BE$3="４週",SUM(W126:AX126),IF($BE$3="暦月",SUM(W126:BA126),""))</f>
        <v>0</v>
      </c>
      <c r="BC126" s="355"/>
      <c r="BD126" s="356">
        <f>IF($BE$3="４週",BB126/4,IF($BE$3="暦月",(BB126/($BE$8/7)),""))</f>
        <v>0</v>
      </c>
      <c r="BE126" s="355"/>
      <c r="BF126" s="351"/>
      <c r="BG126" s="352"/>
      <c r="BH126" s="352"/>
      <c r="BI126" s="352"/>
      <c r="BJ126" s="353"/>
    </row>
    <row r="127" spans="2:62" ht="20.25" customHeight="1" x14ac:dyDescent="0.55000000000000004">
      <c r="B127" s="361">
        <f>B125+1</f>
        <v>57</v>
      </c>
      <c r="C127" s="225"/>
      <c r="D127" s="226"/>
      <c r="E127" s="160"/>
      <c r="F127" s="161"/>
      <c r="G127" s="160"/>
      <c r="H127" s="161"/>
      <c r="I127" s="285"/>
      <c r="J127" s="286"/>
      <c r="K127" s="289"/>
      <c r="L127" s="290"/>
      <c r="M127" s="290"/>
      <c r="N127" s="226"/>
      <c r="O127" s="317"/>
      <c r="P127" s="318"/>
      <c r="Q127" s="318"/>
      <c r="R127" s="318"/>
      <c r="S127" s="319"/>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81"/>
      <c r="BC127" s="282"/>
      <c r="BD127" s="283"/>
      <c r="BE127" s="284"/>
      <c r="BF127" s="293"/>
      <c r="BG127" s="294"/>
      <c r="BH127" s="294"/>
      <c r="BI127" s="294"/>
      <c r="BJ127" s="295"/>
    </row>
    <row r="128" spans="2:62" ht="20.25" customHeight="1" x14ac:dyDescent="0.55000000000000004">
      <c r="B128" s="362"/>
      <c r="C128" s="357"/>
      <c r="D128" s="350"/>
      <c r="E128" s="203"/>
      <c r="F128" s="204">
        <f>C127</f>
        <v>0</v>
      </c>
      <c r="G128" s="203"/>
      <c r="H128" s="204">
        <f>I127</f>
        <v>0</v>
      </c>
      <c r="I128" s="346"/>
      <c r="J128" s="347"/>
      <c r="K128" s="348"/>
      <c r="L128" s="349"/>
      <c r="M128" s="349"/>
      <c r="N128" s="350"/>
      <c r="O128" s="317"/>
      <c r="P128" s="318"/>
      <c r="Q128" s="318"/>
      <c r="R128" s="318"/>
      <c r="S128" s="319"/>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354">
        <f>IF($BE$3="４週",SUM(W128:AX128),IF($BE$3="暦月",SUM(W128:BA128),""))</f>
        <v>0</v>
      </c>
      <c r="BC128" s="355"/>
      <c r="BD128" s="356">
        <f>IF($BE$3="４週",BB128/4,IF($BE$3="暦月",(BB128/($BE$8/7)),""))</f>
        <v>0</v>
      </c>
      <c r="BE128" s="355"/>
      <c r="BF128" s="351"/>
      <c r="BG128" s="352"/>
      <c r="BH128" s="352"/>
      <c r="BI128" s="352"/>
      <c r="BJ128" s="353"/>
    </row>
    <row r="129" spans="2:62" ht="20.25" customHeight="1" x14ac:dyDescent="0.55000000000000004">
      <c r="B129" s="361">
        <f>B127+1</f>
        <v>58</v>
      </c>
      <c r="C129" s="225"/>
      <c r="D129" s="226"/>
      <c r="E129" s="160"/>
      <c r="F129" s="161"/>
      <c r="G129" s="160"/>
      <c r="H129" s="161"/>
      <c r="I129" s="285"/>
      <c r="J129" s="286"/>
      <c r="K129" s="289"/>
      <c r="L129" s="290"/>
      <c r="M129" s="290"/>
      <c r="N129" s="226"/>
      <c r="O129" s="317"/>
      <c r="P129" s="318"/>
      <c r="Q129" s="318"/>
      <c r="R129" s="318"/>
      <c r="S129" s="319"/>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81"/>
      <c r="BC129" s="282"/>
      <c r="BD129" s="283"/>
      <c r="BE129" s="284"/>
      <c r="BF129" s="293"/>
      <c r="BG129" s="294"/>
      <c r="BH129" s="294"/>
      <c r="BI129" s="294"/>
      <c r="BJ129" s="295"/>
    </row>
    <row r="130" spans="2:62" ht="20.25" customHeight="1" x14ac:dyDescent="0.55000000000000004">
      <c r="B130" s="362"/>
      <c r="C130" s="357"/>
      <c r="D130" s="350"/>
      <c r="E130" s="203"/>
      <c r="F130" s="204">
        <f>C129</f>
        <v>0</v>
      </c>
      <c r="G130" s="203"/>
      <c r="H130" s="204">
        <f>I129</f>
        <v>0</v>
      </c>
      <c r="I130" s="346"/>
      <c r="J130" s="347"/>
      <c r="K130" s="348"/>
      <c r="L130" s="349"/>
      <c r="M130" s="349"/>
      <c r="N130" s="350"/>
      <c r="O130" s="317"/>
      <c r="P130" s="318"/>
      <c r="Q130" s="318"/>
      <c r="R130" s="318"/>
      <c r="S130" s="319"/>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354">
        <f>IF($BE$3="４週",SUM(W130:AX130),IF($BE$3="暦月",SUM(W130:BA130),""))</f>
        <v>0</v>
      </c>
      <c r="BC130" s="355"/>
      <c r="BD130" s="356">
        <f>IF($BE$3="４週",BB130/4,IF($BE$3="暦月",(BB130/($BE$8/7)),""))</f>
        <v>0</v>
      </c>
      <c r="BE130" s="355"/>
      <c r="BF130" s="351"/>
      <c r="BG130" s="352"/>
      <c r="BH130" s="352"/>
      <c r="BI130" s="352"/>
      <c r="BJ130" s="353"/>
    </row>
    <row r="131" spans="2:62" ht="20.25" customHeight="1" x14ac:dyDescent="0.55000000000000004">
      <c r="B131" s="361">
        <f>B129+1</f>
        <v>59</v>
      </c>
      <c r="C131" s="225"/>
      <c r="D131" s="226"/>
      <c r="E131" s="160"/>
      <c r="F131" s="161"/>
      <c r="G131" s="160"/>
      <c r="H131" s="161"/>
      <c r="I131" s="285"/>
      <c r="J131" s="286"/>
      <c r="K131" s="289"/>
      <c r="L131" s="290"/>
      <c r="M131" s="290"/>
      <c r="N131" s="226"/>
      <c r="O131" s="317"/>
      <c r="P131" s="318"/>
      <c r="Q131" s="318"/>
      <c r="R131" s="318"/>
      <c r="S131" s="319"/>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81"/>
      <c r="BC131" s="282"/>
      <c r="BD131" s="283"/>
      <c r="BE131" s="284"/>
      <c r="BF131" s="293"/>
      <c r="BG131" s="294"/>
      <c r="BH131" s="294"/>
      <c r="BI131" s="294"/>
      <c r="BJ131" s="295"/>
    </row>
    <row r="132" spans="2:62" ht="20.25" customHeight="1" x14ac:dyDescent="0.55000000000000004">
      <c r="B132" s="362"/>
      <c r="C132" s="357"/>
      <c r="D132" s="350"/>
      <c r="E132" s="203"/>
      <c r="F132" s="204">
        <f>C131</f>
        <v>0</v>
      </c>
      <c r="G132" s="203"/>
      <c r="H132" s="204">
        <f>I131</f>
        <v>0</v>
      </c>
      <c r="I132" s="346"/>
      <c r="J132" s="347"/>
      <c r="K132" s="348"/>
      <c r="L132" s="349"/>
      <c r="M132" s="349"/>
      <c r="N132" s="350"/>
      <c r="O132" s="317"/>
      <c r="P132" s="318"/>
      <c r="Q132" s="318"/>
      <c r="R132" s="318"/>
      <c r="S132" s="319"/>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354">
        <f>IF($BE$3="４週",SUM(W132:AX132),IF($BE$3="暦月",SUM(W132:BA132),""))</f>
        <v>0</v>
      </c>
      <c r="BC132" s="355"/>
      <c r="BD132" s="356">
        <f>IF($BE$3="４週",BB132/4,IF($BE$3="暦月",(BB132/($BE$8/7)),""))</f>
        <v>0</v>
      </c>
      <c r="BE132" s="355"/>
      <c r="BF132" s="351"/>
      <c r="BG132" s="352"/>
      <c r="BH132" s="352"/>
      <c r="BI132" s="352"/>
      <c r="BJ132" s="353"/>
    </row>
    <row r="133" spans="2:62" ht="20.25" customHeight="1" x14ac:dyDescent="0.55000000000000004">
      <c r="B133" s="361">
        <f>B131+1</f>
        <v>60</v>
      </c>
      <c r="C133" s="225"/>
      <c r="D133" s="226"/>
      <c r="E133" s="160"/>
      <c r="F133" s="161"/>
      <c r="G133" s="160"/>
      <c r="H133" s="161"/>
      <c r="I133" s="285"/>
      <c r="J133" s="286"/>
      <c r="K133" s="289"/>
      <c r="L133" s="290"/>
      <c r="M133" s="290"/>
      <c r="N133" s="226"/>
      <c r="O133" s="317"/>
      <c r="P133" s="318"/>
      <c r="Q133" s="318"/>
      <c r="R133" s="318"/>
      <c r="S133" s="319"/>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81"/>
      <c r="BC133" s="282"/>
      <c r="BD133" s="283"/>
      <c r="BE133" s="284"/>
      <c r="BF133" s="293"/>
      <c r="BG133" s="294"/>
      <c r="BH133" s="294"/>
      <c r="BI133" s="294"/>
      <c r="BJ133" s="295"/>
    </row>
    <row r="134" spans="2:62" ht="20.25" customHeight="1" x14ac:dyDescent="0.55000000000000004">
      <c r="B134" s="362"/>
      <c r="C134" s="357"/>
      <c r="D134" s="350"/>
      <c r="E134" s="203"/>
      <c r="F134" s="204">
        <f>C133</f>
        <v>0</v>
      </c>
      <c r="G134" s="203"/>
      <c r="H134" s="204">
        <f>I133</f>
        <v>0</v>
      </c>
      <c r="I134" s="346"/>
      <c r="J134" s="347"/>
      <c r="K134" s="348"/>
      <c r="L134" s="349"/>
      <c r="M134" s="349"/>
      <c r="N134" s="350"/>
      <c r="O134" s="317"/>
      <c r="P134" s="318"/>
      <c r="Q134" s="318"/>
      <c r="R134" s="318"/>
      <c r="S134" s="319"/>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354">
        <f>IF($BE$3="４週",SUM(W134:AX134),IF($BE$3="暦月",SUM(W134:BA134),""))</f>
        <v>0</v>
      </c>
      <c r="BC134" s="355"/>
      <c r="BD134" s="356">
        <f>IF($BE$3="４週",BB134/4,IF($BE$3="暦月",(BB134/($BE$8/7)),""))</f>
        <v>0</v>
      </c>
      <c r="BE134" s="355"/>
      <c r="BF134" s="351"/>
      <c r="BG134" s="352"/>
      <c r="BH134" s="352"/>
      <c r="BI134" s="352"/>
      <c r="BJ134" s="353"/>
    </row>
    <row r="135" spans="2:62" ht="20.25" customHeight="1" x14ac:dyDescent="0.55000000000000004">
      <c r="B135" s="361">
        <f>B133+1</f>
        <v>61</v>
      </c>
      <c r="C135" s="225"/>
      <c r="D135" s="226"/>
      <c r="E135" s="160"/>
      <c r="F135" s="161"/>
      <c r="G135" s="160"/>
      <c r="H135" s="161"/>
      <c r="I135" s="285"/>
      <c r="J135" s="286"/>
      <c r="K135" s="289"/>
      <c r="L135" s="290"/>
      <c r="M135" s="290"/>
      <c r="N135" s="226"/>
      <c r="O135" s="317"/>
      <c r="P135" s="318"/>
      <c r="Q135" s="318"/>
      <c r="R135" s="318"/>
      <c r="S135" s="319"/>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81"/>
      <c r="BC135" s="282"/>
      <c r="BD135" s="283"/>
      <c r="BE135" s="284"/>
      <c r="BF135" s="293"/>
      <c r="BG135" s="294"/>
      <c r="BH135" s="294"/>
      <c r="BI135" s="294"/>
      <c r="BJ135" s="295"/>
    </row>
    <row r="136" spans="2:62" ht="20.25" customHeight="1" x14ac:dyDescent="0.55000000000000004">
      <c r="B136" s="362"/>
      <c r="C136" s="357"/>
      <c r="D136" s="350"/>
      <c r="E136" s="203"/>
      <c r="F136" s="204">
        <f>C135</f>
        <v>0</v>
      </c>
      <c r="G136" s="203"/>
      <c r="H136" s="204">
        <f>I135</f>
        <v>0</v>
      </c>
      <c r="I136" s="346"/>
      <c r="J136" s="347"/>
      <c r="K136" s="348"/>
      <c r="L136" s="349"/>
      <c r="M136" s="349"/>
      <c r="N136" s="350"/>
      <c r="O136" s="317"/>
      <c r="P136" s="318"/>
      <c r="Q136" s="318"/>
      <c r="R136" s="318"/>
      <c r="S136" s="319"/>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354">
        <f>IF($BE$3="４週",SUM(W136:AX136),IF($BE$3="暦月",SUM(W136:BA136),""))</f>
        <v>0</v>
      </c>
      <c r="BC136" s="355"/>
      <c r="BD136" s="356">
        <f>IF($BE$3="４週",BB136/4,IF($BE$3="暦月",(BB136/($BE$8/7)),""))</f>
        <v>0</v>
      </c>
      <c r="BE136" s="355"/>
      <c r="BF136" s="351"/>
      <c r="BG136" s="352"/>
      <c r="BH136" s="352"/>
      <c r="BI136" s="352"/>
      <c r="BJ136" s="353"/>
    </row>
    <row r="137" spans="2:62" ht="20.25" customHeight="1" x14ac:dyDescent="0.55000000000000004">
      <c r="B137" s="361">
        <f>B135+1</f>
        <v>62</v>
      </c>
      <c r="C137" s="225"/>
      <c r="D137" s="226"/>
      <c r="E137" s="160"/>
      <c r="F137" s="161"/>
      <c r="G137" s="160"/>
      <c r="H137" s="161"/>
      <c r="I137" s="285"/>
      <c r="J137" s="286"/>
      <c r="K137" s="289"/>
      <c r="L137" s="290"/>
      <c r="M137" s="290"/>
      <c r="N137" s="226"/>
      <c r="O137" s="317"/>
      <c r="P137" s="318"/>
      <c r="Q137" s="318"/>
      <c r="R137" s="318"/>
      <c r="S137" s="319"/>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81"/>
      <c r="BC137" s="282"/>
      <c r="BD137" s="283"/>
      <c r="BE137" s="284"/>
      <c r="BF137" s="293"/>
      <c r="BG137" s="294"/>
      <c r="BH137" s="294"/>
      <c r="BI137" s="294"/>
      <c r="BJ137" s="295"/>
    </row>
    <row r="138" spans="2:62" ht="20.25" customHeight="1" x14ac:dyDescent="0.55000000000000004">
      <c r="B138" s="362"/>
      <c r="C138" s="357"/>
      <c r="D138" s="350"/>
      <c r="E138" s="203"/>
      <c r="F138" s="204">
        <f>C137</f>
        <v>0</v>
      </c>
      <c r="G138" s="203"/>
      <c r="H138" s="204">
        <f>I137</f>
        <v>0</v>
      </c>
      <c r="I138" s="346"/>
      <c r="J138" s="347"/>
      <c r="K138" s="348"/>
      <c r="L138" s="349"/>
      <c r="M138" s="349"/>
      <c r="N138" s="350"/>
      <c r="O138" s="317"/>
      <c r="P138" s="318"/>
      <c r="Q138" s="318"/>
      <c r="R138" s="318"/>
      <c r="S138" s="319"/>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354">
        <f>IF($BE$3="４週",SUM(W138:AX138),IF($BE$3="暦月",SUM(W138:BA138),""))</f>
        <v>0</v>
      </c>
      <c r="BC138" s="355"/>
      <c r="BD138" s="356">
        <f>IF($BE$3="４週",BB138/4,IF($BE$3="暦月",(BB138/($BE$8/7)),""))</f>
        <v>0</v>
      </c>
      <c r="BE138" s="355"/>
      <c r="BF138" s="351"/>
      <c r="BG138" s="352"/>
      <c r="BH138" s="352"/>
      <c r="BI138" s="352"/>
      <c r="BJ138" s="353"/>
    </row>
    <row r="139" spans="2:62" ht="20.25" customHeight="1" x14ac:dyDescent="0.55000000000000004">
      <c r="B139" s="361">
        <f>B137+1</f>
        <v>63</v>
      </c>
      <c r="C139" s="225"/>
      <c r="D139" s="226"/>
      <c r="E139" s="160"/>
      <c r="F139" s="161"/>
      <c r="G139" s="160"/>
      <c r="H139" s="161"/>
      <c r="I139" s="285"/>
      <c r="J139" s="286"/>
      <c r="K139" s="289"/>
      <c r="L139" s="290"/>
      <c r="M139" s="290"/>
      <c r="N139" s="226"/>
      <c r="O139" s="317"/>
      <c r="P139" s="318"/>
      <c r="Q139" s="318"/>
      <c r="R139" s="318"/>
      <c r="S139" s="319"/>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81"/>
      <c r="BC139" s="282"/>
      <c r="BD139" s="283"/>
      <c r="BE139" s="284"/>
      <c r="BF139" s="293"/>
      <c r="BG139" s="294"/>
      <c r="BH139" s="294"/>
      <c r="BI139" s="294"/>
      <c r="BJ139" s="295"/>
    </row>
    <row r="140" spans="2:62" ht="20.25" customHeight="1" x14ac:dyDescent="0.55000000000000004">
      <c r="B140" s="362"/>
      <c r="C140" s="357"/>
      <c r="D140" s="350"/>
      <c r="E140" s="203"/>
      <c r="F140" s="204">
        <f>C139</f>
        <v>0</v>
      </c>
      <c r="G140" s="203"/>
      <c r="H140" s="204">
        <f>I139</f>
        <v>0</v>
      </c>
      <c r="I140" s="346"/>
      <c r="J140" s="347"/>
      <c r="K140" s="348"/>
      <c r="L140" s="349"/>
      <c r="M140" s="349"/>
      <c r="N140" s="350"/>
      <c r="O140" s="317"/>
      <c r="P140" s="318"/>
      <c r="Q140" s="318"/>
      <c r="R140" s="318"/>
      <c r="S140" s="319"/>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354">
        <f>IF($BE$3="４週",SUM(W140:AX140),IF($BE$3="暦月",SUM(W140:BA140),""))</f>
        <v>0</v>
      </c>
      <c r="BC140" s="355"/>
      <c r="BD140" s="356">
        <f>IF($BE$3="４週",BB140/4,IF($BE$3="暦月",(BB140/($BE$8/7)),""))</f>
        <v>0</v>
      </c>
      <c r="BE140" s="355"/>
      <c r="BF140" s="351"/>
      <c r="BG140" s="352"/>
      <c r="BH140" s="352"/>
      <c r="BI140" s="352"/>
      <c r="BJ140" s="353"/>
    </row>
    <row r="141" spans="2:62" ht="20.25" customHeight="1" x14ac:dyDescent="0.55000000000000004">
      <c r="B141" s="361">
        <f>B139+1</f>
        <v>64</v>
      </c>
      <c r="C141" s="225"/>
      <c r="D141" s="226"/>
      <c r="E141" s="160"/>
      <c r="F141" s="161"/>
      <c r="G141" s="160"/>
      <c r="H141" s="161"/>
      <c r="I141" s="285"/>
      <c r="J141" s="286"/>
      <c r="K141" s="289"/>
      <c r="L141" s="290"/>
      <c r="M141" s="290"/>
      <c r="N141" s="226"/>
      <c r="O141" s="317"/>
      <c r="P141" s="318"/>
      <c r="Q141" s="318"/>
      <c r="R141" s="318"/>
      <c r="S141" s="319"/>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81"/>
      <c r="BC141" s="282"/>
      <c r="BD141" s="283"/>
      <c r="BE141" s="284"/>
      <c r="BF141" s="293"/>
      <c r="BG141" s="294"/>
      <c r="BH141" s="294"/>
      <c r="BI141" s="294"/>
      <c r="BJ141" s="295"/>
    </row>
    <row r="142" spans="2:62" ht="20.25" customHeight="1" x14ac:dyDescent="0.55000000000000004">
      <c r="B142" s="362"/>
      <c r="C142" s="357"/>
      <c r="D142" s="350"/>
      <c r="E142" s="203"/>
      <c r="F142" s="204">
        <f>C141</f>
        <v>0</v>
      </c>
      <c r="G142" s="203"/>
      <c r="H142" s="204">
        <f>I141</f>
        <v>0</v>
      </c>
      <c r="I142" s="346"/>
      <c r="J142" s="347"/>
      <c r="K142" s="348"/>
      <c r="L142" s="349"/>
      <c r="M142" s="349"/>
      <c r="N142" s="350"/>
      <c r="O142" s="317"/>
      <c r="P142" s="318"/>
      <c r="Q142" s="318"/>
      <c r="R142" s="318"/>
      <c r="S142" s="319"/>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354">
        <f>IF($BE$3="４週",SUM(W142:AX142),IF($BE$3="暦月",SUM(W142:BA142),""))</f>
        <v>0</v>
      </c>
      <c r="BC142" s="355"/>
      <c r="BD142" s="356">
        <f>IF($BE$3="４週",BB142/4,IF($BE$3="暦月",(BB142/($BE$8/7)),""))</f>
        <v>0</v>
      </c>
      <c r="BE142" s="355"/>
      <c r="BF142" s="351"/>
      <c r="BG142" s="352"/>
      <c r="BH142" s="352"/>
      <c r="BI142" s="352"/>
      <c r="BJ142" s="353"/>
    </row>
    <row r="143" spans="2:62" ht="20.25" customHeight="1" x14ac:dyDescent="0.55000000000000004">
      <c r="B143" s="361">
        <f>B141+1</f>
        <v>65</v>
      </c>
      <c r="C143" s="225"/>
      <c r="D143" s="226"/>
      <c r="E143" s="160"/>
      <c r="F143" s="161"/>
      <c r="G143" s="160"/>
      <c r="H143" s="161"/>
      <c r="I143" s="285"/>
      <c r="J143" s="286"/>
      <c r="K143" s="289"/>
      <c r="L143" s="290"/>
      <c r="M143" s="290"/>
      <c r="N143" s="226"/>
      <c r="O143" s="317"/>
      <c r="P143" s="318"/>
      <c r="Q143" s="318"/>
      <c r="R143" s="318"/>
      <c r="S143" s="319"/>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81"/>
      <c r="BC143" s="282"/>
      <c r="BD143" s="283"/>
      <c r="BE143" s="284"/>
      <c r="BF143" s="293"/>
      <c r="BG143" s="294"/>
      <c r="BH143" s="294"/>
      <c r="BI143" s="294"/>
      <c r="BJ143" s="295"/>
    </row>
    <row r="144" spans="2:62" ht="20.25" customHeight="1" x14ac:dyDescent="0.55000000000000004">
      <c r="B144" s="362"/>
      <c r="C144" s="357"/>
      <c r="D144" s="350"/>
      <c r="E144" s="203"/>
      <c r="F144" s="204">
        <f>C143</f>
        <v>0</v>
      </c>
      <c r="G144" s="203"/>
      <c r="H144" s="204">
        <f>I143</f>
        <v>0</v>
      </c>
      <c r="I144" s="346"/>
      <c r="J144" s="347"/>
      <c r="K144" s="348"/>
      <c r="L144" s="349"/>
      <c r="M144" s="349"/>
      <c r="N144" s="350"/>
      <c r="O144" s="317"/>
      <c r="P144" s="318"/>
      <c r="Q144" s="318"/>
      <c r="R144" s="318"/>
      <c r="S144" s="319"/>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354">
        <f>IF($BE$3="４週",SUM(W144:AX144),IF($BE$3="暦月",SUM(W144:BA144),""))</f>
        <v>0</v>
      </c>
      <c r="BC144" s="355"/>
      <c r="BD144" s="356">
        <f>IF($BE$3="４週",BB144/4,IF($BE$3="暦月",(BB144/($BE$8/7)),""))</f>
        <v>0</v>
      </c>
      <c r="BE144" s="355"/>
      <c r="BF144" s="351"/>
      <c r="BG144" s="352"/>
      <c r="BH144" s="352"/>
      <c r="BI144" s="352"/>
      <c r="BJ144" s="353"/>
    </row>
    <row r="145" spans="2:62" ht="20.25" customHeight="1" x14ac:dyDescent="0.55000000000000004">
      <c r="B145" s="361">
        <f>B143+1</f>
        <v>66</v>
      </c>
      <c r="C145" s="225"/>
      <c r="D145" s="226"/>
      <c r="E145" s="160"/>
      <c r="F145" s="161"/>
      <c r="G145" s="160"/>
      <c r="H145" s="161"/>
      <c r="I145" s="285"/>
      <c r="J145" s="286"/>
      <c r="K145" s="289"/>
      <c r="L145" s="290"/>
      <c r="M145" s="290"/>
      <c r="N145" s="226"/>
      <c r="O145" s="317"/>
      <c r="P145" s="318"/>
      <c r="Q145" s="318"/>
      <c r="R145" s="318"/>
      <c r="S145" s="319"/>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81"/>
      <c r="BC145" s="282"/>
      <c r="BD145" s="283"/>
      <c r="BE145" s="284"/>
      <c r="BF145" s="293"/>
      <c r="BG145" s="294"/>
      <c r="BH145" s="294"/>
      <c r="BI145" s="294"/>
      <c r="BJ145" s="295"/>
    </row>
    <row r="146" spans="2:62" ht="20.25" customHeight="1" x14ac:dyDescent="0.55000000000000004">
      <c r="B146" s="362"/>
      <c r="C146" s="357"/>
      <c r="D146" s="350"/>
      <c r="E146" s="203"/>
      <c r="F146" s="204">
        <f>C145</f>
        <v>0</v>
      </c>
      <c r="G146" s="203"/>
      <c r="H146" s="204">
        <f>I145</f>
        <v>0</v>
      </c>
      <c r="I146" s="346"/>
      <c r="J146" s="347"/>
      <c r="K146" s="348"/>
      <c r="L146" s="349"/>
      <c r="M146" s="349"/>
      <c r="N146" s="350"/>
      <c r="O146" s="317"/>
      <c r="P146" s="318"/>
      <c r="Q146" s="318"/>
      <c r="R146" s="318"/>
      <c r="S146" s="319"/>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354">
        <f>IF($BE$3="４週",SUM(W146:AX146),IF($BE$3="暦月",SUM(W146:BA146),""))</f>
        <v>0</v>
      </c>
      <c r="BC146" s="355"/>
      <c r="BD146" s="356">
        <f>IF($BE$3="４週",BB146/4,IF($BE$3="暦月",(BB146/($BE$8/7)),""))</f>
        <v>0</v>
      </c>
      <c r="BE146" s="355"/>
      <c r="BF146" s="351"/>
      <c r="BG146" s="352"/>
      <c r="BH146" s="352"/>
      <c r="BI146" s="352"/>
      <c r="BJ146" s="353"/>
    </row>
    <row r="147" spans="2:62" ht="20.25" customHeight="1" x14ac:dyDescent="0.55000000000000004">
      <c r="B147" s="361">
        <f>B145+1</f>
        <v>67</v>
      </c>
      <c r="C147" s="225"/>
      <c r="D147" s="226"/>
      <c r="E147" s="160"/>
      <c r="F147" s="161"/>
      <c r="G147" s="160"/>
      <c r="H147" s="161"/>
      <c r="I147" s="285"/>
      <c r="J147" s="286"/>
      <c r="K147" s="289"/>
      <c r="L147" s="290"/>
      <c r="M147" s="290"/>
      <c r="N147" s="226"/>
      <c r="O147" s="317"/>
      <c r="P147" s="318"/>
      <c r="Q147" s="318"/>
      <c r="R147" s="318"/>
      <c r="S147" s="319"/>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81"/>
      <c r="BC147" s="282"/>
      <c r="BD147" s="283"/>
      <c r="BE147" s="284"/>
      <c r="BF147" s="293"/>
      <c r="BG147" s="294"/>
      <c r="BH147" s="294"/>
      <c r="BI147" s="294"/>
      <c r="BJ147" s="295"/>
    </row>
    <row r="148" spans="2:62" ht="20.25" customHeight="1" x14ac:dyDescent="0.55000000000000004">
      <c r="B148" s="362"/>
      <c r="C148" s="357"/>
      <c r="D148" s="350"/>
      <c r="E148" s="203"/>
      <c r="F148" s="204">
        <f>C147</f>
        <v>0</v>
      </c>
      <c r="G148" s="203"/>
      <c r="H148" s="204">
        <f>I147</f>
        <v>0</v>
      </c>
      <c r="I148" s="346"/>
      <c r="J148" s="347"/>
      <c r="K148" s="348"/>
      <c r="L148" s="349"/>
      <c r="M148" s="349"/>
      <c r="N148" s="350"/>
      <c r="O148" s="317"/>
      <c r="P148" s="318"/>
      <c r="Q148" s="318"/>
      <c r="R148" s="318"/>
      <c r="S148" s="319"/>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354">
        <f>IF($BE$3="４週",SUM(W148:AX148),IF($BE$3="暦月",SUM(W148:BA148),""))</f>
        <v>0</v>
      </c>
      <c r="BC148" s="355"/>
      <c r="BD148" s="356">
        <f>IF($BE$3="４週",BB148/4,IF($BE$3="暦月",(BB148/($BE$8/7)),""))</f>
        <v>0</v>
      </c>
      <c r="BE148" s="355"/>
      <c r="BF148" s="351"/>
      <c r="BG148" s="352"/>
      <c r="BH148" s="352"/>
      <c r="BI148" s="352"/>
      <c r="BJ148" s="353"/>
    </row>
    <row r="149" spans="2:62" ht="20.25" customHeight="1" x14ac:dyDescent="0.55000000000000004">
      <c r="B149" s="361">
        <f>B147+1</f>
        <v>68</v>
      </c>
      <c r="C149" s="225"/>
      <c r="D149" s="226"/>
      <c r="E149" s="160"/>
      <c r="F149" s="161"/>
      <c r="G149" s="160"/>
      <c r="H149" s="161"/>
      <c r="I149" s="285"/>
      <c r="J149" s="286"/>
      <c r="K149" s="289"/>
      <c r="L149" s="290"/>
      <c r="M149" s="290"/>
      <c r="N149" s="226"/>
      <c r="O149" s="317"/>
      <c r="P149" s="318"/>
      <c r="Q149" s="318"/>
      <c r="R149" s="318"/>
      <c r="S149" s="319"/>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81"/>
      <c r="BC149" s="282"/>
      <c r="BD149" s="283"/>
      <c r="BE149" s="284"/>
      <c r="BF149" s="293"/>
      <c r="BG149" s="294"/>
      <c r="BH149" s="294"/>
      <c r="BI149" s="294"/>
      <c r="BJ149" s="295"/>
    </row>
    <row r="150" spans="2:62" ht="20.25" customHeight="1" x14ac:dyDescent="0.55000000000000004">
      <c r="B150" s="362"/>
      <c r="C150" s="357"/>
      <c r="D150" s="350"/>
      <c r="E150" s="203"/>
      <c r="F150" s="204">
        <f>C149</f>
        <v>0</v>
      </c>
      <c r="G150" s="203"/>
      <c r="H150" s="204">
        <f>I149</f>
        <v>0</v>
      </c>
      <c r="I150" s="346"/>
      <c r="J150" s="347"/>
      <c r="K150" s="348"/>
      <c r="L150" s="349"/>
      <c r="M150" s="349"/>
      <c r="N150" s="350"/>
      <c r="O150" s="317"/>
      <c r="P150" s="318"/>
      <c r="Q150" s="318"/>
      <c r="R150" s="318"/>
      <c r="S150" s="319"/>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354">
        <f>IF($BE$3="４週",SUM(W150:AX150),IF($BE$3="暦月",SUM(W150:BA150),""))</f>
        <v>0</v>
      </c>
      <c r="BC150" s="355"/>
      <c r="BD150" s="356">
        <f>IF($BE$3="４週",BB150/4,IF($BE$3="暦月",(BB150/($BE$8/7)),""))</f>
        <v>0</v>
      </c>
      <c r="BE150" s="355"/>
      <c r="BF150" s="351"/>
      <c r="BG150" s="352"/>
      <c r="BH150" s="352"/>
      <c r="BI150" s="352"/>
      <c r="BJ150" s="353"/>
    </row>
    <row r="151" spans="2:62" ht="20.25" customHeight="1" x14ac:dyDescent="0.55000000000000004">
      <c r="B151" s="361">
        <f>B149+1</f>
        <v>69</v>
      </c>
      <c r="C151" s="225"/>
      <c r="D151" s="226"/>
      <c r="E151" s="160"/>
      <c r="F151" s="161"/>
      <c r="G151" s="160"/>
      <c r="H151" s="161"/>
      <c r="I151" s="285"/>
      <c r="J151" s="286"/>
      <c r="K151" s="289"/>
      <c r="L151" s="290"/>
      <c r="M151" s="290"/>
      <c r="N151" s="226"/>
      <c r="O151" s="317"/>
      <c r="P151" s="318"/>
      <c r="Q151" s="318"/>
      <c r="R151" s="318"/>
      <c r="S151" s="319"/>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81"/>
      <c r="BC151" s="282"/>
      <c r="BD151" s="283"/>
      <c r="BE151" s="284"/>
      <c r="BF151" s="293"/>
      <c r="BG151" s="294"/>
      <c r="BH151" s="294"/>
      <c r="BI151" s="294"/>
      <c r="BJ151" s="295"/>
    </row>
    <row r="152" spans="2:62" ht="20.25" customHeight="1" x14ac:dyDescent="0.55000000000000004">
      <c r="B152" s="362"/>
      <c r="C152" s="357"/>
      <c r="D152" s="350"/>
      <c r="E152" s="203"/>
      <c r="F152" s="204">
        <f>C151</f>
        <v>0</v>
      </c>
      <c r="G152" s="203"/>
      <c r="H152" s="204">
        <f>I151</f>
        <v>0</v>
      </c>
      <c r="I152" s="346"/>
      <c r="J152" s="347"/>
      <c r="K152" s="348"/>
      <c r="L152" s="349"/>
      <c r="M152" s="349"/>
      <c r="N152" s="350"/>
      <c r="O152" s="317"/>
      <c r="P152" s="318"/>
      <c r="Q152" s="318"/>
      <c r="R152" s="318"/>
      <c r="S152" s="319"/>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354">
        <f>IF($BE$3="４週",SUM(W152:AX152),IF($BE$3="暦月",SUM(W152:BA152),""))</f>
        <v>0</v>
      </c>
      <c r="BC152" s="355"/>
      <c r="BD152" s="356">
        <f>IF($BE$3="４週",BB152/4,IF($BE$3="暦月",(BB152/($BE$8/7)),""))</f>
        <v>0</v>
      </c>
      <c r="BE152" s="355"/>
      <c r="BF152" s="351"/>
      <c r="BG152" s="352"/>
      <c r="BH152" s="352"/>
      <c r="BI152" s="352"/>
      <c r="BJ152" s="353"/>
    </row>
    <row r="153" spans="2:62" ht="20.25" customHeight="1" x14ac:dyDescent="0.55000000000000004">
      <c r="B153" s="361">
        <f>B151+1</f>
        <v>70</v>
      </c>
      <c r="C153" s="225"/>
      <c r="D153" s="226"/>
      <c r="E153" s="160"/>
      <c r="F153" s="161"/>
      <c r="G153" s="160"/>
      <c r="H153" s="161"/>
      <c r="I153" s="285"/>
      <c r="J153" s="286"/>
      <c r="K153" s="289"/>
      <c r="L153" s="290"/>
      <c r="M153" s="290"/>
      <c r="N153" s="226"/>
      <c r="O153" s="317"/>
      <c r="P153" s="318"/>
      <c r="Q153" s="318"/>
      <c r="R153" s="318"/>
      <c r="S153" s="319"/>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81"/>
      <c r="BC153" s="282"/>
      <c r="BD153" s="283"/>
      <c r="BE153" s="284"/>
      <c r="BF153" s="293"/>
      <c r="BG153" s="294"/>
      <c r="BH153" s="294"/>
      <c r="BI153" s="294"/>
      <c r="BJ153" s="295"/>
    </row>
    <row r="154" spans="2:62" ht="20.25" customHeight="1" x14ac:dyDescent="0.55000000000000004">
      <c r="B154" s="362"/>
      <c r="C154" s="357"/>
      <c r="D154" s="350"/>
      <c r="E154" s="203"/>
      <c r="F154" s="204">
        <f>C153</f>
        <v>0</v>
      </c>
      <c r="G154" s="203"/>
      <c r="H154" s="204">
        <f>I153</f>
        <v>0</v>
      </c>
      <c r="I154" s="346"/>
      <c r="J154" s="347"/>
      <c r="K154" s="348"/>
      <c r="L154" s="349"/>
      <c r="M154" s="349"/>
      <c r="N154" s="350"/>
      <c r="O154" s="317"/>
      <c r="P154" s="318"/>
      <c r="Q154" s="318"/>
      <c r="R154" s="318"/>
      <c r="S154" s="319"/>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354">
        <f>IF($BE$3="４週",SUM(W154:AX154),IF($BE$3="暦月",SUM(W154:BA154),""))</f>
        <v>0</v>
      </c>
      <c r="BC154" s="355"/>
      <c r="BD154" s="356">
        <f>IF($BE$3="４週",BB154/4,IF($BE$3="暦月",(BB154/($BE$8/7)),""))</f>
        <v>0</v>
      </c>
      <c r="BE154" s="355"/>
      <c r="BF154" s="351"/>
      <c r="BG154" s="352"/>
      <c r="BH154" s="352"/>
      <c r="BI154" s="352"/>
      <c r="BJ154" s="353"/>
    </row>
    <row r="155" spans="2:62" ht="20.25" customHeight="1" x14ac:dyDescent="0.55000000000000004">
      <c r="B155" s="361">
        <f>B153+1</f>
        <v>71</v>
      </c>
      <c r="C155" s="225"/>
      <c r="D155" s="226"/>
      <c r="E155" s="160"/>
      <c r="F155" s="161"/>
      <c r="G155" s="160"/>
      <c r="H155" s="161"/>
      <c r="I155" s="285"/>
      <c r="J155" s="286"/>
      <c r="K155" s="289"/>
      <c r="L155" s="290"/>
      <c r="M155" s="290"/>
      <c r="N155" s="226"/>
      <c r="O155" s="317"/>
      <c r="P155" s="318"/>
      <c r="Q155" s="318"/>
      <c r="R155" s="318"/>
      <c r="S155" s="319"/>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81"/>
      <c r="BC155" s="282"/>
      <c r="BD155" s="283"/>
      <c r="BE155" s="284"/>
      <c r="BF155" s="293"/>
      <c r="BG155" s="294"/>
      <c r="BH155" s="294"/>
      <c r="BI155" s="294"/>
      <c r="BJ155" s="295"/>
    </row>
    <row r="156" spans="2:62" ht="20.25" customHeight="1" x14ac:dyDescent="0.55000000000000004">
      <c r="B156" s="362"/>
      <c r="C156" s="357"/>
      <c r="D156" s="350"/>
      <c r="E156" s="203"/>
      <c r="F156" s="204">
        <f>C155</f>
        <v>0</v>
      </c>
      <c r="G156" s="203"/>
      <c r="H156" s="204">
        <f>I155</f>
        <v>0</v>
      </c>
      <c r="I156" s="346"/>
      <c r="J156" s="347"/>
      <c r="K156" s="348"/>
      <c r="L156" s="349"/>
      <c r="M156" s="349"/>
      <c r="N156" s="350"/>
      <c r="O156" s="317"/>
      <c r="P156" s="318"/>
      <c r="Q156" s="318"/>
      <c r="R156" s="318"/>
      <c r="S156" s="319"/>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354">
        <f>IF($BE$3="４週",SUM(W156:AX156),IF($BE$3="暦月",SUM(W156:BA156),""))</f>
        <v>0</v>
      </c>
      <c r="BC156" s="355"/>
      <c r="BD156" s="356">
        <f>IF($BE$3="４週",BB156/4,IF($BE$3="暦月",(BB156/($BE$8/7)),""))</f>
        <v>0</v>
      </c>
      <c r="BE156" s="355"/>
      <c r="BF156" s="351"/>
      <c r="BG156" s="352"/>
      <c r="BH156" s="352"/>
      <c r="BI156" s="352"/>
      <c r="BJ156" s="353"/>
    </row>
    <row r="157" spans="2:62" ht="20.25" customHeight="1" x14ac:dyDescent="0.55000000000000004">
      <c r="B157" s="361">
        <f>B155+1</f>
        <v>72</v>
      </c>
      <c r="C157" s="225"/>
      <c r="D157" s="226"/>
      <c r="E157" s="160"/>
      <c r="F157" s="161"/>
      <c r="G157" s="160"/>
      <c r="H157" s="161"/>
      <c r="I157" s="285"/>
      <c r="J157" s="286"/>
      <c r="K157" s="289"/>
      <c r="L157" s="290"/>
      <c r="M157" s="290"/>
      <c r="N157" s="226"/>
      <c r="O157" s="317"/>
      <c r="P157" s="318"/>
      <c r="Q157" s="318"/>
      <c r="R157" s="318"/>
      <c r="S157" s="319"/>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81"/>
      <c r="BC157" s="282"/>
      <c r="BD157" s="283"/>
      <c r="BE157" s="284"/>
      <c r="BF157" s="293"/>
      <c r="BG157" s="294"/>
      <c r="BH157" s="294"/>
      <c r="BI157" s="294"/>
      <c r="BJ157" s="295"/>
    </row>
    <row r="158" spans="2:62" ht="20.25" customHeight="1" x14ac:dyDescent="0.55000000000000004">
      <c r="B158" s="362"/>
      <c r="C158" s="357"/>
      <c r="D158" s="350"/>
      <c r="E158" s="203"/>
      <c r="F158" s="204">
        <f>C157</f>
        <v>0</v>
      </c>
      <c r="G158" s="203"/>
      <c r="H158" s="204">
        <f>I157</f>
        <v>0</v>
      </c>
      <c r="I158" s="346"/>
      <c r="J158" s="347"/>
      <c r="K158" s="348"/>
      <c r="L158" s="349"/>
      <c r="M158" s="349"/>
      <c r="N158" s="350"/>
      <c r="O158" s="317"/>
      <c r="P158" s="318"/>
      <c r="Q158" s="318"/>
      <c r="R158" s="318"/>
      <c r="S158" s="319"/>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354">
        <f>IF($BE$3="４週",SUM(W158:AX158),IF($BE$3="暦月",SUM(W158:BA158),""))</f>
        <v>0</v>
      </c>
      <c r="BC158" s="355"/>
      <c r="BD158" s="356">
        <f>IF($BE$3="４週",BB158/4,IF($BE$3="暦月",(BB158/($BE$8/7)),""))</f>
        <v>0</v>
      </c>
      <c r="BE158" s="355"/>
      <c r="BF158" s="351"/>
      <c r="BG158" s="352"/>
      <c r="BH158" s="352"/>
      <c r="BI158" s="352"/>
      <c r="BJ158" s="353"/>
    </row>
    <row r="159" spans="2:62" ht="20.25" customHeight="1" x14ac:dyDescent="0.55000000000000004">
      <c r="B159" s="361">
        <f>B157+1</f>
        <v>73</v>
      </c>
      <c r="C159" s="225"/>
      <c r="D159" s="226"/>
      <c r="E159" s="160"/>
      <c r="F159" s="161"/>
      <c r="G159" s="160"/>
      <c r="H159" s="161"/>
      <c r="I159" s="285"/>
      <c r="J159" s="286"/>
      <c r="K159" s="289"/>
      <c r="L159" s="290"/>
      <c r="M159" s="290"/>
      <c r="N159" s="226"/>
      <c r="O159" s="317"/>
      <c r="P159" s="318"/>
      <c r="Q159" s="318"/>
      <c r="R159" s="318"/>
      <c r="S159" s="319"/>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81"/>
      <c r="BC159" s="282"/>
      <c r="BD159" s="283"/>
      <c r="BE159" s="284"/>
      <c r="BF159" s="293"/>
      <c r="BG159" s="294"/>
      <c r="BH159" s="294"/>
      <c r="BI159" s="294"/>
      <c r="BJ159" s="295"/>
    </row>
    <row r="160" spans="2:62" ht="20.25" customHeight="1" x14ac:dyDescent="0.55000000000000004">
      <c r="B160" s="362"/>
      <c r="C160" s="357"/>
      <c r="D160" s="350"/>
      <c r="E160" s="203"/>
      <c r="F160" s="204">
        <f>C159</f>
        <v>0</v>
      </c>
      <c r="G160" s="203"/>
      <c r="H160" s="204">
        <f>I159</f>
        <v>0</v>
      </c>
      <c r="I160" s="346"/>
      <c r="J160" s="347"/>
      <c r="K160" s="348"/>
      <c r="L160" s="349"/>
      <c r="M160" s="349"/>
      <c r="N160" s="350"/>
      <c r="O160" s="317"/>
      <c r="P160" s="318"/>
      <c r="Q160" s="318"/>
      <c r="R160" s="318"/>
      <c r="S160" s="319"/>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354">
        <f>IF($BE$3="４週",SUM(W160:AX160),IF($BE$3="暦月",SUM(W160:BA160),""))</f>
        <v>0</v>
      </c>
      <c r="BC160" s="355"/>
      <c r="BD160" s="356">
        <f>IF($BE$3="４週",BB160/4,IF($BE$3="暦月",(BB160/($BE$8/7)),""))</f>
        <v>0</v>
      </c>
      <c r="BE160" s="355"/>
      <c r="BF160" s="351"/>
      <c r="BG160" s="352"/>
      <c r="BH160" s="352"/>
      <c r="BI160" s="352"/>
      <c r="BJ160" s="353"/>
    </row>
    <row r="161" spans="2:62" ht="20.25" customHeight="1" x14ac:dyDescent="0.55000000000000004">
      <c r="B161" s="361">
        <f>B159+1</f>
        <v>74</v>
      </c>
      <c r="C161" s="225"/>
      <c r="D161" s="226"/>
      <c r="E161" s="160"/>
      <c r="F161" s="161"/>
      <c r="G161" s="160"/>
      <c r="H161" s="161"/>
      <c r="I161" s="285"/>
      <c r="J161" s="286"/>
      <c r="K161" s="289"/>
      <c r="L161" s="290"/>
      <c r="M161" s="290"/>
      <c r="N161" s="226"/>
      <c r="O161" s="317"/>
      <c r="P161" s="318"/>
      <c r="Q161" s="318"/>
      <c r="R161" s="318"/>
      <c r="S161" s="319"/>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81"/>
      <c r="BC161" s="282"/>
      <c r="BD161" s="283"/>
      <c r="BE161" s="284"/>
      <c r="BF161" s="293"/>
      <c r="BG161" s="294"/>
      <c r="BH161" s="294"/>
      <c r="BI161" s="294"/>
      <c r="BJ161" s="295"/>
    </row>
    <row r="162" spans="2:62" ht="20.25" customHeight="1" x14ac:dyDescent="0.55000000000000004">
      <c r="B162" s="362"/>
      <c r="C162" s="357"/>
      <c r="D162" s="350"/>
      <c r="E162" s="203"/>
      <c r="F162" s="204">
        <f>C161</f>
        <v>0</v>
      </c>
      <c r="G162" s="203"/>
      <c r="H162" s="204">
        <f>I161</f>
        <v>0</v>
      </c>
      <c r="I162" s="346"/>
      <c r="J162" s="347"/>
      <c r="K162" s="348"/>
      <c r="L162" s="349"/>
      <c r="M162" s="349"/>
      <c r="N162" s="350"/>
      <c r="O162" s="317"/>
      <c r="P162" s="318"/>
      <c r="Q162" s="318"/>
      <c r="R162" s="318"/>
      <c r="S162" s="319"/>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354">
        <f>IF($BE$3="４週",SUM(W162:AX162),IF($BE$3="暦月",SUM(W162:BA162),""))</f>
        <v>0</v>
      </c>
      <c r="BC162" s="355"/>
      <c r="BD162" s="356">
        <f>IF($BE$3="４週",BB162/4,IF($BE$3="暦月",(BB162/($BE$8/7)),""))</f>
        <v>0</v>
      </c>
      <c r="BE162" s="355"/>
      <c r="BF162" s="351"/>
      <c r="BG162" s="352"/>
      <c r="BH162" s="352"/>
      <c r="BI162" s="352"/>
      <c r="BJ162" s="353"/>
    </row>
    <row r="163" spans="2:62" ht="20.25" customHeight="1" x14ac:dyDescent="0.55000000000000004">
      <c r="B163" s="361">
        <f>B161+1</f>
        <v>75</v>
      </c>
      <c r="C163" s="225"/>
      <c r="D163" s="226"/>
      <c r="E163" s="160"/>
      <c r="F163" s="161"/>
      <c r="G163" s="160"/>
      <c r="H163" s="161"/>
      <c r="I163" s="285"/>
      <c r="J163" s="286"/>
      <c r="K163" s="289"/>
      <c r="L163" s="290"/>
      <c r="M163" s="290"/>
      <c r="N163" s="226"/>
      <c r="O163" s="317"/>
      <c r="P163" s="318"/>
      <c r="Q163" s="318"/>
      <c r="R163" s="318"/>
      <c r="S163" s="319"/>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81"/>
      <c r="BC163" s="282"/>
      <c r="BD163" s="283"/>
      <c r="BE163" s="284"/>
      <c r="BF163" s="293"/>
      <c r="BG163" s="294"/>
      <c r="BH163" s="294"/>
      <c r="BI163" s="294"/>
      <c r="BJ163" s="295"/>
    </row>
    <row r="164" spans="2:62" ht="20.25" customHeight="1" x14ac:dyDescent="0.55000000000000004">
      <c r="B164" s="362"/>
      <c r="C164" s="357"/>
      <c r="D164" s="350"/>
      <c r="E164" s="203"/>
      <c r="F164" s="204">
        <f>C163</f>
        <v>0</v>
      </c>
      <c r="G164" s="203"/>
      <c r="H164" s="204">
        <f>I163</f>
        <v>0</v>
      </c>
      <c r="I164" s="346"/>
      <c r="J164" s="347"/>
      <c r="K164" s="348"/>
      <c r="L164" s="349"/>
      <c r="M164" s="349"/>
      <c r="N164" s="350"/>
      <c r="O164" s="317"/>
      <c r="P164" s="318"/>
      <c r="Q164" s="318"/>
      <c r="R164" s="318"/>
      <c r="S164" s="319"/>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354">
        <f>IF($BE$3="４週",SUM(W164:AX164),IF($BE$3="暦月",SUM(W164:BA164),""))</f>
        <v>0</v>
      </c>
      <c r="BC164" s="355"/>
      <c r="BD164" s="356">
        <f>IF($BE$3="４週",BB164/4,IF($BE$3="暦月",(BB164/($BE$8/7)),""))</f>
        <v>0</v>
      </c>
      <c r="BE164" s="355"/>
      <c r="BF164" s="351"/>
      <c r="BG164" s="352"/>
      <c r="BH164" s="352"/>
      <c r="BI164" s="352"/>
      <c r="BJ164" s="353"/>
    </row>
    <row r="165" spans="2:62" ht="20.25" customHeight="1" x14ac:dyDescent="0.55000000000000004">
      <c r="B165" s="361">
        <f>B163+1</f>
        <v>76</v>
      </c>
      <c r="C165" s="225"/>
      <c r="D165" s="226"/>
      <c r="E165" s="160"/>
      <c r="F165" s="161"/>
      <c r="G165" s="160"/>
      <c r="H165" s="161"/>
      <c r="I165" s="285"/>
      <c r="J165" s="286"/>
      <c r="K165" s="289"/>
      <c r="L165" s="290"/>
      <c r="M165" s="290"/>
      <c r="N165" s="226"/>
      <c r="O165" s="317"/>
      <c r="P165" s="318"/>
      <c r="Q165" s="318"/>
      <c r="R165" s="318"/>
      <c r="S165" s="319"/>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81"/>
      <c r="BC165" s="282"/>
      <c r="BD165" s="283"/>
      <c r="BE165" s="284"/>
      <c r="BF165" s="293"/>
      <c r="BG165" s="294"/>
      <c r="BH165" s="294"/>
      <c r="BI165" s="294"/>
      <c r="BJ165" s="295"/>
    </row>
    <row r="166" spans="2:62" ht="20.25" customHeight="1" x14ac:dyDescent="0.55000000000000004">
      <c r="B166" s="362"/>
      <c r="C166" s="357"/>
      <c r="D166" s="350"/>
      <c r="E166" s="203"/>
      <c r="F166" s="204">
        <f>C165</f>
        <v>0</v>
      </c>
      <c r="G166" s="203"/>
      <c r="H166" s="204">
        <f>I165</f>
        <v>0</v>
      </c>
      <c r="I166" s="346"/>
      <c r="J166" s="347"/>
      <c r="K166" s="348"/>
      <c r="L166" s="349"/>
      <c r="M166" s="349"/>
      <c r="N166" s="350"/>
      <c r="O166" s="317"/>
      <c r="P166" s="318"/>
      <c r="Q166" s="318"/>
      <c r="R166" s="318"/>
      <c r="S166" s="319"/>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354">
        <f>IF($BE$3="４週",SUM(W166:AX166),IF($BE$3="暦月",SUM(W166:BA166),""))</f>
        <v>0</v>
      </c>
      <c r="BC166" s="355"/>
      <c r="BD166" s="356">
        <f>IF($BE$3="４週",BB166/4,IF($BE$3="暦月",(BB166/($BE$8/7)),""))</f>
        <v>0</v>
      </c>
      <c r="BE166" s="355"/>
      <c r="BF166" s="351"/>
      <c r="BG166" s="352"/>
      <c r="BH166" s="352"/>
      <c r="BI166" s="352"/>
      <c r="BJ166" s="353"/>
    </row>
    <row r="167" spans="2:62" ht="20.25" customHeight="1" x14ac:dyDescent="0.55000000000000004">
      <c r="B167" s="361">
        <f>B165+1</f>
        <v>77</v>
      </c>
      <c r="C167" s="225"/>
      <c r="D167" s="226"/>
      <c r="E167" s="160"/>
      <c r="F167" s="161"/>
      <c r="G167" s="160"/>
      <c r="H167" s="161"/>
      <c r="I167" s="285"/>
      <c r="J167" s="286"/>
      <c r="K167" s="289"/>
      <c r="L167" s="290"/>
      <c r="M167" s="290"/>
      <c r="N167" s="226"/>
      <c r="O167" s="317"/>
      <c r="P167" s="318"/>
      <c r="Q167" s="318"/>
      <c r="R167" s="318"/>
      <c r="S167" s="319"/>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81"/>
      <c r="BC167" s="282"/>
      <c r="BD167" s="283"/>
      <c r="BE167" s="284"/>
      <c r="BF167" s="293"/>
      <c r="BG167" s="294"/>
      <c r="BH167" s="294"/>
      <c r="BI167" s="294"/>
      <c r="BJ167" s="295"/>
    </row>
    <row r="168" spans="2:62" ht="20.25" customHeight="1" x14ac:dyDescent="0.55000000000000004">
      <c r="B168" s="362"/>
      <c r="C168" s="357"/>
      <c r="D168" s="350"/>
      <c r="E168" s="203"/>
      <c r="F168" s="204">
        <f>C167</f>
        <v>0</v>
      </c>
      <c r="G168" s="203"/>
      <c r="H168" s="204">
        <f>I167</f>
        <v>0</v>
      </c>
      <c r="I168" s="346"/>
      <c r="J168" s="347"/>
      <c r="K168" s="348"/>
      <c r="L168" s="349"/>
      <c r="M168" s="349"/>
      <c r="N168" s="350"/>
      <c r="O168" s="317"/>
      <c r="P168" s="318"/>
      <c r="Q168" s="318"/>
      <c r="R168" s="318"/>
      <c r="S168" s="319"/>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354">
        <f>IF($BE$3="４週",SUM(W168:AX168),IF($BE$3="暦月",SUM(W168:BA168),""))</f>
        <v>0</v>
      </c>
      <c r="BC168" s="355"/>
      <c r="BD168" s="356">
        <f>IF($BE$3="４週",BB168/4,IF($BE$3="暦月",(BB168/($BE$8/7)),""))</f>
        <v>0</v>
      </c>
      <c r="BE168" s="355"/>
      <c r="BF168" s="351"/>
      <c r="BG168" s="352"/>
      <c r="BH168" s="352"/>
      <c r="BI168" s="352"/>
      <c r="BJ168" s="353"/>
    </row>
    <row r="169" spans="2:62" ht="20.25" customHeight="1" x14ac:dyDescent="0.55000000000000004">
      <c r="B169" s="361">
        <f>B167+1</f>
        <v>78</v>
      </c>
      <c r="C169" s="225"/>
      <c r="D169" s="226"/>
      <c r="E169" s="160"/>
      <c r="F169" s="161"/>
      <c r="G169" s="160"/>
      <c r="H169" s="161"/>
      <c r="I169" s="285"/>
      <c r="J169" s="286"/>
      <c r="K169" s="289"/>
      <c r="L169" s="290"/>
      <c r="M169" s="290"/>
      <c r="N169" s="226"/>
      <c r="O169" s="317"/>
      <c r="P169" s="318"/>
      <c r="Q169" s="318"/>
      <c r="R169" s="318"/>
      <c r="S169" s="319"/>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81"/>
      <c r="BC169" s="282"/>
      <c r="BD169" s="283"/>
      <c r="BE169" s="284"/>
      <c r="BF169" s="293"/>
      <c r="BG169" s="294"/>
      <c r="BH169" s="294"/>
      <c r="BI169" s="294"/>
      <c r="BJ169" s="295"/>
    </row>
    <row r="170" spans="2:62" ht="20.25" customHeight="1" x14ac:dyDescent="0.55000000000000004">
      <c r="B170" s="362"/>
      <c r="C170" s="357"/>
      <c r="D170" s="350"/>
      <c r="E170" s="203"/>
      <c r="F170" s="204">
        <f>C169</f>
        <v>0</v>
      </c>
      <c r="G170" s="203"/>
      <c r="H170" s="204">
        <f>I169</f>
        <v>0</v>
      </c>
      <c r="I170" s="346"/>
      <c r="J170" s="347"/>
      <c r="K170" s="348"/>
      <c r="L170" s="349"/>
      <c r="M170" s="349"/>
      <c r="N170" s="350"/>
      <c r="O170" s="317"/>
      <c r="P170" s="318"/>
      <c r="Q170" s="318"/>
      <c r="R170" s="318"/>
      <c r="S170" s="319"/>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354">
        <f>IF($BE$3="４週",SUM(W170:AX170),IF($BE$3="暦月",SUM(W170:BA170),""))</f>
        <v>0</v>
      </c>
      <c r="BC170" s="355"/>
      <c r="BD170" s="356">
        <f>IF($BE$3="４週",BB170/4,IF($BE$3="暦月",(BB170/($BE$8/7)),""))</f>
        <v>0</v>
      </c>
      <c r="BE170" s="355"/>
      <c r="BF170" s="351"/>
      <c r="BG170" s="352"/>
      <c r="BH170" s="352"/>
      <c r="BI170" s="352"/>
      <c r="BJ170" s="353"/>
    </row>
    <row r="171" spans="2:62" ht="20.25" customHeight="1" x14ac:dyDescent="0.55000000000000004">
      <c r="B171" s="361">
        <f>B169+1</f>
        <v>79</v>
      </c>
      <c r="C171" s="225"/>
      <c r="D171" s="226"/>
      <c r="E171" s="160"/>
      <c r="F171" s="161"/>
      <c r="G171" s="160"/>
      <c r="H171" s="161"/>
      <c r="I171" s="285"/>
      <c r="J171" s="286"/>
      <c r="K171" s="289"/>
      <c r="L171" s="290"/>
      <c r="M171" s="290"/>
      <c r="N171" s="226"/>
      <c r="O171" s="317"/>
      <c r="P171" s="318"/>
      <c r="Q171" s="318"/>
      <c r="R171" s="318"/>
      <c r="S171" s="319"/>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81"/>
      <c r="BC171" s="282"/>
      <c r="BD171" s="283"/>
      <c r="BE171" s="284"/>
      <c r="BF171" s="293"/>
      <c r="BG171" s="294"/>
      <c r="BH171" s="294"/>
      <c r="BI171" s="294"/>
      <c r="BJ171" s="295"/>
    </row>
    <row r="172" spans="2:62" ht="20.25" customHeight="1" x14ac:dyDescent="0.55000000000000004">
      <c r="B172" s="362"/>
      <c r="C172" s="357"/>
      <c r="D172" s="350"/>
      <c r="E172" s="203"/>
      <c r="F172" s="204">
        <f>C171</f>
        <v>0</v>
      </c>
      <c r="G172" s="203"/>
      <c r="H172" s="204">
        <f>I171</f>
        <v>0</v>
      </c>
      <c r="I172" s="346"/>
      <c r="J172" s="347"/>
      <c r="K172" s="348"/>
      <c r="L172" s="349"/>
      <c r="M172" s="349"/>
      <c r="N172" s="350"/>
      <c r="O172" s="317"/>
      <c r="P172" s="318"/>
      <c r="Q172" s="318"/>
      <c r="R172" s="318"/>
      <c r="S172" s="319"/>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354">
        <f>IF($BE$3="４週",SUM(W172:AX172),IF($BE$3="暦月",SUM(W172:BA172),""))</f>
        <v>0</v>
      </c>
      <c r="BC172" s="355"/>
      <c r="BD172" s="356">
        <f>IF($BE$3="４週",BB172/4,IF($BE$3="暦月",(BB172/($BE$8/7)),""))</f>
        <v>0</v>
      </c>
      <c r="BE172" s="355"/>
      <c r="BF172" s="351"/>
      <c r="BG172" s="352"/>
      <c r="BH172" s="352"/>
      <c r="BI172" s="352"/>
      <c r="BJ172" s="353"/>
    </row>
    <row r="173" spans="2:62" ht="20.25" customHeight="1" x14ac:dyDescent="0.55000000000000004">
      <c r="B173" s="361">
        <f>B171+1</f>
        <v>80</v>
      </c>
      <c r="C173" s="225"/>
      <c r="D173" s="226"/>
      <c r="E173" s="160"/>
      <c r="F173" s="161"/>
      <c r="G173" s="160"/>
      <c r="H173" s="161"/>
      <c r="I173" s="285"/>
      <c r="J173" s="286"/>
      <c r="K173" s="289"/>
      <c r="L173" s="290"/>
      <c r="M173" s="290"/>
      <c r="N173" s="226"/>
      <c r="O173" s="317"/>
      <c r="P173" s="318"/>
      <c r="Q173" s="318"/>
      <c r="R173" s="318"/>
      <c r="S173" s="319"/>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81"/>
      <c r="BC173" s="282"/>
      <c r="BD173" s="283"/>
      <c r="BE173" s="284"/>
      <c r="BF173" s="293"/>
      <c r="BG173" s="294"/>
      <c r="BH173" s="294"/>
      <c r="BI173" s="294"/>
      <c r="BJ173" s="295"/>
    </row>
    <row r="174" spans="2:62" ht="20.25" customHeight="1" x14ac:dyDescent="0.55000000000000004">
      <c r="B174" s="362"/>
      <c r="C174" s="357"/>
      <c r="D174" s="350"/>
      <c r="E174" s="203"/>
      <c r="F174" s="204">
        <f>C173</f>
        <v>0</v>
      </c>
      <c r="G174" s="203"/>
      <c r="H174" s="204">
        <f>I173</f>
        <v>0</v>
      </c>
      <c r="I174" s="346"/>
      <c r="J174" s="347"/>
      <c r="K174" s="348"/>
      <c r="L174" s="349"/>
      <c r="M174" s="349"/>
      <c r="N174" s="350"/>
      <c r="O174" s="317"/>
      <c r="P174" s="318"/>
      <c r="Q174" s="318"/>
      <c r="R174" s="318"/>
      <c r="S174" s="319"/>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354">
        <f>IF($BE$3="４週",SUM(W174:AX174),IF($BE$3="暦月",SUM(W174:BA174),""))</f>
        <v>0</v>
      </c>
      <c r="BC174" s="355"/>
      <c r="BD174" s="356">
        <f>IF($BE$3="４週",BB174/4,IF($BE$3="暦月",(BB174/($BE$8/7)),""))</f>
        <v>0</v>
      </c>
      <c r="BE174" s="355"/>
      <c r="BF174" s="351"/>
      <c r="BG174" s="352"/>
      <c r="BH174" s="352"/>
      <c r="BI174" s="352"/>
      <c r="BJ174" s="353"/>
    </row>
    <row r="175" spans="2:62" ht="20.25" customHeight="1" x14ac:dyDescent="0.55000000000000004">
      <c r="B175" s="361">
        <f>B173+1</f>
        <v>81</v>
      </c>
      <c r="C175" s="225"/>
      <c r="D175" s="226"/>
      <c r="E175" s="160"/>
      <c r="F175" s="161"/>
      <c r="G175" s="160"/>
      <c r="H175" s="161"/>
      <c r="I175" s="285"/>
      <c r="J175" s="286"/>
      <c r="K175" s="289"/>
      <c r="L175" s="290"/>
      <c r="M175" s="290"/>
      <c r="N175" s="226"/>
      <c r="O175" s="317"/>
      <c r="P175" s="318"/>
      <c r="Q175" s="318"/>
      <c r="R175" s="318"/>
      <c r="S175" s="319"/>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81"/>
      <c r="BC175" s="282"/>
      <c r="BD175" s="283"/>
      <c r="BE175" s="284"/>
      <c r="BF175" s="293"/>
      <c r="BG175" s="294"/>
      <c r="BH175" s="294"/>
      <c r="BI175" s="294"/>
      <c r="BJ175" s="295"/>
    </row>
    <row r="176" spans="2:62" ht="20.25" customHeight="1" x14ac:dyDescent="0.55000000000000004">
      <c r="B176" s="362"/>
      <c r="C176" s="357"/>
      <c r="D176" s="350"/>
      <c r="E176" s="203"/>
      <c r="F176" s="204">
        <f>C175</f>
        <v>0</v>
      </c>
      <c r="G176" s="203"/>
      <c r="H176" s="204">
        <f>I175</f>
        <v>0</v>
      </c>
      <c r="I176" s="346"/>
      <c r="J176" s="347"/>
      <c r="K176" s="348"/>
      <c r="L176" s="349"/>
      <c r="M176" s="349"/>
      <c r="N176" s="350"/>
      <c r="O176" s="317"/>
      <c r="P176" s="318"/>
      <c r="Q176" s="318"/>
      <c r="R176" s="318"/>
      <c r="S176" s="319"/>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354">
        <f>IF($BE$3="４週",SUM(W176:AX176),IF($BE$3="暦月",SUM(W176:BA176),""))</f>
        <v>0</v>
      </c>
      <c r="BC176" s="355"/>
      <c r="BD176" s="356">
        <f>IF($BE$3="４週",BB176/4,IF($BE$3="暦月",(BB176/($BE$8/7)),""))</f>
        <v>0</v>
      </c>
      <c r="BE176" s="355"/>
      <c r="BF176" s="351"/>
      <c r="BG176" s="352"/>
      <c r="BH176" s="352"/>
      <c r="BI176" s="352"/>
      <c r="BJ176" s="353"/>
    </row>
    <row r="177" spans="2:62" ht="20.25" customHeight="1" x14ac:dyDescent="0.55000000000000004">
      <c r="B177" s="361">
        <f>B175+1</f>
        <v>82</v>
      </c>
      <c r="C177" s="225"/>
      <c r="D177" s="226"/>
      <c r="E177" s="160"/>
      <c r="F177" s="161"/>
      <c r="G177" s="160"/>
      <c r="H177" s="161"/>
      <c r="I177" s="285"/>
      <c r="J177" s="286"/>
      <c r="K177" s="289"/>
      <c r="L177" s="290"/>
      <c r="M177" s="290"/>
      <c r="N177" s="226"/>
      <c r="O177" s="317"/>
      <c r="P177" s="318"/>
      <c r="Q177" s="318"/>
      <c r="R177" s="318"/>
      <c r="S177" s="319"/>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81"/>
      <c r="BC177" s="282"/>
      <c r="BD177" s="283"/>
      <c r="BE177" s="284"/>
      <c r="BF177" s="293"/>
      <c r="BG177" s="294"/>
      <c r="BH177" s="294"/>
      <c r="BI177" s="294"/>
      <c r="BJ177" s="295"/>
    </row>
    <row r="178" spans="2:62" ht="20.25" customHeight="1" x14ac:dyDescent="0.55000000000000004">
      <c r="B178" s="362"/>
      <c r="C178" s="357"/>
      <c r="D178" s="350"/>
      <c r="E178" s="203"/>
      <c r="F178" s="204">
        <f>C177</f>
        <v>0</v>
      </c>
      <c r="G178" s="203"/>
      <c r="H178" s="204">
        <f>I177</f>
        <v>0</v>
      </c>
      <c r="I178" s="346"/>
      <c r="J178" s="347"/>
      <c r="K178" s="348"/>
      <c r="L178" s="349"/>
      <c r="M178" s="349"/>
      <c r="N178" s="350"/>
      <c r="O178" s="317"/>
      <c r="P178" s="318"/>
      <c r="Q178" s="318"/>
      <c r="R178" s="318"/>
      <c r="S178" s="319"/>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354">
        <f>IF($BE$3="４週",SUM(W178:AX178),IF($BE$3="暦月",SUM(W178:BA178),""))</f>
        <v>0</v>
      </c>
      <c r="BC178" s="355"/>
      <c r="BD178" s="356">
        <f>IF($BE$3="４週",BB178/4,IF($BE$3="暦月",(BB178/($BE$8/7)),""))</f>
        <v>0</v>
      </c>
      <c r="BE178" s="355"/>
      <c r="BF178" s="351"/>
      <c r="BG178" s="352"/>
      <c r="BH178" s="352"/>
      <c r="BI178" s="352"/>
      <c r="BJ178" s="353"/>
    </row>
    <row r="179" spans="2:62" ht="20.25" customHeight="1" x14ac:dyDescent="0.55000000000000004">
      <c r="B179" s="361">
        <f>B177+1</f>
        <v>83</v>
      </c>
      <c r="C179" s="225"/>
      <c r="D179" s="226"/>
      <c r="E179" s="160"/>
      <c r="F179" s="161"/>
      <c r="G179" s="160"/>
      <c r="H179" s="161"/>
      <c r="I179" s="285"/>
      <c r="J179" s="286"/>
      <c r="K179" s="289"/>
      <c r="L179" s="290"/>
      <c r="M179" s="290"/>
      <c r="N179" s="226"/>
      <c r="O179" s="317"/>
      <c r="P179" s="318"/>
      <c r="Q179" s="318"/>
      <c r="R179" s="318"/>
      <c r="S179" s="319"/>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81"/>
      <c r="BC179" s="282"/>
      <c r="BD179" s="283"/>
      <c r="BE179" s="284"/>
      <c r="BF179" s="293"/>
      <c r="BG179" s="294"/>
      <c r="BH179" s="294"/>
      <c r="BI179" s="294"/>
      <c r="BJ179" s="295"/>
    </row>
    <row r="180" spans="2:62" ht="20.25" customHeight="1" x14ac:dyDescent="0.55000000000000004">
      <c r="B180" s="362"/>
      <c r="C180" s="357"/>
      <c r="D180" s="350"/>
      <c r="E180" s="203"/>
      <c r="F180" s="204">
        <f>C179</f>
        <v>0</v>
      </c>
      <c r="G180" s="203"/>
      <c r="H180" s="204">
        <f>I179</f>
        <v>0</v>
      </c>
      <c r="I180" s="346"/>
      <c r="J180" s="347"/>
      <c r="K180" s="348"/>
      <c r="L180" s="349"/>
      <c r="M180" s="349"/>
      <c r="N180" s="350"/>
      <c r="O180" s="317"/>
      <c r="P180" s="318"/>
      <c r="Q180" s="318"/>
      <c r="R180" s="318"/>
      <c r="S180" s="319"/>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354">
        <f>IF($BE$3="４週",SUM(W180:AX180),IF($BE$3="暦月",SUM(W180:BA180),""))</f>
        <v>0</v>
      </c>
      <c r="BC180" s="355"/>
      <c r="BD180" s="356">
        <f>IF($BE$3="４週",BB180/4,IF($BE$3="暦月",(BB180/($BE$8/7)),""))</f>
        <v>0</v>
      </c>
      <c r="BE180" s="355"/>
      <c r="BF180" s="351"/>
      <c r="BG180" s="352"/>
      <c r="BH180" s="352"/>
      <c r="BI180" s="352"/>
      <c r="BJ180" s="353"/>
    </row>
    <row r="181" spans="2:62" ht="20.25" customHeight="1" x14ac:dyDescent="0.55000000000000004">
      <c r="B181" s="361">
        <f>B179+1</f>
        <v>84</v>
      </c>
      <c r="C181" s="225"/>
      <c r="D181" s="226"/>
      <c r="E181" s="160"/>
      <c r="F181" s="161"/>
      <c r="G181" s="160"/>
      <c r="H181" s="161"/>
      <c r="I181" s="285"/>
      <c r="J181" s="286"/>
      <c r="K181" s="289"/>
      <c r="L181" s="290"/>
      <c r="M181" s="290"/>
      <c r="N181" s="226"/>
      <c r="O181" s="317"/>
      <c r="P181" s="318"/>
      <c r="Q181" s="318"/>
      <c r="R181" s="318"/>
      <c r="S181" s="319"/>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81"/>
      <c r="BC181" s="282"/>
      <c r="BD181" s="283"/>
      <c r="BE181" s="284"/>
      <c r="BF181" s="293"/>
      <c r="BG181" s="294"/>
      <c r="BH181" s="294"/>
      <c r="BI181" s="294"/>
      <c r="BJ181" s="295"/>
    </row>
    <row r="182" spans="2:62" ht="20.25" customHeight="1" x14ac:dyDescent="0.55000000000000004">
      <c r="B182" s="362"/>
      <c r="C182" s="357"/>
      <c r="D182" s="350"/>
      <c r="E182" s="203"/>
      <c r="F182" s="204">
        <f>C181</f>
        <v>0</v>
      </c>
      <c r="G182" s="203"/>
      <c r="H182" s="204">
        <f>I181</f>
        <v>0</v>
      </c>
      <c r="I182" s="346"/>
      <c r="J182" s="347"/>
      <c r="K182" s="348"/>
      <c r="L182" s="349"/>
      <c r="M182" s="349"/>
      <c r="N182" s="350"/>
      <c r="O182" s="317"/>
      <c r="P182" s="318"/>
      <c r="Q182" s="318"/>
      <c r="R182" s="318"/>
      <c r="S182" s="319"/>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354">
        <f>IF($BE$3="４週",SUM(W182:AX182),IF($BE$3="暦月",SUM(W182:BA182),""))</f>
        <v>0</v>
      </c>
      <c r="BC182" s="355"/>
      <c r="BD182" s="356">
        <f>IF($BE$3="４週",BB182/4,IF($BE$3="暦月",(BB182/($BE$8/7)),""))</f>
        <v>0</v>
      </c>
      <c r="BE182" s="355"/>
      <c r="BF182" s="351"/>
      <c r="BG182" s="352"/>
      <c r="BH182" s="352"/>
      <c r="BI182" s="352"/>
      <c r="BJ182" s="353"/>
    </row>
    <row r="183" spans="2:62" ht="20.25" customHeight="1" x14ac:dyDescent="0.55000000000000004">
      <c r="B183" s="361">
        <f>B181+1</f>
        <v>85</v>
      </c>
      <c r="C183" s="225"/>
      <c r="D183" s="226"/>
      <c r="E183" s="160"/>
      <c r="F183" s="161"/>
      <c r="G183" s="160"/>
      <c r="H183" s="161"/>
      <c r="I183" s="285"/>
      <c r="J183" s="286"/>
      <c r="K183" s="289"/>
      <c r="L183" s="290"/>
      <c r="M183" s="290"/>
      <c r="N183" s="226"/>
      <c r="O183" s="317"/>
      <c r="P183" s="318"/>
      <c r="Q183" s="318"/>
      <c r="R183" s="318"/>
      <c r="S183" s="319"/>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81"/>
      <c r="BC183" s="282"/>
      <c r="BD183" s="283"/>
      <c r="BE183" s="284"/>
      <c r="BF183" s="293"/>
      <c r="BG183" s="294"/>
      <c r="BH183" s="294"/>
      <c r="BI183" s="294"/>
      <c r="BJ183" s="295"/>
    </row>
    <row r="184" spans="2:62" ht="20.25" customHeight="1" x14ac:dyDescent="0.55000000000000004">
      <c r="B184" s="362"/>
      <c r="C184" s="357"/>
      <c r="D184" s="350"/>
      <c r="E184" s="203"/>
      <c r="F184" s="204">
        <f>C183</f>
        <v>0</v>
      </c>
      <c r="G184" s="203"/>
      <c r="H184" s="204">
        <f>I183</f>
        <v>0</v>
      </c>
      <c r="I184" s="346"/>
      <c r="J184" s="347"/>
      <c r="K184" s="348"/>
      <c r="L184" s="349"/>
      <c r="M184" s="349"/>
      <c r="N184" s="350"/>
      <c r="O184" s="317"/>
      <c r="P184" s="318"/>
      <c r="Q184" s="318"/>
      <c r="R184" s="318"/>
      <c r="S184" s="319"/>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354">
        <f>IF($BE$3="４週",SUM(W184:AX184),IF($BE$3="暦月",SUM(W184:BA184),""))</f>
        <v>0</v>
      </c>
      <c r="BC184" s="355"/>
      <c r="BD184" s="356">
        <f>IF($BE$3="４週",BB184/4,IF($BE$3="暦月",(BB184/($BE$8/7)),""))</f>
        <v>0</v>
      </c>
      <c r="BE184" s="355"/>
      <c r="BF184" s="351"/>
      <c r="BG184" s="352"/>
      <c r="BH184" s="352"/>
      <c r="BI184" s="352"/>
      <c r="BJ184" s="353"/>
    </row>
    <row r="185" spans="2:62" ht="20.25" customHeight="1" x14ac:dyDescent="0.55000000000000004">
      <c r="B185" s="361">
        <f>B183+1</f>
        <v>86</v>
      </c>
      <c r="C185" s="225"/>
      <c r="D185" s="226"/>
      <c r="E185" s="160"/>
      <c r="F185" s="161"/>
      <c r="G185" s="160"/>
      <c r="H185" s="161"/>
      <c r="I185" s="285"/>
      <c r="J185" s="286"/>
      <c r="K185" s="289"/>
      <c r="L185" s="290"/>
      <c r="M185" s="290"/>
      <c r="N185" s="226"/>
      <c r="O185" s="317"/>
      <c r="P185" s="318"/>
      <c r="Q185" s="318"/>
      <c r="R185" s="318"/>
      <c r="S185" s="319"/>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81"/>
      <c r="BC185" s="282"/>
      <c r="BD185" s="283"/>
      <c r="BE185" s="284"/>
      <c r="BF185" s="293"/>
      <c r="BG185" s="294"/>
      <c r="BH185" s="294"/>
      <c r="BI185" s="294"/>
      <c r="BJ185" s="295"/>
    </row>
    <row r="186" spans="2:62" ht="20.25" customHeight="1" x14ac:dyDescent="0.55000000000000004">
      <c r="B186" s="362"/>
      <c r="C186" s="357"/>
      <c r="D186" s="350"/>
      <c r="E186" s="203"/>
      <c r="F186" s="204">
        <f>C185</f>
        <v>0</v>
      </c>
      <c r="G186" s="203"/>
      <c r="H186" s="204">
        <f>I185</f>
        <v>0</v>
      </c>
      <c r="I186" s="346"/>
      <c r="J186" s="347"/>
      <c r="K186" s="348"/>
      <c r="L186" s="349"/>
      <c r="M186" s="349"/>
      <c r="N186" s="350"/>
      <c r="O186" s="317"/>
      <c r="P186" s="318"/>
      <c r="Q186" s="318"/>
      <c r="R186" s="318"/>
      <c r="S186" s="319"/>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354">
        <f>IF($BE$3="４週",SUM(W186:AX186),IF($BE$3="暦月",SUM(W186:BA186),""))</f>
        <v>0</v>
      </c>
      <c r="BC186" s="355"/>
      <c r="BD186" s="356">
        <f>IF($BE$3="４週",BB186/4,IF($BE$3="暦月",(BB186/($BE$8/7)),""))</f>
        <v>0</v>
      </c>
      <c r="BE186" s="355"/>
      <c r="BF186" s="351"/>
      <c r="BG186" s="352"/>
      <c r="BH186" s="352"/>
      <c r="BI186" s="352"/>
      <c r="BJ186" s="353"/>
    </row>
    <row r="187" spans="2:62" ht="20.25" customHeight="1" x14ac:dyDescent="0.55000000000000004">
      <c r="B187" s="361">
        <f>B185+1</f>
        <v>87</v>
      </c>
      <c r="C187" s="225"/>
      <c r="D187" s="226"/>
      <c r="E187" s="160"/>
      <c r="F187" s="161"/>
      <c r="G187" s="160"/>
      <c r="H187" s="161"/>
      <c r="I187" s="285"/>
      <c r="J187" s="286"/>
      <c r="K187" s="289"/>
      <c r="L187" s="290"/>
      <c r="M187" s="290"/>
      <c r="N187" s="226"/>
      <c r="O187" s="317"/>
      <c r="P187" s="318"/>
      <c r="Q187" s="318"/>
      <c r="R187" s="318"/>
      <c r="S187" s="319"/>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81"/>
      <c r="BC187" s="282"/>
      <c r="BD187" s="283"/>
      <c r="BE187" s="284"/>
      <c r="BF187" s="293"/>
      <c r="BG187" s="294"/>
      <c r="BH187" s="294"/>
      <c r="BI187" s="294"/>
      <c r="BJ187" s="295"/>
    </row>
    <row r="188" spans="2:62" ht="20.25" customHeight="1" x14ac:dyDescent="0.55000000000000004">
      <c r="B188" s="362"/>
      <c r="C188" s="357"/>
      <c r="D188" s="350"/>
      <c r="E188" s="203"/>
      <c r="F188" s="204">
        <f>C187</f>
        <v>0</v>
      </c>
      <c r="G188" s="203"/>
      <c r="H188" s="204">
        <f>I187</f>
        <v>0</v>
      </c>
      <c r="I188" s="346"/>
      <c r="J188" s="347"/>
      <c r="K188" s="348"/>
      <c r="L188" s="349"/>
      <c r="M188" s="349"/>
      <c r="N188" s="350"/>
      <c r="O188" s="317"/>
      <c r="P188" s="318"/>
      <c r="Q188" s="318"/>
      <c r="R188" s="318"/>
      <c r="S188" s="319"/>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354">
        <f>IF($BE$3="４週",SUM(W188:AX188),IF($BE$3="暦月",SUM(W188:BA188),""))</f>
        <v>0</v>
      </c>
      <c r="BC188" s="355"/>
      <c r="BD188" s="356">
        <f>IF($BE$3="４週",BB188/4,IF($BE$3="暦月",(BB188/($BE$8/7)),""))</f>
        <v>0</v>
      </c>
      <c r="BE188" s="355"/>
      <c r="BF188" s="351"/>
      <c r="BG188" s="352"/>
      <c r="BH188" s="352"/>
      <c r="BI188" s="352"/>
      <c r="BJ188" s="353"/>
    </row>
    <row r="189" spans="2:62" ht="20.25" customHeight="1" x14ac:dyDescent="0.55000000000000004">
      <c r="B189" s="361">
        <f>B187+1</f>
        <v>88</v>
      </c>
      <c r="C189" s="225"/>
      <c r="D189" s="226"/>
      <c r="E189" s="160"/>
      <c r="F189" s="161"/>
      <c r="G189" s="160"/>
      <c r="H189" s="161"/>
      <c r="I189" s="285"/>
      <c r="J189" s="286"/>
      <c r="K189" s="289"/>
      <c r="L189" s="290"/>
      <c r="M189" s="290"/>
      <c r="N189" s="226"/>
      <c r="O189" s="317"/>
      <c r="P189" s="318"/>
      <c r="Q189" s="318"/>
      <c r="R189" s="318"/>
      <c r="S189" s="319"/>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81"/>
      <c r="BC189" s="282"/>
      <c r="BD189" s="283"/>
      <c r="BE189" s="284"/>
      <c r="BF189" s="293"/>
      <c r="BG189" s="294"/>
      <c r="BH189" s="294"/>
      <c r="BI189" s="294"/>
      <c r="BJ189" s="295"/>
    </row>
    <row r="190" spans="2:62" ht="20.25" customHeight="1" x14ac:dyDescent="0.55000000000000004">
      <c r="B190" s="362"/>
      <c r="C190" s="357"/>
      <c r="D190" s="350"/>
      <c r="E190" s="203"/>
      <c r="F190" s="204">
        <f>C189</f>
        <v>0</v>
      </c>
      <c r="G190" s="203"/>
      <c r="H190" s="204">
        <f>I189</f>
        <v>0</v>
      </c>
      <c r="I190" s="346"/>
      <c r="J190" s="347"/>
      <c r="K190" s="348"/>
      <c r="L190" s="349"/>
      <c r="M190" s="349"/>
      <c r="N190" s="350"/>
      <c r="O190" s="317"/>
      <c r="P190" s="318"/>
      <c r="Q190" s="318"/>
      <c r="R190" s="318"/>
      <c r="S190" s="319"/>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354">
        <f>IF($BE$3="４週",SUM(W190:AX190),IF($BE$3="暦月",SUM(W190:BA190),""))</f>
        <v>0</v>
      </c>
      <c r="BC190" s="355"/>
      <c r="BD190" s="356">
        <f>IF($BE$3="４週",BB190/4,IF($BE$3="暦月",(BB190/($BE$8/7)),""))</f>
        <v>0</v>
      </c>
      <c r="BE190" s="355"/>
      <c r="BF190" s="351"/>
      <c r="BG190" s="352"/>
      <c r="BH190" s="352"/>
      <c r="BI190" s="352"/>
      <c r="BJ190" s="353"/>
    </row>
    <row r="191" spans="2:62" ht="20.25" customHeight="1" x14ac:dyDescent="0.55000000000000004">
      <c r="B191" s="361">
        <f>B189+1</f>
        <v>89</v>
      </c>
      <c r="C191" s="225"/>
      <c r="D191" s="226"/>
      <c r="E191" s="160"/>
      <c r="F191" s="161"/>
      <c r="G191" s="160"/>
      <c r="H191" s="161"/>
      <c r="I191" s="285"/>
      <c r="J191" s="286"/>
      <c r="K191" s="289"/>
      <c r="L191" s="290"/>
      <c r="M191" s="290"/>
      <c r="N191" s="226"/>
      <c r="O191" s="317"/>
      <c r="P191" s="318"/>
      <c r="Q191" s="318"/>
      <c r="R191" s="318"/>
      <c r="S191" s="319"/>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81"/>
      <c r="BC191" s="282"/>
      <c r="BD191" s="283"/>
      <c r="BE191" s="284"/>
      <c r="BF191" s="293"/>
      <c r="BG191" s="294"/>
      <c r="BH191" s="294"/>
      <c r="BI191" s="294"/>
      <c r="BJ191" s="295"/>
    </row>
    <row r="192" spans="2:62" ht="20.25" customHeight="1" x14ac:dyDescent="0.55000000000000004">
      <c r="B192" s="362"/>
      <c r="C192" s="357"/>
      <c r="D192" s="350"/>
      <c r="E192" s="203"/>
      <c r="F192" s="204">
        <f>C191</f>
        <v>0</v>
      </c>
      <c r="G192" s="203"/>
      <c r="H192" s="204">
        <f>I191</f>
        <v>0</v>
      </c>
      <c r="I192" s="346"/>
      <c r="J192" s="347"/>
      <c r="K192" s="348"/>
      <c r="L192" s="349"/>
      <c r="M192" s="349"/>
      <c r="N192" s="350"/>
      <c r="O192" s="317"/>
      <c r="P192" s="318"/>
      <c r="Q192" s="318"/>
      <c r="R192" s="318"/>
      <c r="S192" s="319"/>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354">
        <f>IF($BE$3="４週",SUM(W192:AX192),IF($BE$3="暦月",SUM(W192:BA192),""))</f>
        <v>0</v>
      </c>
      <c r="BC192" s="355"/>
      <c r="BD192" s="356">
        <f>IF($BE$3="４週",BB192/4,IF($BE$3="暦月",(BB192/($BE$8/7)),""))</f>
        <v>0</v>
      </c>
      <c r="BE192" s="355"/>
      <c r="BF192" s="351"/>
      <c r="BG192" s="352"/>
      <c r="BH192" s="352"/>
      <c r="BI192" s="352"/>
      <c r="BJ192" s="353"/>
    </row>
    <row r="193" spans="2:62" ht="20.25" customHeight="1" x14ac:dyDescent="0.55000000000000004">
      <c r="B193" s="361">
        <f>B191+1</f>
        <v>90</v>
      </c>
      <c r="C193" s="225"/>
      <c r="D193" s="226"/>
      <c r="E193" s="160"/>
      <c r="F193" s="161"/>
      <c r="G193" s="160"/>
      <c r="H193" s="161"/>
      <c r="I193" s="285"/>
      <c r="J193" s="286"/>
      <c r="K193" s="289"/>
      <c r="L193" s="290"/>
      <c r="M193" s="290"/>
      <c r="N193" s="226"/>
      <c r="O193" s="317"/>
      <c r="P193" s="318"/>
      <c r="Q193" s="318"/>
      <c r="R193" s="318"/>
      <c r="S193" s="319"/>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81"/>
      <c r="BC193" s="282"/>
      <c r="BD193" s="283"/>
      <c r="BE193" s="284"/>
      <c r="BF193" s="293"/>
      <c r="BG193" s="294"/>
      <c r="BH193" s="294"/>
      <c r="BI193" s="294"/>
      <c r="BJ193" s="295"/>
    </row>
    <row r="194" spans="2:62" ht="20.25" customHeight="1" x14ac:dyDescent="0.55000000000000004">
      <c r="B194" s="362"/>
      <c r="C194" s="357"/>
      <c r="D194" s="350"/>
      <c r="E194" s="203"/>
      <c r="F194" s="204">
        <f>C193</f>
        <v>0</v>
      </c>
      <c r="G194" s="203"/>
      <c r="H194" s="204">
        <f>I193</f>
        <v>0</v>
      </c>
      <c r="I194" s="346"/>
      <c r="J194" s="347"/>
      <c r="K194" s="348"/>
      <c r="L194" s="349"/>
      <c r="M194" s="349"/>
      <c r="N194" s="350"/>
      <c r="O194" s="317"/>
      <c r="P194" s="318"/>
      <c r="Q194" s="318"/>
      <c r="R194" s="318"/>
      <c r="S194" s="319"/>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354">
        <f>IF($BE$3="４週",SUM(W194:AX194),IF($BE$3="暦月",SUM(W194:BA194),""))</f>
        <v>0</v>
      </c>
      <c r="BC194" s="355"/>
      <c r="BD194" s="356">
        <f>IF($BE$3="４週",BB194/4,IF($BE$3="暦月",(BB194/($BE$8/7)),""))</f>
        <v>0</v>
      </c>
      <c r="BE194" s="355"/>
      <c r="BF194" s="351"/>
      <c r="BG194" s="352"/>
      <c r="BH194" s="352"/>
      <c r="BI194" s="352"/>
      <c r="BJ194" s="353"/>
    </row>
    <row r="195" spans="2:62" ht="20.25" customHeight="1" x14ac:dyDescent="0.55000000000000004">
      <c r="B195" s="361">
        <f>B193+1</f>
        <v>91</v>
      </c>
      <c r="C195" s="225"/>
      <c r="D195" s="226"/>
      <c r="E195" s="160"/>
      <c r="F195" s="161"/>
      <c r="G195" s="160"/>
      <c r="H195" s="161"/>
      <c r="I195" s="285"/>
      <c r="J195" s="286"/>
      <c r="K195" s="289"/>
      <c r="L195" s="290"/>
      <c r="M195" s="290"/>
      <c r="N195" s="226"/>
      <c r="O195" s="317"/>
      <c r="P195" s="318"/>
      <c r="Q195" s="318"/>
      <c r="R195" s="318"/>
      <c r="S195" s="319"/>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81"/>
      <c r="BC195" s="282"/>
      <c r="BD195" s="283"/>
      <c r="BE195" s="284"/>
      <c r="BF195" s="293"/>
      <c r="BG195" s="294"/>
      <c r="BH195" s="294"/>
      <c r="BI195" s="294"/>
      <c r="BJ195" s="295"/>
    </row>
    <row r="196" spans="2:62" ht="20.25" customHeight="1" x14ac:dyDescent="0.55000000000000004">
      <c r="B196" s="362"/>
      <c r="C196" s="357"/>
      <c r="D196" s="350"/>
      <c r="E196" s="203"/>
      <c r="F196" s="204">
        <f>C195</f>
        <v>0</v>
      </c>
      <c r="G196" s="203"/>
      <c r="H196" s="204">
        <f>I195</f>
        <v>0</v>
      </c>
      <c r="I196" s="346"/>
      <c r="J196" s="347"/>
      <c r="K196" s="348"/>
      <c r="L196" s="349"/>
      <c r="M196" s="349"/>
      <c r="N196" s="350"/>
      <c r="O196" s="317"/>
      <c r="P196" s="318"/>
      <c r="Q196" s="318"/>
      <c r="R196" s="318"/>
      <c r="S196" s="319"/>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354">
        <f>IF($BE$3="４週",SUM(W196:AX196),IF($BE$3="暦月",SUM(W196:BA196),""))</f>
        <v>0</v>
      </c>
      <c r="BC196" s="355"/>
      <c r="BD196" s="356">
        <f>IF($BE$3="４週",BB196/4,IF($BE$3="暦月",(BB196/($BE$8/7)),""))</f>
        <v>0</v>
      </c>
      <c r="BE196" s="355"/>
      <c r="BF196" s="351"/>
      <c r="BG196" s="352"/>
      <c r="BH196" s="352"/>
      <c r="BI196" s="352"/>
      <c r="BJ196" s="353"/>
    </row>
    <row r="197" spans="2:62" ht="20.25" customHeight="1" x14ac:dyDescent="0.55000000000000004">
      <c r="B197" s="361">
        <f>B195+1</f>
        <v>92</v>
      </c>
      <c r="C197" s="225"/>
      <c r="D197" s="226"/>
      <c r="E197" s="160"/>
      <c r="F197" s="161"/>
      <c r="G197" s="160"/>
      <c r="H197" s="161"/>
      <c r="I197" s="285"/>
      <c r="J197" s="286"/>
      <c r="K197" s="289"/>
      <c r="L197" s="290"/>
      <c r="M197" s="290"/>
      <c r="N197" s="226"/>
      <c r="O197" s="317"/>
      <c r="P197" s="318"/>
      <c r="Q197" s="318"/>
      <c r="R197" s="318"/>
      <c r="S197" s="319"/>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81"/>
      <c r="BC197" s="282"/>
      <c r="BD197" s="283"/>
      <c r="BE197" s="284"/>
      <c r="BF197" s="293"/>
      <c r="BG197" s="294"/>
      <c r="BH197" s="294"/>
      <c r="BI197" s="294"/>
      <c r="BJ197" s="295"/>
    </row>
    <row r="198" spans="2:62" ht="20.25" customHeight="1" x14ac:dyDescent="0.55000000000000004">
      <c r="B198" s="362"/>
      <c r="C198" s="357"/>
      <c r="D198" s="350"/>
      <c r="E198" s="203"/>
      <c r="F198" s="204">
        <f>C197</f>
        <v>0</v>
      </c>
      <c r="G198" s="203"/>
      <c r="H198" s="204">
        <f>I197</f>
        <v>0</v>
      </c>
      <c r="I198" s="346"/>
      <c r="J198" s="347"/>
      <c r="K198" s="348"/>
      <c r="L198" s="349"/>
      <c r="M198" s="349"/>
      <c r="N198" s="350"/>
      <c r="O198" s="317"/>
      <c r="P198" s="318"/>
      <c r="Q198" s="318"/>
      <c r="R198" s="318"/>
      <c r="S198" s="319"/>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354">
        <f>IF($BE$3="４週",SUM(W198:AX198),IF($BE$3="暦月",SUM(W198:BA198),""))</f>
        <v>0</v>
      </c>
      <c r="BC198" s="355"/>
      <c r="BD198" s="356">
        <f>IF($BE$3="４週",BB198/4,IF($BE$3="暦月",(BB198/($BE$8/7)),""))</f>
        <v>0</v>
      </c>
      <c r="BE198" s="355"/>
      <c r="BF198" s="351"/>
      <c r="BG198" s="352"/>
      <c r="BH198" s="352"/>
      <c r="BI198" s="352"/>
      <c r="BJ198" s="353"/>
    </row>
    <row r="199" spans="2:62" ht="20.25" customHeight="1" x14ac:dyDescent="0.55000000000000004">
      <c r="B199" s="361">
        <f>B197+1</f>
        <v>93</v>
      </c>
      <c r="C199" s="225"/>
      <c r="D199" s="226"/>
      <c r="E199" s="160"/>
      <c r="F199" s="161"/>
      <c r="G199" s="160"/>
      <c r="H199" s="161"/>
      <c r="I199" s="285"/>
      <c r="J199" s="286"/>
      <c r="K199" s="289"/>
      <c r="L199" s="290"/>
      <c r="M199" s="290"/>
      <c r="N199" s="226"/>
      <c r="O199" s="317"/>
      <c r="P199" s="318"/>
      <c r="Q199" s="318"/>
      <c r="R199" s="318"/>
      <c r="S199" s="319"/>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81"/>
      <c r="BC199" s="282"/>
      <c r="BD199" s="283"/>
      <c r="BE199" s="284"/>
      <c r="BF199" s="293"/>
      <c r="BG199" s="294"/>
      <c r="BH199" s="294"/>
      <c r="BI199" s="294"/>
      <c r="BJ199" s="295"/>
    </row>
    <row r="200" spans="2:62" ht="20.25" customHeight="1" x14ac:dyDescent="0.55000000000000004">
      <c r="B200" s="362"/>
      <c r="C200" s="357"/>
      <c r="D200" s="350"/>
      <c r="E200" s="203"/>
      <c r="F200" s="204">
        <f>C199</f>
        <v>0</v>
      </c>
      <c r="G200" s="203"/>
      <c r="H200" s="204">
        <f>I199</f>
        <v>0</v>
      </c>
      <c r="I200" s="346"/>
      <c r="J200" s="347"/>
      <c r="K200" s="348"/>
      <c r="L200" s="349"/>
      <c r="M200" s="349"/>
      <c r="N200" s="350"/>
      <c r="O200" s="317"/>
      <c r="P200" s="318"/>
      <c r="Q200" s="318"/>
      <c r="R200" s="318"/>
      <c r="S200" s="319"/>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354">
        <f>IF($BE$3="４週",SUM(W200:AX200),IF($BE$3="暦月",SUM(W200:BA200),""))</f>
        <v>0</v>
      </c>
      <c r="BC200" s="355"/>
      <c r="BD200" s="356">
        <f>IF($BE$3="４週",BB200/4,IF($BE$3="暦月",(BB200/($BE$8/7)),""))</f>
        <v>0</v>
      </c>
      <c r="BE200" s="355"/>
      <c r="BF200" s="351"/>
      <c r="BG200" s="352"/>
      <c r="BH200" s="352"/>
      <c r="BI200" s="352"/>
      <c r="BJ200" s="353"/>
    </row>
    <row r="201" spans="2:62" ht="20.25" customHeight="1" x14ac:dyDescent="0.55000000000000004">
      <c r="B201" s="361">
        <f>B199+1</f>
        <v>94</v>
      </c>
      <c r="C201" s="225"/>
      <c r="D201" s="226"/>
      <c r="E201" s="160"/>
      <c r="F201" s="161"/>
      <c r="G201" s="160"/>
      <c r="H201" s="161"/>
      <c r="I201" s="285"/>
      <c r="J201" s="286"/>
      <c r="K201" s="289"/>
      <c r="L201" s="290"/>
      <c r="M201" s="290"/>
      <c r="N201" s="226"/>
      <c r="O201" s="317"/>
      <c r="P201" s="318"/>
      <c r="Q201" s="318"/>
      <c r="R201" s="318"/>
      <c r="S201" s="319"/>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81"/>
      <c r="BC201" s="282"/>
      <c r="BD201" s="283"/>
      <c r="BE201" s="284"/>
      <c r="BF201" s="293"/>
      <c r="BG201" s="294"/>
      <c r="BH201" s="294"/>
      <c r="BI201" s="294"/>
      <c r="BJ201" s="295"/>
    </row>
    <row r="202" spans="2:62" ht="20.25" customHeight="1" x14ac:dyDescent="0.55000000000000004">
      <c r="B202" s="362"/>
      <c r="C202" s="357"/>
      <c r="D202" s="350"/>
      <c r="E202" s="203"/>
      <c r="F202" s="204">
        <f>C201</f>
        <v>0</v>
      </c>
      <c r="G202" s="203"/>
      <c r="H202" s="204">
        <f>I201</f>
        <v>0</v>
      </c>
      <c r="I202" s="346"/>
      <c r="J202" s="347"/>
      <c r="K202" s="348"/>
      <c r="L202" s="349"/>
      <c r="M202" s="349"/>
      <c r="N202" s="350"/>
      <c r="O202" s="317"/>
      <c r="P202" s="318"/>
      <c r="Q202" s="318"/>
      <c r="R202" s="318"/>
      <c r="S202" s="319"/>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354">
        <f>IF($BE$3="４週",SUM(W202:AX202),IF($BE$3="暦月",SUM(W202:BA202),""))</f>
        <v>0</v>
      </c>
      <c r="BC202" s="355"/>
      <c r="BD202" s="356">
        <f>IF($BE$3="４週",BB202/4,IF($BE$3="暦月",(BB202/($BE$8/7)),""))</f>
        <v>0</v>
      </c>
      <c r="BE202" s="355"/>
      <c r="BF202" s="351"/>
      <c r="BG202" s="352"/>
      <c r="BH202" s="352"/>
      <c r="BI202" s="352"/>
      <c r="BJ202" s="353"/>
    </row>
    <row r="203" spans="2:62" ht="20.25" customHeight="1" x14ac:dyDescent="0.55000000000000004">
      <c r="B203" s="361">
        <f>B201+1</f>
        <v>95</v>
      </c>
      <c r="C203" s="225"/>
      <c r="D203" s="226"/>
      <c r="E203" s="160"/>
      <c r="F203" s="161"/>
      <c r="G203" s="160"/>
      <c r="H203" s="161"/>
      <c r="I203" s="285"/>
      <c r="J203" s="286"/>
      <c r="K203" s="289"/>
      <c r="L203" s="290"/>
      <c r="M203" s="290"/>
      <c r="N203" s="226"/>
      <c r="O203" s="317"/>
      <c r="P203" s="318"/>
      <c r="Q203" s="318"/>
      <c r="R203" s="318"/>
      <c r="S203" s="319"/>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81"/>
      <c r="BC203" s="282"/>
      <c r="BD203" s="283"/>
      <c r="BE203" s="284"/>
      <c r="BF203" s="293"/>
      <c r="BG203" s="294"/>
      <c r="BH203" s="294"/>
      <c r="BI203" s="294"/>
      <c r="BJ203" s="295"/>
    </row>
    <row r="204" spans="2:62" ht="20.25" customHeight="1" x14ac:dyDescent="0.55000000000000004">
      <c r="B204" s="362"/>
      <c r="C204" s="357"/>
      <c r="D204" s="350"/>
      <c r="E204" s="203"/>
      <c r="F204" s="204">
        <f>C203</f>
        <v>0</v>
      </c>
      <c r="G204" s="203"/>
      <c r="H204" s="204">
        <f>I203</f>
        <v>0</v>
      </c>
      <c r="I204" s="346"/>
      <c r="J204" s="347"/>
      <c r="K204" s="348"/>
      <c r="L204" s="349"/>
      <c r="M204" s="349"/>
      <c r="N204" s="350"/>
      <c r="O204" s="317"/>
      <c r="P204" s="318"/>
      <c r="Q204" s="318"/>
      <c r="R204" s="318"/>
      <c r="S204" s="319"/>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354">
        <f>IF($BE$3="４週",SUM(W204:AX204),IF($BE$3="暦月",SUM(W204:BA204),""))</f>
        <v>0</v>
      </c>
      <c r="BC204" s="355"/>
      <c r="BD204" s="356">
        <f>IF($BE$3="４週",BB204/4,IF($BE$3="暦月",(BB204/($BE$8/7)),""))</f>
        <v>0</v>
      </c>
      <c r="BE204" s="355"/>
      <c r="BF204" s="351"/>
      <c r="BG204" s="352"/>
      <c r="BH204" s="352"/>
      <c r="BI204" s="352"/>
      <c r="BJ204" s="353"/>
    </row>
    <row r="205" spans="2:62" ht="20.25" customHeight="1" x14ac:dyDescent="0.55000000000000004">
      <c r="B205" s="361">
        <f>B203+1</f>
        <v>96</v>
      </c>
      <c r="C205" s="225"/>
      <c r="D205" s="226"/>
      <c r="E205" s="160"/>
      <c r="F205" s="161"/>
      <c r="G205" s="160"/>
      <c r="H205" s="161"/>
      <c r="I205" s="285"/>
      <c r="J205" s="286"/>
      <c r="K205" s="289"/>
      <c r="L205" s="290"/>
      <c r="M205" s="290"/>
      <c r="N205" s="226"/>
      <c r="O205" s="317"/>
      <c r="P205" s="318"/>
      <c r="Q205" s="318"/>
      <c r="R205" s="318"/>
      <c r="S205" s="319"/>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81"/>
      <c r="BC205" s="282"/>
      <c r="BD205" s="283"/>
      <c r="BE205" s="284"/>
      <c r="BF205" s="293"/>
      <c r="BG205" s="294"/>
      <c r="BH205" s="294"/>
      <c r="BI205" s="294"/>
      <c r="BJ205" s="295"/>
    </row>
    <row r="206" spans="2:62" ht="20.25" customHeight="1" x14ac:dyDescent="0.55000000000000004">
      <c r="B206" s="362"/>
      <c r="C206" s="357"/>
      <c r="D206" s="350"/>
      <c r="E206" s="203"/>
      <c r="F206" s="204">
        <f>C205</f>
        <v>0</v>
      </c>
      <c r="G206" s="203"/>
      <c r="H206" s="204">
        <f>I205</f>
        <v>0</v>
      </c>
      <c r="I206" s="346"/>
      <c r="J206" s="347"/>
      <c r="K206" s="348"/>
      <c r="L206" s="349"/>
      <c r="M206" s="349"/>
      <c r="N206" s="350"/>
      <c r="O206" s="317"/>
      <c r="P206" s="318"/>
      <c r="Q206" s="318"/>
      <c r="R206" s="318"/>
      <c r="S206" s="319"/>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354">
        <f>IF($BE$3="４週",SUM(W206:AX206),IF($BE$3="暦月",SUM(W206:BA206),""))</f>
        <v>0</v>
      </c>
      <c r="BC206" s="355"/>
      <c r="BD206" s="356">
        <f>IF($BE$3="４週",BB206/4,IF($BE$3="暦月",(BB206/($BE$8/7)),""))</f>
        <v>0</v>
      </c>
      <c r="BE206" s="355"/>
      <c r="BF206" s="351"/>
      <c r="BG206" s="352"/>
      <c r="BH206" s="352"/>
      <c r="BI206" s="352"/>
      <c r="BJ206" s="353"/>
    </row>
    <row r="207" spans="2:62" ht="20.25" customHeight="1" x14ac:dyDescent="0.55000000000000004">
      <c r="B207" s="361">
        <f>B205+1</f>
        <v>97</v>
      </c>
      <c r="C207" s="225"/>
      <c r="D207" s="226"/>
      <c r="E207" s="160"/>
      <c r="F207" s="161"/>
      <c r="G207" s="160"/>
      <c r="H207" s="161"/>
      <c r="I207" s="285"/>
      <c r="J207" s="286"/>
      <c r="K207" s="289"/>
      <c r="L207" s="290"/>
      <c r="M207" s="290"/>
      <c r="N207" s="226"/>
      <c r="O207" s="317"/>
      <c r="P207" s="318"/>
      <c r="Q207" s="318"/>
      <c r="R207" s="318"/>
      <c r="S207" s="319"/>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81"/>
      <c r="BC207" s="282"/>
      <c r="BD207" s="283"/>
      <c r="BE207" s="284"/>
      <c r="BF207" s="293"/>
      <c r="BG207" s="294"/>
      <c r="BH207" s="294"/>
      <c r="BI207" s="294"/>
      <c r="BJ207" s="295"/>
    </row>
    <row r="208" spans="2:62" ht="20.25" customHeight="1" x14ac:dyDescent="0.55000000000000004">
      <c r="B208" s="362"/>
      <c r="C208" s="357"/>
      <c r="D208" s="350"/>
      <c r="E208" s="203"/>
      <c r="F208" s="204">
        <f>C207</f>
        <v>0</v>
      </c>
      <c r="G208" s="203"/>
      <c r="H208" s="204">
        <f>I207</f>
        <v>0</v>
      </c>
      <c r="I208" s="346"/>
      <c r="J208" s="347"/>
      <c r="K208" s="348"/>
      <c r="L208" s="349"/>
      <c r="M208" s="349"/>
      <c r="N208" s="350"/>
      <c r="O208" s="317"/>
      <c r="P208" s="318"/>
      <c r="Q208" s="318"/>
      <c r="R208" s="318"/>
      <c r="S208" s="319"/>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354">
        <f>IF($BE$3="４週",SUM(W208:AX208),IF($BE$3="暦月",SUM(W208:BA208),""))</f>
        <v>0</v>
      </c>
      <c r="BC208" s="355"/>
      <c r="BD208" s="356">
        <f>IF($BE$3="４週",BB208/4,IF($BE$3="暦月",(BB208/($BE$8/7)),""))</f>
        <v>0</v>
      </c>
      <c r="BE208" s="355"/>
      <c r="BF208" s="351"/>
      <c r="BG208" s="352"/>
      <c r="BH208" s="352"/>
      <c r="BI208" s="352"/>
      <c r="BJ208" s="353"/>
    </row>
    <row r="209" spans="2:62" ht="20.25" customHeight="1" x14ac:dyDescent="0.55000000000000004">
      <c r="B209" s="361">
        <f>B207+1</f>
        <v>98</v>
      </c>
      <c r="C209" s="225"/>
      <c r="D209" s="226"/>
      <c r="E209" s="160"/>
      <c r="F209" s="161"/>
      <c r="G209" s="160"/>
      <c r="H209" s="161"/>
      <c r="I209" s="285"/>
      <c r="J209" s="286"/>
      <c r="K209" s="289"/>
      <c r="L209" s="290"/>
      <c r="M209" s="290"/>
      <c r="N209" s="226"/>
      <c r="O209" s="317"/>
      <c r="P209" s="318"/>
      <c r="Q209" s="318"/>
      <c r="R209" s="318"/>
      <c r="S209" s="319"/>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81"/>
      <c r="BC209" s="282"/>
      <c r="BD209" s="283"/>
      <c r="BE209" s="284"/>
      <c r="BF209" s="293"/>
      <c r="BG209" s="294"/>
      <c r="BH209" s="294"/>
      <c r="BI209" s="294"/>
      <c r="BJ209" s="295"/>
    </row>
    <row r="210" spans="2:62" ht="20.25" customHeight="1" x14ac:dyDescent="0.55000000000000004">
      <c r="B210" s="362"/>
      <c r="C210" s="357"/>
      <c r="D210" s="350"/>
      <c r="E210" s="203"/>
      <c r="F210" s="204">
        <f>C209</f>
        <v>0</v>
      </c>
      <c r="G210" s="203"/>
      <c r="H210" s="204">
        <f>I209</f>
        <v>0</v>
      </c>
      <c r="I210" s="346"/>
      <c r="J210" s="347"/>
      <c r="K210" s="348"/>
      <c r="L210" s="349"/>
      <c r="M210" s="349"/>
      <c r="N210" s="350"/>
      <c r="O210" s="317"/>
      <c r="P210" s="318"/>
      <c r="Q210" s="318"/>
      <c r="R210" s="318"/>
      <c r="S210" s="319"/>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354">
        <f>IF($BE$3="４週",SUM(W210:AX210),IF($BE$3="暦月",SUM(W210:BA210),""))</f>
        <v>0</v>
      </c>
      <c r="BC210" s="355"/>
      <c r="BD210" s="356">
        <f>IF($BE$3="４週",BB210/4,IF($BE$3="暦月",(BB210/($BE$8/7)),""))</f>
        <v>0</v>
      </c>
      <c r="BE210" s="355"/>
      <c r="BF210" s="351"/>
      <c r="BG210" s="352"/>
      <c r="BH210" s="352"/>
      <c r="BI210" s="352"/>
      <c r="BJ210" s="353"/>
    </row>
    <row r="211" spans="2:62" ht="20.25" customHeight="1" x14ac:dyDescent="0.55000000000000004">
      <c r="B211" s="361">
        <f>B209+1</f>
        <v>99</v>
      </c>
      <c r="C211" s="225"/>
      <c r="D211" s="226"/>
      <c r="E211" s="160"/>
      <c r="F211" s="161"/>
      <c r="G211" s="160"/>
      <c r="H211" s="161"/>
      <c r="I211" s="285"/>
      <c r="J211" s="286"/>
      <c r="K211" s="289"/>
      <c r="L211" s="290"/>
      <c r="M211" s="290"/>
      <c r="N211" s="226"/>
      <c r="O211" s="317"/>
      <c r="P211" s="318"/>
      <c r="Q211" s="318"/>
      <c r="R211" s="318"/>
      <c r="S211" s="319"/>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81"/>
      <c r="BC211" s="282"/>
      <c r="BD211" s="283"/>
      <c r="BE211" s="284"/>
      <c r="BF211" s="293"/>
      <c r="BG211" s="294"/>
      <c r="BH211" s="294"/>
      <c r="BI211" s="294"/>
      <c r="BJ211" s="295"/>
    </row>
    <row r="212" spans="2:62" ht="20.25" customHeight="1" x14ac:dyDescent="0.55000000000000004">
      <c r="B212" s="362"/>
      <c r="C212" s="357"/>
      <c r="D212" s="350"/>
      <c r="E212" s="203"/>
      <c r="F212" s="204">
        <f>C211</f>
        <v>0</v>
      </c>
      <c r="G212" s="203"/>
      <c r="H212" s="204">
        <f>I211</f>
        <v>0</v>
      </c>
      <c r="I212" s="346"/>
      <c r="J212" s="347"/>
      <c r="K212" s="348"/>
      <c r="L212" s="349"/>
      <c r="M212" s="349"/>
      <c r="N212" s="350"/>
      <c r="O212" s="317"/>
      <c r="P212" s="318"/>
      <c r="Q212" s="318"/>
      <c r="R212" s="318"/>
      <c r="S212" s="319"/>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354">
        <f>IF($BE$3="４週",SUM(W212:AX212),IF($BE$3="暦月",SUM(W212:BA212),""))</f>
        <v>0</v>
      </c>
      <c r="BC212" s="355"/>
      <c r="BD212" s="356">
        <f>IF($BE$3="４週",BB212/4,IF($BE$3="暦月",(BB212/($BE$8/7)),""))</f>
        <v>0</v>
      </c>
      <c r="BE212" s="355"/>
      <c r="BF212" s="351"/>
      <c r="BG212" s="352"/>
      <c r="BH212" s="352"/>
      <c r="BI212" s="352"/>
      <c r="BJ212" s="353"/>
    </row>
    <row r="213" spans="2:62" ht="20.25" customHeight="1" x14ac:dyDescent="0.55000000000000004">
      <c r="B213" s="361">
        <f>B211+1</f>
        <v>100</v>
      </c>
      <c r="C213" s="225"/>
      <c r="D213" s="226"/>
      <c r="E213" s="162"/>
      <c r="F213" s="163"/>
      <c r="G213" s="162"/>
      <c r="H213" s="163"/>
      <c r="I213" s="285"/>
      <c r="J213" s="286"/>
      <c r="K213" s="289"/>
      <c r="L213" s="290"/>
      <c r="M213" s="290"/>
      <c r="N213" s="226"/>
      <c r="O213" s="317"/>
      <c r="P213" s="318"/>
      <c r="Q213" s="318"/>
      <c r="R213" s="318"/>
      <c r="S213" s="319"/>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81"/>
      <c r="BC213" s="282"/>
      <c r="BD213" s="283"/>
      <c r="BE213" s="284"/>
      <c r="BF213" s="293"/>
      <c r="BG213" s="294"/>
      <c r="BH213" s="294"/>
      <c r="BI213" s="294"/>
      <c r="BJ213" s="295"/>
    </row>
    <row r="214" spans="2:62" ht="20.25" customHeight="1" thickBot="1" x14ac:dyDescent="0.6">
      <c r="B214" s="363"/>
      <c r="C214" s="227"/>
      <c r="D214" s="228"/>
      <c r="E214" s="187"/>
      <c r="F214" s="188">
        <f>C213</f>
        <v>0</v>
      </c>
      <c r="G214" s="187"/>
      <c r="H214" s="188">
        <f>I213</f>
        <v>0</v>
      </c>
      <c r="I214" s="313"/>
      <c r="J214" s="314"/>
      <c r="K214" s="315"/>
      <c r="L214" s="316"/>
      <c r="M214" s="316"/>
      <c r="N214" s="228"/>
      <c r="O214" s="320"/>
      <c r="P214" s="321"/>
      <c r="Q214" s="321"/>
      <c r="R214" s="321"/>
      <c r="S214" s="322"/>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326">
        <f>IF($BE$3="４週",SUM(W214:AX214),IF($BE$3="暦月",SUM(W214:BA214),""))</f>
        <v>0</v>
      </c>
      <c r="BC214" s="327"/>
      <c r="BD214" s="328">
        <f>IF($BE$3="４週",BB214/4,IF($BE$3="暦月",(BB214/($BE$8/7)),""))</f>
        <v>0</v>
      </c>
      <c r="BE214" s="327"/>
      <c r="BF214" s="323"/>
      <c r="BG214" s="324"/>
      <c r="BH214" s="324"/>
      <c r="BI214" s="324"/>
      <c r="BJ214" s="325"/>
    </row>
    <row r="215" spans="2:62" ht="20.25" customHeight="1" x14ac:dyDescent="0.550000000000000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550000000000000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550000000000000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360"/>
      <c r="AQ217" s="360"/>
      <c r="AR217" s="360"/>
      <c r="AS217" s="360"/>
      <c r="AT217" s="177"/>
    </row>
    <row r="218" spans="2:62" ht="20.25" customHeight="1" x14ac:dyDescent="0.55000000000000004">
      <c r="B218" s="48"/>
      <c r="C218" s="68"/>
      <c r="D218" s="68"/>
      <c r="E218" s="68"/>
      <c r="F218" s="68"/>
      <c r="G218" s="68"/>
      <c r="H218" s="68"/>
      <c r="I218" s="122"/>
      <c r="J218" s="123"/>
      <c r="K218" s="333" t="s">
        <v>104</v>
      </c>
      <c r="L218" s="333"/>
      <c r="M218" s="333" t="s">
        <v>105</v>
      </c>
      <c r="N218" s="333"/>
      <c r="O218" s="333"/>
      <c r="P218" s="333"/>
      <c r="Q218" s="123"/>
      <c r="R218" s="334" t="s">
        <v>106</v>
      </c>
      <c r="S218" s="334"/>
      <c r="T218" s="334"/>
      <c r="U218" s="334"/>
      <c r="V218" s="127"/>
      <c r="W218" s="128" t="s">
        <v>107</v>
      </c>
      <c r="X218" s="128"/>
      <c r="Y218" s="2"/>
      <c r="Z218" s="125"/>
      <c r="AA218" s="335" t="s">
        <v>4</v>
      </c>
      <c r="AB218" s="335"/>
      <c r="AC218" s="335" t="s">
        <v>5</v>
      </c>
      <c r="AD218" s="335"/>
      <c r="AE218" s="335"/>
      <c r="AF218" s="335"/>
      <c r="AG218" s="125"/>
      <c r="AH218" s="125"/>
      <c r="AI218" s="125"/>
      <c r="AJ218" s="125"/>
      <c r="AK218" s="125"/>
      <c r="AL218" s="125"/>
      <c r="AM218" s="125"/>
      <c r="AN218" s="126"/>
      <c r="AO218" s="75"/>
      <c r="AP218" s="359"/>
      <c r="AQ218" s="359"/>
      <c r="AR218" s="359"/>
      <c r="AS218" s="359"/>
      <c r="AT218" s="177"/>
    </row>
    <row r="219" spans="2:62" ht="20.25" customHeight="1" x14ac:dyDescent="0.55000000000000004">
      <c r="B219" s="48"/>
      <c r="C219" s="68"/>
      <c r="D219" s="68"/>
      <c r="E219" s="68"/>
      <c r="F219" s="68"/>
      <c r="G219" s="68"/>
      <c r="H219" s="68"/>
      <c r="I219" s="122"/>
      <c r="J219" s="123"/>
      <c r="K219" s="332"/>
      <c r="L219" s="332"/>
      <c r="M219" s="332" t="s">
        <v>108</v>
      </c>
      <c r="N219" s="332"/>
      <c r="O219" s="332" t="s">
        <v>109</v>
      </c>
      <c r="P219" s="332"/>
      <c r="Q219" s="123"/>
      <c r="R219" s="332" t="s">
        <v>108</v>
      </c>
      <c r="S219" s="332"/>
      <c r="T219" s="332" t="s">
        <v>109</v>
      </c>
      <c r="U219" s="332"/>
      <c r="V219" s="127"/>
      <c r="W219" s="128" t="s">
        <v>110</v>
      </c>
      <c r="X219" s="128"/>
      <c r="Y219" s="2"/>
      <c r="Z219" s="125"/>
      <c r="AA219" s="335" t="s">
        <v>6</v>
      </c>
      <c r="AB219" s="335"/>
      <c r="AC219" s="335" t="s">
        <v>93</v>
      </c>
      <c r="AD219" s="335"/>
      <c r="AE219" s="335"/>
      <c r="AF219" s="335"/>
      <c r="AG219" s="125"/>
      <c r="AH219" s="125"/>
      <c r="AI219" s="125"/>
      <c r="AJ219" s="125"/>
      <c r="AK219" s="125"/>
      <c r="AL219" s="125"/>
      <c r="AM219" s="125"/>
      <c r="AN219" s="126"/>
      <c r="AO219" s="75"/>
      <c r="AP219" s="358"/>
      <c r="AQ219" s="358"/>
      <c r="AR219" s="358"/>
      <c r="AS219" s="358"/>
      <c r="AT219" s="177"/>
    </row>
    <row r="220" spans="2:62" ht="20.25" customHeight="1" x14ac:dyDescent="0.55000000000000004">
      <c r="B220" s="48"/>
      <c r="C220" s="68"/>
      <c r="D220" s="68"/>
      <c r="E220" s="68"/>
      <c r="F220" s="68"/>
      <c r="G220" s="68"/>
      <c r="H220" s="68"/>
      <c r="I220" s="122"/>
      <c r="J220" s="123"/>
      <c r="K220" s="335" t="s">
        <v>6</v>
      </c>
      <c r="L220" s="335"/>
      <c r="M220" s="339">
        <f>SUMIFS($BB$15:$BB$214,$F$15:$F$214,"看護職員",$H$15:$H$214,"A")</f>
        <v>0</v>
      </c>
      <c r="N220" s="339"/>
      <c r="O220" s="340">
        <f>SUMIFS($BD$15:$BD$214,$F$15:$F$214,"看護職員",$H$15:$H$214,"A")</f>
        <v>0</v>
      </c>
      <c r="P220" s="340"/>
      <c r="Q220" s="136"/>
      <c r="R220" s="329">
        <v>0</v>
      </c>
      <c r="S220" s="329"/>
      <c r="T220" s="329">
        <v>0</v>
      </c>
      <c r="U220" s="329"/>
      <c r="V220" s="137"/>
      <c r="W220" s="330">
        <v>0</v>
      </c>
      <c r="X220" s="331"/>
      <c r="Y220" s="2"/>
      <c r="Z220" s="125"/>
      <c r="AA220" s="335" t="s">
        <v>7</v>
      </c>
      <c r="AB220" s="335"/>
      <c r="AC220" s="335" t="s">
        <v>94</v>
      </c>
      <c r="AD220" s="335"/>
      <c r="AE220" s="335"/>
      <c r="AF220" s="335"/>
      <c r="AG220" s="125"/>
      <c r="AH220" s="125"/>
      <c r="AI220" s="125"/>
      <c r="AJ220" s="125"/>
      <c r="AK220" s="125"/>
      <c r="AL220" s="125"/>
      <c r="AM220" s="125"/>
      <c r="AN220" s="126"/>
      <c r="AO220" s="75"/>
      <c r="AP220" s="78"/>
      <c r="AQ220" s="78"/>
      <c r="AR220" s="78"/>
      <c r="AS220" s="78"/>
      <c r="AT220" s="177"/>
    </row>
    <row r="221" spans="2:62" ht="20.25" customHeight="1" x14ac:dyDescent="0.55000000000000004">
      <c r="B221" s="48"/>
      <c r="C221" s="68"/>
      <c r="D221" s="68"/>
      <c r="E221" s="68"/>
      <c r="F221" s="68"/>
      <c r="G221" s="68"/>
      <c r="H221" s="68"/>
      <c r="I221" s="122"/>
      <c r="J221" s="123"/>
      <c r="K221" s="335" t="s">
        <v>7</v>
      </c>
      <c r="L221" s="335"/>
      <c r="M221" s="339">
        <f>SUMIFS($BB$15:$BB$214,$F$15:$F$214,"看護職員",$H$15:$H$214,"B")</f>
        <v>0</v>
      </c>
      <c r="N221" s="339"/>
      <c r="O221" s="340">
        <f>SUMIFS($BD$15:$BD$214,$F$15:$F$214,"看護職員",$H$15:$H$214,"B")</f>
        <v>0</v>
      </c>
      <c r="P221" s="340"/>
      <c r="Q221" s="136"/>
      <c r="R221" s="329">
        <v>0</v>
      </c>
      <c r="S221" s="329"/>
      <c r="T221" s="329">
        <v>0</v>
      </c>
      <c r="U221" s="329"/>
      <c r="V221" s="137"/>
      <c r="W221" s="330">
        <v>0</v>
      </c>
      <c r="X221" s="331"/>
      <c r="Y221" s="2"/>
      <c r="Z221" s="125"/>
      <c r="AA221" s="335" t="s">
        <v>8</v>
      </c>
      <c r="AB221" s="335"/>
      <c r="AC221" s="335" t="s">
        <v>95</v>
      </c>
      <c r="AD221" s="335"/>
      <c r="AE221" s="335"/>
      <c r="AF221" s="335"/>
      <c r="AG221" s="125"/>
      <c r="AH221" s="125"/>
      <c r="AI221" s="125"/>
      <c r="AJ221" s="125"/>
      <c r="AK221" s="125"/>
      <c r="AL221" s="125"/>
      <c r="AM221" s="125"/>
      <c r="AN221" s="126"/>
      <c r="AO221" s="75"/>
      <c r="AP221" s="177"/>
      <c r="AQ221" s="177"/>
      <c r="AR221" s="177"/>
      <c r="AS221" s="177"/>
      <c r="AT221" s="177"/>
    </row>
    <row r="222" spans="2:62" ht="20.25" customHeight="1" x14ac:dyDescent="0.55000000000000004">
      <c r="B222" s="48"/>
      <c r="C222" s="68"/>
      <c r="D222" s="68"/>
      <c r="E222" s="68"/>
      <c r="F222" s="68"/>
      <c r="G222" s="68"/>
      <c r="H222" s="68"/>
      <c r="I222" s="122"/>
      <c r="J222" s="123"/>
      <c r="K222" s="335" t="s">
        <v>8</v>
      </c>
      <c r="L222" s="335"/>
      <c r="M222" s="339">
        <f>SUMIFS($BB$15:$BB$214,$F$15:$F$214,"看護職員",$H$15:$H$214,"C")</f>
        <v>0</v>
      </c>
      <c r="N222" s="339"/>
      <c r="O222" s="340">
        <f>SUMIFS($BD$15:$BD$214,$F$15:$F$214,"看護職員",$H$15:$H$214,"C")</f>
        <v>0</v>
      </c>
      <c r="P222" s="340"/>
      <c r="Q222" s="136"/>
      <c r="R222" s="329">
        <v>0</v>
      </c>
      <c r="S222" s="329"/>
      <c r="T222" s="343">
        <v>0</v>
      </c>
      <c r="U222" s="343"/>
      <c r="V222" s="137"/>
      <c r="W222" s="344" t="s">
        <v>36</v>
      </c>
      <c r="X222" s="345"/>
      <c r="Y222" s="2"/>
      <c r="Z222" s="125"/>
      <c r="AA222" s="335" t="s">
        <v>9</v>
      </c>
      <c r="AB222" s="335"/>
      <c r="AC222" s="335" t="s">
        <v>123</v>
      </c>
      <c r="AD222" s="335"/>
      <c r="AE222" s="335"/>
      <c r="AF222" s="335"/>
      <c r="AG222" s="125"/>
      <c r="AH222" s="125"/>
      <c r="AI222" s="125"/>
      <c r="AJ222" s="125"/>
      <c r="AK222" s="125"/>
      <c r="AL222" s="125"/>
      <c r="AM222" s="125"/>
      <c r="AN222" s="126"/>
      <c r="AO222" s="75"/>
      <c r="AP222" s="177"/>
      <c r="AQ222" s="177"/>
      <c r="AR222" s="177"/>
      <c r="AS222" s="177"/>
      <c r="AT222" s="177"/>
    </row>
    <row r="223" spans="2:62" ht="20.25" customHeight="1" x14ac:dyDescent="0.55000000000000004">
      <c r="B223" s="48"/>
      <c r="C223" s="68"/>
      <c r="D223" s="68"/>
      <c r="E223" s="68"/>
      <c r="F223" s="68"/>
      <c r="G223" s="68"/>
      <c r="H223" s="68"/>
      <c r="I223" s="122"/>
      <c r="J223" s="123"/>
      <c r="K223" s="335" t="s">
        <v>9</v>
      </c>
      <c r="L223" s="335"/>
      <c r="M223" s="339">
        <f>SUMIFS($BB$15:$BB$214,$F$15:$F$214,"看護職員",$H$15:$H$214,"D")</f>
        <v>0</v>
      </c>
      <c r="N223" s="339"/>
      <c r="O223" s="340">
        <f>SUMIFS($BD$15:$BD$214,$F$15:$F$214,"看護職員",$H$15:$H$214,"D")</f>
        <v>0</v>
      </c>
      <c r="P223" s="340"/>
      <c r="Q223" s="136"/>
      <c r="R223" s="329">
        <v>0</v>
      </c>
      <c r="S223" s="329"/>
      <c r="T223" s="343">
        <v>0</v>
      </c>
      <c r="U223" s="343"/>
      <c r="V223" s="137"/>
      <c r="W223" s="344" t="s">
        <v>36</v>
      </c>
      <c r="X223" s="345"/>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55000000000000004">
      <c r="B224" s="48"/>
      <c r="C224" s="68"/>
      <c r="D224" s="68"/>
      <c r="E224" s="68"/>
      <c r="F224" s="68"/>
      <c r="G224" s="68"/>
      <c r="H224" s="68"/>
      <c r="I224" s="122"/>
      <c r="J224" s="123"/>
      <c r="K224" s="335" t="s">
        <v>111</v>
      </c>
      <c r="L224" s="335"/>
      <c r="M224" s="339">
        <f>SUM(M220:N223)</f>
        <v>0</v>
      </c>
      <c r="N224" s="339"/>
      <c r="O224" s="340">
        <f>SUM(O220:P223)</f>
        <v>0</v>
      </c>
      <c r="P224" s="340"/>
      <c r="Q224" s="136"/>
      <c r="R224" s="339">
        <f>SUM(R220:S223)</f>
        <v>0</v>
      </c>
      <c r="S224" s="339"/>
      <c r="T224" s="340">
        <f>SUM(T220:U223)</f>
        <v>0</v>
      </c>
      <c r="U224" s="340"/>
      <c r="V224" s="137"/>
      <c r="W224" s="341">
        <f>SUM(W220:X221)</f>
        <v>0</v>
      </c>
      <c r="X224" s="342"/>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550000000000000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55000000000000004">
      <c r="B226" s="48"/>
      <c r="C226" s="68"/>
      <c r="D226" s="68"/>
      <c r="E226" s="68"/>
      <c r="F226" s="68"/>
      <c r="G226" s="68"/>
      <c r="H226" s="68"/>
      <c r="I226" s="122"/>
      <c r="J226" s="122"/>
      <c r="K226" s="124" t="s">
        <v>112</v>
      </c>
      <c r="L226" s="123"/>
      <c r="M226" s="123"/>
      <c r="N226" s="123"/>
      <c r="O226" s="123"/>
      <c r="P226" s="123"/>
      <c r="Q226" s="157" t="s">
        <v>178</v>
      </c>
      <c r="R226" s="219" t="s">
        <v>179</v>
      </c>
      <c r="S226" s="220"/>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550000000000000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550000000000000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55000000000000004">
      <c r="I229" s="2"/>
      <c r="J229" s="2"/>
      <c r="K229" s="338">
        <f>IF($R$226="週",T224,R224)</f>
        <v>0</v>
      </c>
      <c r="L229" s="338"/>
      <c r="M229" s="338"/>
      <c r="N229" s="338"/>
      <c r="O229" s="178" t="s">
        <v>116</v>
      </c>
      <c r="P229" s="335">
        <f>IF($R$226="週",$BA$6,$BE$6)</f>
        <v>40</v>
      </c>
      <c r="Q229" s="335"/>
      <c r="R229" s="335"/>
      <c r="S229" s="335"/>
      <c r="T229" s="178" t="s">
        <v>117</v>
      </c>
      <c r="U229" s="336">
        <f>ROUNDDOWN(K229/P229,1)</f>
        <v>0</v>
      </c>
      <c r="V229" s="336"/>
      <c r="W229" s="336"/>
      <c r="X229" s="336"/>
      <c r="Y229" s="2"/>
      <c r="Z229" s="2"/>
    </row>
    <row r="230" spans="2:46" ht="20.25" customHeight="1" x14ac:dyDescent="0.550000000000000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550000000000000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55000000000000004">
      <c r="I232" s="2"/>
      <c r="J232" s="2"/>
      <c r="K232" s="123" t="s">
        <v>107</v>
      </c>
      <c r="L232" s="123"/>
      <c r="M232" s="123"/>
      <c r="N232" s="123"/>
      <c r="O232" s="123"/>
      <c r="P232" s="123"/>
      <c r="Q232" s="123"/>
      <c r="R232" s="123"/>
      <c r="S232" s="123"/>
      <c r="T232" s="124"/>
      <c r="U232" s="333"/>
      <c r="V232" s="333"/>
      <c r="W232" s="333"/>
      <c r="X232" s="333"/>
      <c r="Y232" s="2"/>
      <c r="Z232" s="2"/>
    </row>
    <row r="233" spans="2:46" ht="20.25" customHeight="1" x14ac:dyDescent="0.55000000000000004">
      <c r="I233" s="2"/>
      <c r="J233" s="2"/>
      <c r="K233" s="127" t="s">
        <v>119</v>
      </c>
      <c r="L233" s="127"/>
      <c r="M233" s="127"/>
      <c r="N233" s="127"/>
      <c r="O233" s="127"/>
      <c r="P233" s="123" t="s">
        <v>120</v>
      </c>
      <c r="Q233" s="127"/>
      <c r="R233" s="127"/>
      <c r="S233" s="127"/>
      <c r="T233" s="127"/>
      <c r="U233" s="332" t="s">
        <v>111</v>
      </c>
      <c r="V233" s="332"/>
      <c r="W233" s="332"/>
      <c r="X233" s="332"/>
      <c r="Y233" s="2"/>
      <c r="Z233" s="2"/>
    </row>
    <row r="234" spans="2:46" ht="20.25" customHeight="1" x14ac:dyDescent="0.55000000000000004">
      <c r="I234" s="2"/>
      <c r="J234" s="2"/>
      <c r="K234" s="335">
        <f>W224</f>
        <v>0</v>
      </c>
      <c r="L234" s="335"/>
      <c r="M234" s="335"/>
      <c r="N234" s="335"/>
      <c r="O234" s="178" t="s">
        <v>121</v>
      </c>
      <c r="P234" s="336">
        <f>U229</f>
        <v>0</v>
      </c>
      <c r="Q234" s="336"/>
      <c r="R234" s="336"/>
      <c r="S234" s="336"/>
      <c r="T234" s="178" t="s">
        <v>117</v>
      </c>
      <c r="U234" s="337">
        <f>ROUNDDOWN(K234+P234,1)</f>
        <v>0</v>
      </c>
      <c r="V234" s="337"/>
      <c r="W234" s="337"/>
      <c r="X234" s="337"/>
      <c r="Y234" s="135"/>
      <c r="Z234" s="135"/>
    </row>
    <row r="235" spans="2:46" ht="20.25" customHeight="1" x14ac:dyDescent="0.55000000000000004"/>
    <row r="236" spans="2:46" ht="20.25" customHeight="1" x14ac:dyDescent="0.55000000000000004"/>
    <row r="237" spans="2:46" ht="20.25" customHeight="1" x14ac:dyDescent="0.55000000000000004"/>
    <row r="238" spans="2:46" ht="20.25" customHeight="1" x14ac:dyDescent="0.55000000000000004"/>
    <row r="239" spans="2:46" ht="20.25" customHeight="1" x14ac:dyDescent="0.55000000000000004"/>
    <row r="240" spans="2:46" ht="20.25" customHeight="1" x14ac:dyDescent="0.55000000000000004"/>
    <row r="241" ht="20.25" customHeight="1" x14ac:dyDescent="0.55000000000000004"/>
    <row r="242" ht="20.25" customHeight="1" x14ac:dyDescent="0.55000000000000004"/>
    <row r="243" ht="20.25" customHeight="1" x14ac:dyDescent="0.55000000000000004"/>
    <row r="244" ht="20.25" customHeight="1" x14ac:dyDescent="0.55000000000000004"/>
    <row r="245" ht="20.25" customHeight="1" x14ac:dyDescent="0.55000000000000004"/>
    <row r="246" ht="20.25" customHeight="1" x14ac:dyDescent="0.55000000000000004"/>
    <row r="247" ht="20.25" customHeight="1" x14ac:dyDescent="0.55000000000000004"/>
    <row r="248" ht="20.25" customHeight="1" x14ac:dyDescent="0.55000000000000004"/>
    <row r="249" ht="20.25" customHeight="1" x14ac:dyDescent="0.55000000000000004"/>
    <row r="250" ht="20.25" customHeight="1" x14ac:dyDescent="0.55000000000000004"/>
    <row r="251" ht="20.25" customHeight="1" x14ac:dyDescent="0.55000000000000004"/>
    <row r="252" ht="20.25" customHeight="1" x14ac:dyDescent="0.55000000000000004"/>
    <row r="253" ht="20.25" customHeight="1" x14ac:dyDescent="0.55000000000000004"/>
    <row r="254" ht="20.25" customHeight="1" x14ac:dyDescent="0.55000000000000004"/>
    <row r="275" spans="1:59" x14ac:dyDescent="0.55000000000000004">
      <c r="AQ275" s="13"/>
      <c r="AR275" s="13"/>
      <c r="AS275" s="13"/>
      <c r="AT275" s="13"/>
      <c r="AU275" s="13"/>
      <c r="AV275" s="13"/>
      <c r="AW275" s="13"/>
      <c r="AX275" s="13"/>
      <c r="AY275" s="13"/>
      <c r="AZ275" s="10"/>
      <c r="BA275" s="10"/>
      <c r="BB275" s="10"/>
      <c r="BC275" s="10"/>
      <c r="BD275" s="10"/>
      <c r="BE275" s="10"/>
    </row>
    <row r="276" spans="1:59" x14ac:dyDescent="0.55000000000000004">
      <c r="AQ276" s="13"/>
      <c r="AR276" s="13"/>
      <c r="AS276" s="13"/>
      <c r="AT276" s="13"/>
      <c r="AU276" s="13"/>
      <c r="AV276" s="13"/>
      <c r="AW276" s="13"/>
      <c r="AX276" s="13"/>
      <c r="AY276" s="13"/>
      <c r="AZ276" s="10"/>
      <c r="BA276" s="10"/>
      <c r="BB276" s="10"/>
      <c r="BC276" s="10"/>
      <c r="BD276" s="10"/>
      <c r="BE276" s="10"/>
    </row>
    <row r="281" spans="1:59" x14ac:dyDescent="0.550000000000000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550000000000000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55000000000000004">
      <c r="A283" s="11"/>
      <c r="B283" s="11"/>
      <c r="C283" s="14"/>
      <c r="D283" s="14"/>
      <c r="E283" s="14"/>
      <c r="F283" s="14"/>
      <c r="G283" s="14"/>
      <c r="H283" s="14"/>
      <c r="I283" s="14"/>
      <c r="J283" s="14"/>
      <c r="K283" s="12"/>
      <c r="L283" s="12"/>
      <c r="M283" s="11"/>
      <c r="N283" s="11"/>
      <c r="O283" s="11"/>
      <c r="P283" s="11"/>
      <c r="Q283" s="11"/>
      <c r="R283" s="11"/>
    </row>
    <row r="284" spans="1:59" x14ac:dyDescent="0.55000000000000004">
      <c r="A284" s="11"/>
      <c r="B284" s="11"/>
      <c r="C284" s="14"/>
      <c r="D284" s="14"/>
      <c r="E284" s="14"/>
      <c r="F284" s="14"/>
      <c r="G284" s="14"/>
      <c r="H284" s="14"/>
      <c r="I284" s="14"/>
      <c r="J284" s="14"/>
      <c r="K284" s="12"/>
      <c r="L284" s="12"/>
      <c r="M284" s="11"/>
      <c r="N284" s="11"/>
      <c r="O284" s="11"/>
      <c r="P284" s="11"/>
      <c r="Q284" s="11"/>
      <c r="R284" s="11"/>
    </row>
    <row r="285" spans="1:59" x14ac:dyDescent="0.55000000000000004">
      <c r="C285" s="3"/>
      <c r="D285" s="3"/>
      <c r="E285" s="3"/>
      <c r="F285" s="3"/>
      <c r="G285" s="3"/>
      <c r="H285" s="3"/>
      <c r="I285" s="3"/>
      <c r="J285" s="3"/>
    </row>
    <row r="286" spans="1:59" x14ac:dyDescent="0.55000000000000004">
      <c r="C286" s="3"/>
      <c r="D286" s="3"/>
      <c r="E286" s="3"/>
      <c r="F286" s="3"/>
      <c r="G286" s="3"/>
      <c r="H286" s="3"/>
      <c r="I286" s="3"/>
      <c r="J286" s="3"/>
    </row>
    <row r="287" spans="1:59" x14ac:dyDescent="0.55000000000000004">
      <c r="C287" s="3"/>
      <c r="D287" s="3"/>
      <c r="E287" s="3"/>
      <c r="F287" s="3"/>
      <c r="G287" s="3"/>
      <c r="H287" s="3"/>
      <c r="I287" s="3"/>
      <c r="J287" s="3"/>
    </row>
    <row r="288" spans="1:59" x14ac:dyDescent="0.550000000000000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1"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topLeftCell="A4" zoomScaleNormal="100" workbookViewId="0">
      <selection activeCell="N6" sqref="N6"/>
    </sheetView>
  </sheetViews>
  <sheetFormatPr defaultColWidth="9" defaultRowHeight="26.5" x14ac:dyDescent="0.55000000000000004"/>
  <cols>
    <col min="1" max="1" width="1.58203125" style="83" customWidth="1"/>
    <col min="2" max="2" width="5.58203125" style="82" customWidth="1"/>
    <col min="3" max="3" width="10.58203125" style="82" customWidth="1"/>
    <col min="4" max="4" width="10.58203125" style="82" hidden="1" customWidth="1"/>
    <col min="5" max="5" width="3.4140625" style="82" bestFit="1" customWidth="1"/>
    <col min="6" max="6" width="15.58203125" style="83" customWidth="1"/>
    <col min="7" max="7" width="3.4140625" style="83" bestFit="1" customWidth="1"/>
    <col min="8" max="8" width="15.58203125" style="83" customWidth="1"/>
    <col min="9" max="9" width="3.4140625" style="83" bestFit="1" customWidth="1"/>
    <col min="10" max="10" width="15.58203125" style="82" customWidth="1"/>
    <col min="11" max="11" width="3.4140625" style="83" bestFit="1" customWidth="1"/>
    <col min="12" max="12" width="15.58203125" style="83" customWidth="1"/>
    <col min="13" max="13" width="3.4140625" style="83" customWidth="1"/>
    <col min="14" max="14" width="50.58203125" style="83" customWidth="1"/>
    <col min="15" max="16384" width="9" style="83"/>
  </cols>
  <sheetData>
    <row r="1" spans="2:14" x14ac:dyDescent="0.55000000000000004">
      <c r="B1" s="81" t="s">
        <v>32</v>
      </c>
    </row>
    <row r="2" spans="2:14" x14ac:dyDescent="0.55000000000000004">
      <c r="B2" s="84" t="s">
        <v>33</v>
      </c>
      <c r="F2" s="85"/>
      <c r="G2" s="86"/>
      <c r="H2" s="86"/>
      <c r="I2" s="86"/>
      <c r="J2" s="87"/>
      <c r="K2" s="86"/>
      <c r="L2" s="86"/>
    </row>
    <row r="3" spans="2:14" x14ac:dyDescent="0.55000000000000004">
      <c r="B3" s="85" t="s">
        <v>158</v>
      </c>
      <c r="F3" s="87" t="s">
        <v>159</v>
      </c>
      <c r="G3" s="86"/>
      <c r="H3" s="86"/>
      <c r="I3" s="86"/>
      <c r="J3" s="87"/>
      <c r="K3" s="86"/>
      <c r="L3" s="86"/>
    </row>
    <row r="4" spans="2:14" x14ac:dyDescent="0.55000000000000004">
      <c r="B4" s="84"/>
      <c r="F4" s="367" t="s">
        <v>34</v>
      </c>
      <c r="G4" s="367"/>
      <c r="H4" s="367"/>
      <c r="I4" s="367"/>
      <c r="J4" s="367"/>
      <c r="K4" s="367"/>
      <c r="L4" s="367"/>
      <c r="N4" s="367" t="s">
        <v>164</v>
      </c>
    </row>
    <row r="5" spans="2:14" x14ac:dyDescent="0.55000000000000004">
      <c r="B5" s="82" t="s">
        <v>20</v>
      </c>
      <c r="C5" s="82" t="s">
        <v>4</v>
      </c>
      <c r="F5" s="82" t="s">
        <v>165</v>
      </c>
      <c r="G5" s="82"/>
      <c r="H5" s="82" t="s">
        <v>166</v>
      </c>
      <c r="J5" s="82" t="s">
        <v>35</v>
      </c>
      <c r="L5" s="82" t="s">
        <v>34</v>
      </c>
      <c r="N5" s="367"/>
    </row>
    <row r="6" spans="2:14" x14ac:dyDescent="0.550000000000000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550000000000000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550000000000000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550000000000000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550000000000000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550000000000000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550000000000000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550000000000000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550000000000000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550000000000000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550000000000000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550000000000000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550000000000000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550000000000000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550000000000000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550000000000000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550000000000000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55000000000000004">
      <c r="B23" s="88">
        <v>18</v>
      </c>
      <c r="C23" s="89" t="s">
        <v>55</v>
      </c>
      <c r="D23" s="90" t="str">
        <f t="shared" si="0"/>
        <v>r</v>
      </c>
      <c r="E23" s="88" t="s">
        <v>16</v>
      </c>
      <c r="F23" s="96"/>
      <c r="G23" s="88" t="s">
        <v>17</v>
      </c>
      <c r="H23" s="96"/>
      <c r="I23" s="92" t="s">
        <v>37</v>
      </c>
      <c r="J23" s="96"/>
      <c r="K23" s="93" t="s">
        <v>2</v>
      </c>
      <c r="L23" s="89">
        <v>1</v>
      </c>
      <c r="N23" s="95"/>
    </row>
    <row r="24" spans="2:14" x14ac:dyDescent="0.55000000000000004">
      <c r="B24" s="88">
        <v>19</v>
      </c>
      <c r="C24" s="89" t="s">
        <v>56</v>
      </c>
      <c r="D24" s="90" t="str">
        <f t="shared" si="0"/>
        <v>s</v>
      </c>
      <c r="E24" s="88" t="s">
        <v>16</v>
      </c>
      <c r="F24" s="96"/>
      <c r="G24" s="88" t="s">
        <v>17</v>
      </c>
      <c r="H24" s="96"/>
      <c r="I24" s="92" t="s">
        <v>37</v>
      </c>
      <c r="J24" s="96"/>
      <c r="K24" s="93" t="s">
        <v>2</v>
      </c>
      <c r="L24" s="89">
        <v>2</v>
      </c>
      <c r="N24" s="95"/>
    </row>
    <row r="25" spans="2:14" x14ac:dyDescent="0.55000000000000004">
      <c r="B25" s="88">
        <v>20</v>
      </c>
      <c r="C25" s="89" t="s">
        <v>57</v>
      </c>
      <c r="D25" s="90" t="str">
        <f t="shared" si="0"/>
        <v>t</v>
      </c>
      <c r="E25" s="88" t="s">
        <v>16</v>
      </c>
      <c r="F25" s="96"/>
      <c r="G25" s="88" t="s">
        <v>17</v>
      </c>
      <c r="H25" s="96"/>
      <c r="I25" s="92" t="s">
        <v>37</v>
      </c>
      <c r="J25" s="96"/>
      <c r="K25" s="93" t="s">
        <v>2</v>
      </c>
      <c r="L25" s="89">
        <v>3</v>
      </c>
      <c r="N25" s="95"/>
    </row>
    <row r="26" spans="2:14" x14ac:dyDescent="0.55000000000000004">
      <c r="B26" s="88">
        <v>21</v>
      </c>
      <c r="C26" s="89" t="s">
        <v>58</v>
      </c>
      <c r="D26" s="90" t="str">
        <f t="shared" si="0"/>
        <v>u</v>
      </c>
      <c r="E26" s="88" t="s">
        <v>16</v>
      </c>
      <c r="F26" s="96"/>
      <c r="G26" s="88" t="s">
        <v>17</v>
      </c>
      <c r="H26" s="96"/>
      <c r="I26" s="92" t="s">
        <v>37</v>
      </c>
      <c r="J26" s="96"/>
      <c r="K26" s="93" t="s">
        <v>2</v>
      </c>
      <c r="L26" s="89">
        <v>4</v>
      </c>
      <c r="N26" s="95"/>
    </row>
    <row r="27" spans="2:14" x14ac:dyDescent="0.55000000000000004">
      <c r="B27" s="88">
        <v>22</v>
      </c>
      <c r="C27" s="89" t="s">
        <v>59</v>
      </c>
      <c r="D27" s="90" t="str">
        <f t="shared" si="0"/>
        <v>v</v>
      </c>
      <c r="E27" s="88" t="s">
        <v>16</v>
      </c>
      <c r="F27" s="96"/>
      <c r="G27" s="88" t="s">
        <v>17</v>
      </c>
      <c r="H27" s="96"/>
      <c r="I27" s="92" t="s">
        <v>37</v>
      </c>
      <c r="J27" s="96"/>
      <c r="K27" s="93" t="s">
        <v>2</v>
      </c>
      <c r="L27" s="89">
        <v>5</v>
      </c>
      <c r="N27" s="95"/>
    </row>
    <row r="28" spans="2:14" x14ac:dyDescent="0.55000000000000004">
      <c r="B28" s="88">
        <v>23</v>
      </c>
      <c r="C28" s="89" t="s">
        <v>60</v>
      </c>
      <c r="D28" s="90" t="str">
        <f t="shared" si="0"/>
        <v>w</v>
      </c>
      <c r="E28" s="88" t="s">
        <v>16</v>
      </c>
      <c r="F28" s="96"/>
      <c r="G28" s="88" t="s">
        <v>17</v>
      </c>
      <c r="H28" s="96"/>
      <c r="I28" s="92" t="s">
        <v>37</v>
      </c>
      <c r="J28" s="96"/>
      <c r="K28" s="93" t="s">
        <v>2</v>
      </c>
      <c r="L28" s="89">
        <v>6</v>
      </c>
      <c r="N28" s="95"/>
    </row>
    <row r="29" spans="2:14" x14ac:dyDescent="0.55000000000000004">
      <c r="B29" s="88">
        <v>24</v>
      </c>
      <c r="C29" s="89" t="s">
        <v>61</v>
      </c>
      <c r="D29" s="90" t="str">
        <f t="shared" si="0"/>
        <v>x</v>
      </c>
      <c r="E29" s="88" t="s">
        <v>16</v>
      </c>
      <c r="F29" s="96"/>
      <c r="G29" s="88" t="s">
        <v>17</v>
      </c>
      <c r="H29" s="96"/>
      <c r="I29" s="92" t="s">
        <v>37</v>
      </c>
      <c r="J29" s="96"/>
      <c r="K29" s="93" t="s">
        <v>2</v>
      </c>
      <c r="L29" s="89">
        <v>7</v>
      </c>
      <c r="N29" s="95"/>
    </row>
    <row r="30" spans="2:14" x14ac:dyDescent="0.55000000000000004">
      <c r="B30" s="88">
        <v>25</v>
      </c>
      <c r="C30" s="89" t="s">
        <v>62</v>
      </c>
      <c r="D30" s="90" t="str">
        <f t="shared" si="0"/>
        <v>y</v>
      </c>
      <c r="E30" s="88" t="s">
        <v>16</v>
      </c>
      <c r="F30" s="96"/>
      <c r="G30" s="88" t="s">
        <v>17</v>
      </c>
      <c r="H30" s="96"/>
      <c r="I30" s="92" t="s">
        <v>37</v>
      </c>
      <c r="J30" s="96"/>
      <c r="K30" s="93" t="s">
        <v>2</v>
      </c>
      <c r="L30" s="89">
        <v>8</v>
      </c>
      <c r="N30" s="95"/>
    </row>
    <row r="31" spans="2:14" x14ac:dyDescent="0.55000000000000004">
      <c r="B31" s="88">
        <v>26</v>
      </c>
      <c r="C31" s="89" t="s">
        <v>63</v>
      </c>
      <c r="D31" s="90" t="str">
        <f t="shared" si="0"/>
        <v>z</v>
      </c>
      <c r="E31" s="88" t="s">
        <v>16</v>
      </c>
      <c r="F31" s="96"/>
      <c r="G31" s="88" t="s">
        <v>17</v>
      </c>
      <c r="H31" s="96"/>
      <c r="I31" s="92" t="s">
        <v>37</v>
      </c>
      <c r="J31" s="96"/>
      <c r="K31" s="93" t="s">
        <v>2</v>
      </c>
      <c r="L31" s="89">
        <v>1</v>
      </c>
      <c r="N31" s="95"/>
    </row>
    <row r="32" spans="2:14" x14ac:dyDescent="0.55000000000000004">
      <c r="B32" s="88">
        <v>27</v>
      </c>
      <c r="C32" s="89" t="s">
        <v>61</v>
      </c>
      <c r="D32" s="90" t="str">
        <f t="shared" si="0"/>
        <v>x</v>
      </c>
      <c r="E32" s="88" t="s">
        <v>16</v>
      </c>
      <c r="F32" s="96"/>
      <c r="G32" s="88" t="s">
        <v>17</v>
      </c>
      <c r="H32" s="96"/>
      <c r="I32" s="92" t="s">
        <v>37</v>
      </c>
      <c r="J32" s="96"/>
      <c r="K32" s="93" t="s">
        <v>2</v>
      </c>
      <c r="L32" s="89">
        <v>2</v>
      </c>
      <c r="N32" s="95"/>
    </row>
    <row r="33" spans="2:14" x14ac:dyDescent="0.55000000000000004">
      <c r="B33" s="88">
        <v>28</v>
      </c>
      <c r="C33" s="89" t="s">
        <v>64</v>
      </c>
      <c r="D33" s="90" t="str">
        <f t="shared" si="0"/>
        <v>aa</v>
      </c>
      <c r="E33" s="88" t="s">
        <v>16</v>
      </c>
      <c r="F33" s="96"/>
      <c r="G33" s="88" t="s">
        <v>17</v>
      </c>
      <c r="H33" s="96"/>
      <c r="I33" s="92" t="s">
        <v>37</v>
      </c>
      <c r="J33" s="96"/>
      <c r="K33" s="93" t="s">
        <v>2</v>
      </c>
      <c r="L33" s="89">
        <v>3</v>
      </c>
      <c r="N33" s="95"/>
    </row>
    <row r="34" spans="2:14" x14ac:dyDescent="0.55000000000000004">
      <c r="B34" s="88">
        <v>29</v>
      </c>
      <c r="C34" s="89" t="s">
        <v>65</v>
      </c>
      <c r="D34" s="90" t="str">
        <f t="shared" si="0"/>
        <v>ab</v>
      </c>
      <c r="E34" s="88" t="s">
        <v>16</v>
      </c>
      <c r="F34" s="96"/>
      <c r="G34" s="88" t="s">
        <v>17</v>
      </c>
      <c r="H34" s="96"/>
      <c r="I34" s="92" t="s">
        <v>37</v>
      </c>
      <c r="J34" s="96"/>
      <c r="K34" s="93" t="s">
        <v>2</v>
      </c>
      <c r="L34" s="89">
        <v>4</v>
      </c>
      <c r="N34" s="95"/>
    </row>
    <row r="35" spans="2:14" x14ac:dyDescent="0.55000000000000004">
      <c r="B35" s="88">
        <v>30</v>
      </c>
      <c r="C35" s="89" t="s">
        <v>66</v>
      </c>
      <c r="D35" s="90" t="str">
        <f t="shared" si="0"/>
        <v>ac</v>
      </c>
      <c r="E35" s="88" t="s">
        <v>16</v>
      </c>
      <c r="F35" s="96"/>
      <c r="G35" s="88" t="s">
        <v>17</v>
      </c>
      <c r="H35" s="96"/>
      <c r="I35" s="92" t="s">
        <v>37</v>
      </c>
      <c r="J35" s="96"/>
      <c r="K35" s="93" t="s">
        <v>2</v>
      </c>
      <c r="L35" s="89">
        <v>5</v>
      </c>
      <c r="N35" s="95"/>
    </row>
    <row r="36" spans="2:14" x14ac:dyDescent="0.55000000000000004">
      <c r="B36" s="88">
        <v>31</v>
      </c>
      <c r="C36" s="89" t="s">
        <v>67</v>
      </c>
      <c r="D36" s="90" t="str">
        <f t="shared" si="0"/>
        <v>ad</v>
      </c>
      <c r="E36" s="88" t="s">
        <v>16</v>
      </c>
      <c r="F36" s="96"/>
      <c r="G36" s="88" t="s">
        <v>17</v>
      </c>
      <c r="H36" s="96"/>
      <c r="I36" s="92" t="s">
        <v>37</v>
      </c>
      <c r="J36" s="96"/>
      <c r="K36" s="93" t="s">
        <v>2</v>
      </c>
      <c r="L36" s="89">
        <v>6</v>
      </c>
      <c r="N36" s="95"/>
    </row>
    <row r="37" spans="2:14" x14ac:dyDescent="0.55000000000000004">
      <c r="B37" s="88">
        <v>32</v>
      </c>
      <c r="C37" s="89" t="s">
        <v>68</v>
      </c>
      <c r="D37" s="90" t="str">
        <f t="shared" si="0"/>
        <v>ae</v>
      </c>
      <c r="E37" s="88" t="s">
        <v>16</v>
      </c>
      <c r="F37" s="96"/>
      <c r="G37" s="88" t="s">
        <v>17</v>
      </c>
      <c r="H37" s="96"/>
      <c r="I37" s="92" t="s">
        <v>37</v>
      </c>
      <c r="J37" s="96"/>
      <c r="K37" s="93" t="s">
        <v>2</v>
      </c>
      <c r="L37" s="89">
        <v>7</v>
      </c>
      <c r="N37" s="95"/>
    </row>
    <row r="38" spans="2:14" x14ac:dyDescent="0.55000000000000004">
      <c r="B38" s="88">
        <v>33</v>
      </c>
      <c r="C38" s="89" t="s">
        <v>69</v>
      </c>
      <c r="D38" s="90" t="str">
        <f t="shared" si="0"/>
        <v>af</v>
      </c>
      <c r="E38" s="88" t="s">
        <v>16</v>
      </c>
      <c r="F38" s="96"/>
      <c r="G38" s="88" t="s">
        <v>17</v>
      </c>
      <c r="H38" s="96"/>
      <c r="I38" s="92" t="s">
        <v>37</v>
      </c>
      <c r="J38" s="96"/>
      <c r="K38" s="93" t="s">
        <v>2</v>
      </c>
      <c r="L38" s="89">
        <v>8</v>
      </c>
      <c r="N38" s="95"/>
    </row>
    <row r="39" spans="2:14" x14ac:dyDescent="0.550000000000000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550000000000000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550000000000000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550000000000000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55000000000000004">
      <c r="B43" s="88">
        <v>35</v>
      </c>
      <c r="C43" s="98" t="s">
        <v>36</v>
      </c>
      <c r="D43" s="90"/>
      <c r="E43" s="88" t="s">
        <v>16</v>
      </c>
      <c r="F43" s="91"/>
      <c r="G43" s="88" t="s">
        <v>17</v>
      </c>
      <c r="H43" s="91"/>
      <c r="I43" s="92" t="s">
        <v>37</v>
      </c>
      <c r="J43" s="91">
        <v>0</v>
      </c>
      <c r="K43" s="93" t="s">
        <v>2</v>
      </c>
      <c r="L43" s="94" t="str">
        <f t="shared" si="3"/>
        <v/>
      </c>
      <c r="N43" s="95"/>
    </row>
    <row r="44" spans="2:14" x14ac:dyDescent="0.550000000000000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550000000000000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55000000000000004">
      <c r="B46" s="88">
        <v>36</v>
      </c>
      <c r="C46" s="98" t="s">
        <v>36</v>
      </c>
      <c r="D46" s="90"/>
      <c r="E46" s="88" t="s">
        <v>16</v>
      </c>
      <c r="F46" s="91"/>
      <c r="G46" s="88" t="s">
        <v>17</v>
      </c>
      <c r="H46" s="91"/>
      <c r="I46" s="92" t="s">
        <v>37</v>
      </c>
      <c r="J46" s="91">
        <v>0</v>
      </c>
      <c r="K46" s="93" t="s">
        <v>2</v>
      </c>
      <c r="L46" s="94" t="str">
        <f t="shared" si="4"/>
        <v/>
      </c>
      <c r="N46" s="95"/>
    </row>
    <row r="47" spans="2:14" x14ac:dyDescent="0.550000000000000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55000000000000004">
      <c r="C49" s="84" t="s">
        <v>258</v>
      </c>
      <c r="D49" s="84"/>
    </row>
    <row r="50" spans="3:4" x14ac:dyDescent="0.55000000000000004">
      <c r="C50" s="84" t="s">
        <v>260</v>
      </c>
      <c r="D50" s="84"/>
    </row>
    <row r="51" spans="3:4" x14ac:dyDescent="0.55000000000000004">
      <c r="C51" s="84" t="s">
        <v>259</v>
      </c>
      <c r="D51" s="84"/>
    </row>
    <row r="52" spans="3:4" x14ac:dyDescent="0.55000000000000004">
      <c r="C52" s="84" t="s">
        <v>261</v>
      </c>
      <c r="D52" s="84"/>
    </row>
    <row r="53" spans="3:4" x14ac:dyDescent="0.55000000000000004">
      <c r="C53" s="84" t="s">
        <v>173</v>
      </c>
      <c r="D53" s="84"/>
    </row>
    <row r="54" spans="3:4" x14ac:dyDescent="0.55000000000000004">
      <c r="C54" s="84" t="s">
        <v>174</v>
      </c>
      <c r="D54" s="84"/>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heetViews>
  <sheetFormatPr defaultColWidth="9" defaultRowHeight="18" x14ac:dyDescent="0.55000000000000004"/>
  <cols>
    <col min="1" max="1" width="1.4140625" style="20" customWidth="1"/>
    <col min="2" max="3" width="9" style="20"/>
    <col min="4" max="4" width="40.58203125" style="20" customWidth="1"/>
    <col min="5" max="16384" width="9" style="20"/>
  </cols>
  <sheetData>
    <row r="1" spans="2:11" x14ac:dyDescent="0.55000000000000004">
      <c r="B1" s="20" t="s">
        <v>90</v>
      </c>
      <c r="D1" s="45"/>
      <c r="E1" s="45"/>
      <c r="F1" s="45"/>
    </row>
    <row r="2" spans="2:11" s="47" customFormat="1" ht="20.25" customHeight="1" x14ac:dyDescent="0.55000000000000004">
      <c r="B2" s="46" t="s">
        <v>228</v>
      </c>
      <c r="C2" s="46"/>
      <c r="D2" s="45"/>
      <c r="E2" s="45"/>
      <c r="F2" s="45"/>
    </row>
    <row r="3" spans="2:11" s="47" customFormat="1" ht="20.25" customHeight="1" x14ac:dyDescent="0.55000000000000004">
      <c r="B3" s="46"/>
      <c r="C3" s="46"/>
      <c r="D3" s="45"/>
      <c r="E3" s="45"/>
      <c r="F3" s="45"/>
    </row>
    <row r="4" spans="2:11" s="52" customFormat="1" ht="20.25" customHeight="1" x14ac:dyDescent="0.55000000000000004">
      <c r="B4" s="79"/>
      <c r="C4" s="45" t="s">
        <v>160</v>
      </c>
      <c r="D4" s="45"/>
      <c r="F4" s="368" t="s">
        <v>161</v>
      </c>
      <c r="G4" s="368"/>
      <c r="H4" s="368"/>
      <c r="I4" s="368"/>
      <c r="J4" s="368"/>
      <c r="K4" s="368"/>
    </row>
    <row r="5" spans="2:11" s="52" customFormat="1" ht="20.25" customHeight="1" x14ac:dyDescent="0.55000000000000004">
      <c r="B5" s="80"/>
      <c r="C5" s="45" t="s">
        <v>162</v>
      </c>
      <c r="D5" s="45"/>
      <c r="F5" s="368"/>
      <c r="G5" s="368"/>
      <c r="H5" s="368"/>
      <c r="I5" s="368"/>
      <c r="J5" s="368"/>
      <c r="K5" s="368"/>
    </row>
    <row r="6" spans="2:11" s="47" customFormat="1" ht="20.25" customHeight="1" x14ac:dyDescent="0.55000000000000004">
      <c r="B6" s="49" t="s">
        <v>155</v>
      </c>
      <c r="C6" s="45"/>
      <c r="D6" s="45"/>
      <c r="E6" s="48"/>
      <c r="F6" s="50"/>
    </row>
    <row r="7" spans="2:11" s="47" customFormat="1" ht="20.25" customHeight="1" x14ac:dyDescent="0.55000000000000004">
      <c r="B7" s="46"/>
      <c r="C7" s="46"/>
      <c r="D7" s="45"/>
      <c r="E7" s="48"/>
      <c r="F7" s="50"/>
    </row>
    <row r="8" spans="2:11" s="47" customFormat="1" ht="20.25" customHeight="1" x14ac:dyDescent="0.55000000000000004">
      <c r="B8" s="45" t="s">
        <v>91</v>
      </c>
      <c r="C8" s="46"/>
      <c r="D8" s="45"/>
      <c r="E8" s="48"/>
      <c r="F8" s="50"/>
    </row>
    <row r="9" spans="2:11" s="47" customFormat="1" ht="20.25" customHeight="1" x14ac:dyDescent="0.55000000000000004">
      <c r="B9" s="46"/>
      <c r="C9" s="46"/>
      <c r="D9" s="45"/>
      <c r="E9" s="45"/>
      <c r="F9" s="45"/>
    </row>
    <row r="10" spans="2:11" s="47" customFormat="1" ht="20.25" customHeight="1" x14ac:dyDescent="0.55000000000000004">
      <c r="B10" s="45" t="s">
        <v>183</v>
      </c>
      <c r="C10" s="46"/>
      <c r="D10" s="45"/>
      <c r="E10" s="45"/>
      <c r="F10" s="45"/>
    </row>
    <row r="11" spans="2:11" s="47" customFormat="1" ht="20.25" customHeight="1" x14ac:dyDescent="0.55000000000000004">
      <c r="B11" s="45"/>
      <c r="C11" s="46"/>
      <c r="D11" s="45"/>
    </row>
    <row r="12" spans="2:11" s="47" customFormat="1" ht="20.25" customHeight="1" x14ac:dyDescent="0.55000000000000004">
      <c r="B12" s="45" t="s">
        <v>192</v>
      </c>
      <c r="C12" s="46"/>
      <c r="D12" s="45"/>
    </row>
    <row r="13" spans="2:11" s="47" customFormat="1" ht="20.25" customHeight="1" x14ac:dyDescent="0.55000000000000004">
      <c r="B13" s="45"/>
      <c r="C13" s="46"/>
      <c r="D13" s="45"/>
    </row>
    <row r="14" spans="2:11" s="47" customFormat="1" ht="20.25" customHeight="1" x14ac:dyDescent="0.55000000000000004">
      <c r="B14" s="45" t="s">
        <v>184</v>
      </c>
      <c r="C14" s="46"/>
      <c r="D14" s="45"/>
    </row>
    <row r="15" spans="2:11" s="47" customFormat="1" ht="20.25" customHeight="1" x14ac:dyDescent="0.55000000000000004">
      <c r="B15" s="45"/>
      <c r="C15" s="46"/>
      <c r="D15" s="45"/>
    </row>
    <row r="16" spans="2:11" s="47" customFormat="1" ht="17.25" customHeight="1" x14ac:dyDescent="0.55000000000000004">
      <c r="B16" s="45" t="s">
        <v>234</v>
      </c>
      <c r="C16" s="45"/>
      <c r="D16" s="45"/>
    </row>
    <row r="17" spans="2:25" s="47" customFormat="1" ht="17.25" customHeight="1" x14ac:dyDescent="0.55000000000000004">
      <c r="B17" s="45" t="s">
        <v>150</v>
      </c>
      <c r="C17" s="45"/>
      <c r="D17" s="45"/>
    </row>
    <row r="18" spans="2:25" s="47" customFormat="1" ht="17.25" customHeight="1" x14ac:dyDescent="0.55000000000000004">
      <c r="B18" s="45"/>
      <c r="C18" s="45"/>
      <c r="D18" s="45"/>
    </row>
    <row r="19" spans="2:25" s="47" customFormat="1" ht="17.25" customHeight="1" x14ac:dyDescent="0.55000000000000004">
      <c r="B19" s="45"/>
      <c r="C19" s="22" t="s">
        <v>20</v>
      </c>
      <c r="D19" s="22" t="s">
        <v>3</v>
      </c>
    </row>
    <row r="20" spans="2:25" s="47" customFormat="1" ht="17.25" customHeight="1" x14ac:dyDescent="0.55000000000000004">
      <c r="B20" s="45"/>
      <c r="C20" s="22">
        <v>1</v>
      </c>
      <c r="D20" s="51" t="s">
        <v>70</v>
      </c>
    </row>
    <row r="21" spans="2:25" s="47" customFormat="1" ht="17.25" customHeight="1" x14ac:dyDescent="0.55000000000000004">
      <c r="B21" s="45"/>
      <c r="C21" s="22">
        <v>2</v>
      </c>
      <c r="D21" s="51" t="s">
        <v>229</v>
      </c>
    </row>
    <row r="22" spans="2:25" s="47" customFormat="1" ht="17.25" customHeight="1" x14ac:dyDescent="0.55000000000000004">
      <c r="B22" s="45"/>
      <c r="C22" s="22">
        <v>3</v>
      </c>
      <c r="D22" s="51" t="s">
        <v>230</v>
      </c>
    </row>
    <row r="23" spans="2:25" s="47" customFormat="1" ht="17.25" customHeight="1" x14ac:dyDescent="0.55000000000000004">
      <c r="B23" s="45"/>
      <c r="C23" s="22">
        <v>4</v>
      </c>
      <c r="D23" s="51" t="s">
        <v>100</v>
      </c>
    </row>
    <row r="24" spans="2:25" s="47" customFormat="1" ht="17.25" customHeight="1" x14ac:dyDescent="0.55000000000000004">
      <c r="B24" s="45"/>
      <c r="C24" s="22">
        <v>5</v>
      </c>
      <c r="D24" s="51" t="s">
        <v>231</v>
      </c>
    </row>
    <row r="25" spans="2:25" s="47" customFormat="1" ht="17.25" customHeight="1" x14ac:dyDescent="0.55000000000000004">
      <c r="B25" s="45"/>
      <c r="C25" s="22">
        <v>6</v>
      </c>
      <c r="D25" s="51" t="s">
        <v>232</v>
      </c>
    </row>
    <row r="26" spans="2:25" s="47" customFormat="1" ht="17.25" customHeight="1" x14ac:dyDescent="0.55000000000000004">
      <c r="B26" s="45"/>
      <c r="C26" s="22">
        <v>7</v>
      </c>
      <c r="D26" s="51" t="s">
        <v>233</v>
      </c>
    </row>
    <row r="27" spans="2:25" s="47" customFormat="1" ht="17.25" customHeight="1" x14ac:dyDescent="0.55000000000000004">
      <c r="B27" s="45"/>
      <c r="C27" s="22">
        <v>8</v>
      </c>
      <c r="D27" s="51" t="s">
        <v>235</v>
      </c>
    </row>
    <row r="28" spans="2:25" s="47" customFormat="1" ht="17.25" customHeight="1" x14ac:dyDescent="0.55000000000000004">
      <c r="B28" s="45"/>
      <c r="C28" s="48"/>
      <c r="D28" s="50"/>
    </row>
    <row r="29" spans="2:25" s="47" customFormat="1" ht="17.25" customHeight="1" x14ac:dyDescent="0.55000000000000004">
      <c r="B29" s="45" t="s">
        <v>244</v>
      </c>
      <c r="C29" s="45"/>
      <c r="D29" s="45"/>
      <c r="E29" s="52"/>
      <c r="F29" s="52"/>
    </row>
    <row r="30" spans="2:25" s="47" customFormat="1" ht="17.25" customHeight="1" x14ac:dyDescent="0.55000000000000004">
      <c r="B30" s="45" t="s">
        <v>92</v>
      </c>
      <c r="C30" s="45"/>
      <c r="D30" s="45"/>
      <c r="E30" s="52"/>
      <c r="F30" s="52"/>
    </row>
    <row r="31" spans="2:25" s="47" customFormat="1" ht="17.25" customHeight="1" x14ac:dyDescent="0.550000000000000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550000000000000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550000000000000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550000000000000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550000000000000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550000000000000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550000000000000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550000000000000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550000000000000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550000000000000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550000000000000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55000000000000004">
      <c r="B42" s="45" t="s">
        <v>245</v>
      </c>
      <c r="C42" s="45"/>
      <c r="D42" s="45"/>
    </row>
    <row r="43" spans="2:51" s="47" customFormat="1" ht="17.25" customHeight="1" x14ac:dyDescent="0.55000000000000004">
      <c r="B43" s="45" t="s">
        <v>151</v>
      </c>
      <c r="C43" s="45"/>
      <c r="D43" s="45"/>
      <c r="AH43" s="21"/>
      <c r="AI43" s="21"/>
      <c r="AJ43" s="21"/>
      <c r="AK43" s="21"/>
      <c r="AL43" s="21"/>
      <c r="AM43" s="21"/>
      <c r="AN43" s="21"/>
      <c r="AO43" s="21"/>
      <c r="AP43" s="21"/>
      <c r="AQ43" s="21"/>
      <c r="AR43" s="21"/>
      <c r="AS43" s="21"/>
    </row>
    <row r="44" spans="2:51" s="47" customFormat="1" ht="17.25" customHeight="1" x14ac:dyDescent="0.550000000000000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55000000000000004">
      <c r="F45" s="21"/>
    </row>
    <row r="46" spans="2:51" s="47" customFormat="1" ht="17.25" customHeight="1" x14ac:dyDescent="0.55000000000000004">
      <c r="B46" s="45" t="s">
        <v>246</v>
      </c>
      <c r="C46" s="45"/>
    </row>
    <row r="47" spans="2:51" s="47" customFormat="1" ht="17.25" customHeight="1" x14ac:dyDescent="0.55000000000000004">
      <c r="B47" s="45"/>
      <c r="C47" s="45"/>
    </row>
    <row r="48" spans="2:51" s="47" customFormat="1" ht="17.25" customHeight="1" x14ac:dyDescent="0.55000000000000004">
      <c r="B48" s="45" t="s">
        <v>247</v>
      </c>
      <c r="C48" s="45"/>
    </row>
    <row r="49" spans="2:54" s="47" customFormat="1" ht="17.25" customHeight="1" x14ac:dyDescent="0.55000000000000004">
      <c r="B49" s="45" t="s">
        <v>186</v>
      </c>
      <c r="C49" s="45"/>
    </row>
    <row r="50" spans="2:54" s="47" customFormat="1" ht="17.25" customHeight="1" x14ac:dyDescent="0.55000000000000004">
      <c r="B50" s="45"/>
      <c r="C50" s="45"/>
    </row>
    <row r="51" spans="2:54" s="47" customFormat="1" ht="17.25" customHeight="1" x14ac:dyDescent="0.55000000000000004">
      <c r="B51" s="45" t="s">
        <v>248</v>
      </c>
      <c r="C51" s="45"/>
    </row>
    <row r="52" spans="2:54" s="47" customFormat="1" ht="17.25" customHeight="1" x14ac:dyDescent="0.55000000000000004">
      <c r="B52" s="45" t="s">
        <v>97</v>
      </c>
      <c r="C52" s="45"/>
    </row>
    <row r="53" spans="2:54" s="47" customFormat="1" ht="17.25" customHeight="1" x14ac:dyDescent="0.55000000000000004">
      <c r="B53" s="45"/>
      <c r="C53" s="45"/>
    </row>
    <row r="54" spans="2:54" s="47" customFormat="1" ht="17.25" customHeight="1" x14ac:dyDescent="0.55000000000000004">
      <c r="B54" s="45" t="s">
        <v>249</v>
      </c>
      <c r="C54" s="45"/>
      <c r="D54" s="45"/>
    </row>
    <row r="55" spans="2:54" s="47" customFormat="1" ht="17.25" customHeight="1" x14ac:dyDescent="0.55000000000000004">
      <c r="B55" s="45"/>
      <c r="C55" s="45"/>
      <c r="D55" s="45"/>
    </row>
    <row r="56" spans="2:54" s="47" customFormat="1" ht="17.25" customHeight="1" x14ac:dyDescent="0.55000000000000004">
      <c r="B56" s="52" t="s">
        <v>250</v>
      </c>
      <c r="C56" s="52"/>
      <c r="D56" s="45"/>
    </row>
    <row r="57" spans="2:54" s="47" customFormat="1" ht="17.25" customHeight="1" x14ac:dyDescent="0.55000000000000004">
      <c r="B57" s="52" t="s">
        <v>98</v>
      </c>
      <c r="C57" s="52"/>
      <c r="D57" s="45"/>
    </row>
    <row r="58" spans="2:54" s="47" customFormat="1" ht="17.25" customHeight="1" x14ac:dyDescent="0.55000000000000004">
      <c r="B58" s="52" t="s">
        <v>187</v>
      </c>
    </row>
    <row r="59" spans="2:54" s="47" customFormat="1" ht="17.25" customHeight="1" x14ac:dyDescent="0.55000000000000004">
      <c r="B59" s="52"/>
    </row>
    <row r="60" spans="2:54" s="47" customFormat="1" ht="17.25" customHeight="1" x14ac:dyDescent="0.550000000000000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550000000000000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55000000000000004">
      <c r="B62" s="206" t="s">
        <v>189</v>
      </c>
    </row>
    <row r="63" spans="2:54" ht="18.75" customHeight="1" x14ac:dyDescent="0.55000000000000004">
      <c r="B63" s="205" t="s">
        <v>190</v>
      </c>
    </row>
    <row r="64" spans="2:54" ht="18.75" customHeight="1" x14ac:dyDescent="0.55000000000000004">
      <c r="B64" s="206" t="s">
        <v>191</v>
      </c>
    </row>
    <row r="65" spans="2:2" ht="18.75" customHeight="1" x14ac:dyDescent="0.55000000000000004">
      <c r="B65" s="205" t="s">
        <v>255</v>
      </c>
    </row>
    <row r="66" spans="2:2" ht="18.75" customHeight="1" x14ac:dyDescent="0.55000000000000004">
      <c r="B66" s="205" t="s">
        <v>256</v>
      </c>
    </row>
    <row r="67" spans="2:2" ht="18.75" customHeight="1" x14ac:dyDescent="0.55000000000000004">
      <c r="B67" s="205" t="s">
        <v>257</v>
      </c>
    </row>
    <row r="68" spans="2:2" ht="18.75" customHeight="1" x14ac:dyDescent="0.55000000000000004"/>
    <row r="69" spans="2:2" ht="18.75" customHeight="1" x14ac:dyDescent="0.55000000000000004"/>
    <row r="70" spans="2:2" ht="18.75" customHeight="1" x14ac:dyDescent="0.55000000000000004"/>
    <row r="71" spans="2:2" ht="18.75" customHeight="1" x14ac:dyDescent="0.55000000000000004"/>
    <row r="72" spans="2:2" ht="18.75" customHeight="1" x14ac:dyDescent="0.55000000000000004"/>
    <row r="73" spans="2:2" ht="18.75" customHeight="1" x14ac:dyDescent="0.55000000000000004"/>
    <row r="74" spans="2:2" ht="18.75" customHeight="1" x14ac:dyDescent="0.55000000000000004"/>
    <row r="75" spans="2:2" ht="18.75" customHeight="1" x14ac:dyDescent="0.55000000000000004"/>
    <row r="76" spans="2:2" ht="18.75" customHeight="1" x14ac:dyDescent="0.55000000000000004"/>
    <row r="77" spans="2:2" ht="18.75" customHeight="1" x14ac:dyDescent="0.55000000000000004"/>
    <row r="78" spans="2:2" ht="18.75" customHeight="1" x14ac:dyDescent="0.55000000000000004"/>
    <row r="79" spans="2:2" ht="18.75" customHeight="1" x14ac:dyDescent="0.55000000000000004"/>
    <row r="80" spans="2:2" ht="18.75" customHeight="1" x14ac:dyDescent="0.55000000000000004"/>
    <row r="81" ht="18.75" customHeight="1" x14ac:dyDescent="0.55000000000000004"/>
    <row r="82" ht="18.75" customHeight="1" x14ac:dyDescent="0.55000000000000004"/>
    <row r="83" ht="18.75" customHeight="1" x14ac:dyDescent="0.55000000000000004"/>
    <row r="84" ht="18.75" customHeight="1" x14ac:dyDescent="0.55000000000000004"/>
    <row r="85" ht="18.75" customHeight="1" x14ac:dyDescent="0.55000000000000004"/>
    <row r="86" ht="18.75" customHeight="1" x14ac:dyDescent="0.55000000000000004"/>
    <row r="87" ht="18.75" customHeight="1" x14ac:dyDescent="0.55000000000000004"/>
    <row r="88" ht="18.75" customHeight="1" x14ac:dyDescent="0.55000000000000004"/>
    <row r="89" ht="18.75" customHeight="1" x14ac:dyDescent="0.55000000000000004"/>
    <row r="90" ht="18.75" customHeight="1" x14ac:dyDescent="0.55000000000000004"/>
    <row r="91" ht="18.75" customHeight="1" x14ac:dyDescent="0.55000000000000004"/>
    <row r="92" ht="18.75" customHeight="1" x14ac:dyDescent="0.55000000000000004"/>
    <row r="93" ht="18.75" customHeight="1" x14ac:dyDescent="0.55000000000000004"/>
    <row r="94" ht="18.75" customHeight="1" x14ac:dyDescent="0.55000000000000004"/>
    <row r="95" ht="18.75" customHeight="1" x14ac:dyDescent="0.55000000000000004"/>
    <row r="96" ht="18.75" customHeight="1" x14ac:dyDescent="0.55000000000000004"/>
    <row r="97" ht="18.75" customHeight="1" x14ac:dyDescent="0.55000000000000004"/>
    <row r="98" ht="18.75" customHeight="1" x14ac:dyDescent="0.55000000000000004"/>
    <row r="99" ht="18.75" customHeight="1" x14ac:dyDescent="0.55000000000000004"/>
    <row r="100" ht="18.75" customHeight="1" x14ac:dyDescent="0.55000000000000004"/>
    <row r="101" ht="18.75" customHeight="1" x14ac:dyDescent="0.55000000000000004"/>
    <row r="102" ht="18.75" customHeight="1" x14ac:dyDescent="0.55000000000000004"/>
    <row r="103" ht="18.75" customHeight="1" x14ac:dyDescent="0.55000000000000004"/>
    <row r="104" ht="18.75" customHeight="1" x14ac:dyDescent="0.55000000000000004"/>
    <row r="105" ht="18.75" customHeight="1" x14ac:dyDescent="0.55000000000000004"/>
    <row r="106" ht="18.75" customHeight="1" x14ac:dyDescent="0.55000000000000004"/>
    <row r="107" ht="18.75" customHeight="1" x14ac:dyDescent="0.550000000000000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16" workbookViewId="0">
      <selection activeCell="D18" sqref="D18"/>
    </sheetView>
  </sheetViews>
  <sheetFormatPr defaultColWidth="9" defaultRowHeight="18" x14ac:dyDescent="0.55000000000000004"/>
  <cols>
    <col min="1" max="1" width="1.9140625" style="20" customWidth="1"/>
    <col min="2" max="2" width="11.5" style="20" customWidth="1"/>
    <col min="3" max="12" width="40.58203125" style="20" customWidth="1"/>
    <col min="13" max="16384" width="9" style="20"/>
  </cols>
  <sheetData>
    <row r="1" spans="2:4" x14ac:dyDescent="0.55000000000000004">
      <c r="B1" s="21" t="s">
        <v>82</v>
      </c>
      <c r="C1" s="21"/>
      <c r="D1" s="21"/>
    </row>
    <row r="2" spans="2:4" x14ac:dyDescent="0.55000000000000004">
      <c r="B2" s="21"/>
      <c r="C2" s="21"/>
      <c r="D2" s="21"/>
    </row>
    <row r="3" spans="2:4" x14ac:dyDescent="0.55000000000000004">
      <c r="B3" s="22" t="s">
        <v>83</v>
      </c>
      <c r="C3" s="22" t="s">
        <v>84</v>
      </c>
      <c r="D3" s="21"/>
    </row>
    <row r="4" spans="2:4" x14ac:dyDescent="0.55000000000000004">
      <c r="B4" s="76">
        <v>1</v>
      </c>
      <c r="C4" s="77" t="s">
        <v>195</v>
      </c>
      <c r="D4" s="21"/>
    </row>
    <row r="5" spans="2:4" x14ac:dyDescent="0.55000000000000004">
      <c r="B5" s="76">
        <v>2</v>
      </c>
      <c r="C5" s="77" t="s">
        <v>196</v>
      </c>
      <c r="D5" s="21"/>
    </row>
    <row r="6" spans="2:4" x14ac:dyDescent="0.55000000000000004">
      <c r="B6" s="76">
        <v>3</v>
      </c>
      <c r="C6" s="77" t="s">
        <v>101</v>
      </c>
      <c r="D6" s="21"/>
    </row>
    <row r="7" spans="2:4" x14ac:dyDescent="0.55000000000000004">
      <c r="B7" s="76">
        <v>4</v>
      </c>
      <c r="C7" s="77" t="s">
        <v>101</v>
      </c>
      <c r="D7" s="21"/>
    </row>
    <row r="8" spans="2:4" x14ac:dyDescent="0.55000000000000004">
      <c r="B8" s="76">
        <v>5</v>
      </c>
      <c r="C8" s="77" t="s">
        <v>101</v>
      </c>
      <c r="D8" s="21"/>
    </row>
    <row r="9" spans="2:4" x14ac:dyDescent="0.55000000000000004">
      <c r="B9" s="76">
        <v>6</v>
      </c>
      <c r="C9" s="77" t="s">
        <v>101</v>
      </c>
    </row>
    <row r="10" spans="2:4" x14ac:dyDescent="0.55000000000000004">
      <c r="B10" s="76">
        <v>7</v>
      </c>
      <c r="C10" s="77" t="s">
        <v>101</v>
      </c>
      <c r="D10" s="21"/>
    </row>
    <row r="11" spans="2:4" x14ac:dyDescent="0.55000000000000004">
      <c r="B11" s="76">
        <v>8</v>
      </c>
      <c r="C11" s="77" t="s">
        <v>101</v>
      </c>
      <c r="D11" s="21"/>
    </row>
    <row r="12" spans="2:4" x14ac:dyDescent="0.55000000000000004">
      <c r="B12" s="76">
        <v>9</v>
      </c>
      <c r="C12" s="77" t="s">
        <v>101</v>
      </c>
      <c r="D12" s="21"/>
    </row>
    <row r="13" spans="2:4" x14ac:dyDescent="0.55000000000000004">
      <c r="B13" s="76">
        <v>10</v>
      </c>
      <c r="C13" s="77" t="s">
        <v>101</v>
      </c>
      <c r="D13" s="21"/>
    </row>
    <row r="15" spans="2:4" x14ac:dyDescent="0.55000000000000004">
      <c r="B15" s="21" t="s">
        <v>85</v>
      </c>
    </row>
    <row r="16" spans="2:4" ht="18.5" thickBot="1" x14ac:dyDescent="0.6"/>
    <row r="17" spans="2:12" ht="20.5" thickBot="1" x14ac:dyDescent="0.6">
      <c r="B17" s="23" t="s">
        <v>71</v>
      </c>
      <c r="C17" s="24" t="s">
        <v>197</v>
      </c>
      <c r="D17" s="25" t="s">
        <v>198</v>
      </c>
      <c r="E17" s="25" t="s">
        <v>214</v>
      </c>
      <c r="F17" s="25" t="s">
        <v>217</v>
      </c>
      <c r="G17" s="25" t="s">
        <v>199</v>
      </c>
      <c r="H17" s="60" t="s">
        <v>200</v>
      </c>
      <c r="I17" s="60" t="s">
        <v>201</v>
      </c>
      <c r="J17" s="60" t="s">
        <v>235</v>
      </c>
      <c r="K17" s="60" t="s">
        <v>218</v>
      </c>
      <c r="L17" s="61" t="s">
        <v>218</v>
      </c>
    </row>
    <row r="18" spans="2:12" ht="20" x14ac:dyDescent="0.55000000000000004">
      <c r="B18" s="369" t="s">
        <v>72</v>
      </c>
      <c r="C18" s="26" t="s">
        <v>89</v>
      </c>
      <c r="D18" s="27" t="s">
        <v>102</v>
      </c>
      <c r="E18" s="27" t="s">
        <v>202</v>
      </c>
      <c r="F18" s="27" t="s">
        <v>203</v>
      </c>
      <c r="G18" s="27" t="s">
        <v>199</v>
      </c>
      <c r="H18" s="62" t="s">
        <v>200</v>
      </c>
      <c r="I18" s="62" t="s">
        <v>201</v>
      </c>
      <c r="J18" s="62" t="s">
        <v>102</v>
      </c>
      <c r="K18" s="62"/>
      <c r="L18" s="63"/>
    </row>
    <row r="19" spans="2:12" ht="20" x14ac:dyDescent="0.55000000000000004">
      <c r="B19" s="370"/>
      <c r="C19" s="28" t="s">
        <v>89</v>
      </c>
      <c r="D19" s="28" t="s">
        <v>204</v>
      </c>
      <c r="E19" s="28" t="s">
        <v>102</v>
      </c>
      <c r="F19" s="28" t="s">
        <v>102</v>
      </c>
      <c r="G19" s="28" t="s">
        <v>89</v>
      </c>
      <c r="H19" s="28" t="s">
        <v>89</v>
      </c>
      <c r="I19" s="28" t="s">
        <v>89</v>
      </c>
      <c r="J19" s="28" t="s">
        <v>204</v>
      </c>
      <c r="K19" s="64"/>
      <c r="L19" s="65"/>
    </row>
    <row r="20" spans="2:12" ht="20" x14ac:dyDescent="0.55000000000000004">
      <c r="B20" s="370"/>
      <c r="C20" s="28" t="s">
        <v>89</v>
      </c>
      <c r="D20" s="28" t="s">
        <v>202</v>
      </c>
      <c r="E20" s="28" t="s">
        <v>204</v>
      </c>
      <c r="F20" s="28" t="s">
        <v>204</v>
      </c>
      <c r="G20" s="28" t="s">
        <v>89</v>
      </c>
      <c r="H20" s="28" t="s">
        <v>89</v>
      </c>
      <c r="I20" s="28" t="s">
        <v>89</v>
      </c>
      <c r="J20" s="28" t="s">
        <v>202</v>
      </c>
      <c r="K20" s="64"/>
      <c r="L20" s="65"/>
    </row>
    <row r="21" spans="2:12" ht="20" x14ac:dyDescent="0.55000000000000004">
      <c r="B21" s="370"/>
      <c r="C21" s="28" t="s">
        <v>89</v>
      </c>
      <c r="D21" s="28" t="s">
        <v>205</v>
      </c>
      <c r="E21" s="28" t="s">
        <v>206</v>
      </c>
      <c r="F21" s="28" t="s">
        <v>89</v>
      </c>
      <c r="G21" s="28" t="s">
        <v>89</v>
      </c>
      <c r="H21" s="28" t="s">
        <v>89</v>
      </c>
      <c r="I21" s="28" t="s">
        <v>89</v>
      </c>
      <c r="J21" s="28" t="s">
        <v>205</v>
      </c>
      <c r="K21" s="64"/>
      <c r="L21" s="65"/>
    </row>
    <row r="22" spans="2:12" ht="20" x14ac:dyDescent="0.55000000000000004">
      <c r="B22" s="370"/>
      <c r="C22" s="28" t="s">
        <v>89</v>
      </c>
      <c r="D22" s="28" t="s">
        <v>203</v>
      </c>
      <c r="E22" s="28" t="s">
        <v>207</v>
      </c>
      <c r="F22" s="28" t="s">
        <v>89</v>
      </c>
      <c r="G22" s="28" t="s">
        <v>89</v>
      </c>
      <c r="H22" s="28" t="s">
        <v>89</v>
      </c>
      <c r="I22" s="28" t="s">
        <v>89</v>
      </c>
      <c r="J22" s="28" t="s">
        <v>203</v>
      </c>
      <c r="K22" s="64"/>
      <c r="L22" s="65"/>
    </row>
    <row r="23" spans="2:12" ht="20" x14ac:dyDescent="0.55000000000000004">
      <c r="B23" s="370"/>
      <c r="C23" s="28" t="s">
        <v>89</v>
      </c>
      <c r="D23" s="28" t="s">
        <v>208</v>
      </c>
      <c r="E23" s="28" t="s">
        <v>209</v>
      </c>
      <c r="F23" s="28" t="s">
        <v>89</v>
      </c>
      <c r="G23" s="28" t="s">
        <v>89</v>
      </c>
      <c r="H23" s="28" t="s">
        <v>89</v>
      </c>
      <c r="I23" s="28" t="s">
        <v>89</v>
      </c>
      <c r="J23" s="28" t="s">
        <v>208</v>
      </c>
      <c r="K23" s="64"/>
      <c r="L23" s="65"/>
    </row>
    <row r="24" spans="2:12" ht="20" x14ac:dyDescent="0.55000000000000004">
      <c r="B24" s="370"/>
      <c r="C24" s="28" t="s">
        <v>89</v>
      </c>
      <c r="D24" s="28" t="s">
        <v>210</v>
      </c>
      <c r="E24" s="28" t="s">
        <v>211</v>
      </c>
      <c r="F24" s="28" t="s">
        <v>89</v>
      </c>
      <c r="G24" s="28" t="s">
        <v>89</v>
      </c>
      <c r="H24" s="28" t="s">
        <v>89</v>
      </c>
      <c r="I24" s="28" t="s">
        <v>89</v>
      </c>
      <c r="J24" s="28" t="s">
        <v>210</v>
      </c>
      <c r="K24" s="64"/>
      <c r="L24" s="65"/>
    </row>
    <row r="25" spans="2:12" ht="20" x14ac:dyDescent="0.55000000000000004">
      <c r="B25" s="370"/>
      <c r="C25" s="28" t="s">
        <v>89</v>
      </c>
      <c r="D25" s="28" t="s">
        <v>212</v>
      </c>
      <c r="E25" s="28" t="s">
        <v>213</v>
      </c>
      <c r="F25" s="28" t="s">
        <v>89</v>
      </c>
      <c r="G25" s="28" t="s">
        <v>89</v>
      </c>
      <c r="H25" s="28" t="s">
        <v>89</v>
      </c>
      <c r="I25" s="28" t="s">
        <v>89</v>
      </c>
      <c r="J25" s="28" t="s">
        <v>89</v>
      </c>
      <c r="K25" s="64"/>
      <c r="L25" s="65"/>
    </row>
    <row r="26" spans="2:12" ht="20" x14ac:dyDescent="0.55000000000000004">
      <c r="B26" s="370"/>
      <c r="C26" s="28" t="s">
        <v>89</v>
      </c>
      <c r="D26" s="28" t="s">
        <v>89</v>
      </c>
      <c r="E26" s="28" t="s">
        <v>89</v>
      </c>
      <c r="F26" s="28" t="s">
        <v>89</v>
      </c>
      <c r="G26" s="28" t="s">
        <v>89</v>
      </c>
      <c r="H26" s="28" t="s">
        <v>89</v>
      </c>
      <c r="I26" s="28" t="s">
        <v>89</v>
      </c>
      <c r="J26" s="28" t="s">
        <v>89</v>
      </c>
      <c r="K26" s="64"/>
      <c r="L26" s="65"/>
    </row>
    <row r="27" spans="2:12" ht="20.5" thickBot="1" x14ac:dyDescent="0.6">
      <c r="B27" s="371"/>
      <c r="C27" s="201" t="s">
        <v>101</v>
      </c>
      <c r="D27" s="202" t="s">
        <v>182</v>
      </c>
      <c r="E27" s="202" t="s">
        <v>182</v>
      </c>
      <c r="F27" s="202" t="s">
        <v>182</v>
      </c>
      <c r="G27" s="202" t="s">
        <v>182</v>
      </c>
      <c r="H27" s="202" t="s">
        <v>182</v>
      </c>
      <c r="I27" s="202" t="s">
        <v>182</v>
      </c>
      <c r="J27" s="202" t="s">
        <v>182</v>
      </c>
      <c r="K27" s="66"/>
      <c r="L27" s="67"/>
    </row>
    <row r="32" spans="2:12" x14ac:dyDescent="0.55000000000000004">
      <c r="C32" s="20" t="s">
        <v>163</v>
      </c>
    </row>
    <row r="33" spans="3:3" x14ac:dyDescent="0.55000000000000004">
      <c r="C33" s="20" t="s">
        <v>73</v>
      </c>
    </row>
    <row r="34" spans="3:3" x14ac:dyDescent="0.55000000000000004">
      <c r="C34" s="20" t="s">
        <v>215</v>
      </c>
    </row>
    <row r="35" spans="3:3" x14ac:dyDescent="0.55000000000000004">
      <c r="C35" s="20" t="s">
        <v>74</v>
      </c>
    </row>
    <row r="36" spans="3:3" x14ac:dyDescent="0.55000000000000004">
      <c r="C36" s="20" t="s">
        <v>219</v>
      </c>
    </row>
    <row r="37" spans="3:3" x14ac:dyDescent="0.55000000000000004">
      <c r="C37" s="20" t="s">
        <v>220</v>
      </c>
    </row>
    <row r="38" spans="3:3" x14ac:dyDescent="0.55000000000000004">
      <c r="C38" s="20" t="s">
        <v>103</v>
      </c>
    </row>
    <row r="39" spans="3:3" x14ac:dyDescent="0.55000000000000004">
      <c r="C39" s="20" t="s">
        <v>221</v>
      </c>
    </row>
    <row r="40" spans="3:3" x14ac:dyDescent="0.55000000000000004">
      <c r="C40" s="20" t="s">
        <v>222</v>
      </c>
    </row>
    <row r="41" spans="3:3" x14ac:dyDescent="0.55000000000000004">
      <c r="C41" s="20" t="s">
        <v>223</v>
      </c>
    </row>
    <row r="42" spans="3:3" x14ac:dyDescent="0.55000000000000004">
      <c r="C42" s="20" t="s">
        <v>236</v>
      </c>
    </row>
    <row r="44" spans="3:3" x14ac:dyDescent="0.55000000000000004">
      <c r="C44" s="20" t="s">
        <v>75</v>
      </c>
    </row>
    <row r="45" spans="3:3" x14ac:dyDescent="0.55000000000000004">
      <c r="C45" s="20" t="s">
        <v>76</v>
      </c>
    </row>
    <row r="47" spans="3:3" x14ac:dyDescent="0.55000000000000004">
      <c r="C47" s="20" t="s">
        <v>216</v>
      </c>
    </row>
    <row r="48" spans="3:3" x14ac:dyDescent="0.55000000000000004">
      <c r="C48" s="20" t="s">
        <v>77</v>
      </c>
    </row>
    <row r="49" spans="3:3" x14ac:dyDescent="0.55000000000000004">
      <c r="C49" s="20" t="s">
        <v>78</v>
      </c>
    </row>
    <row r="50" spans="3:3" x14ac:dyDescent="0.55000000000000004">
      <c r="C50" s="20" t="s">
        <v>79</v>
      </c>
    </row>
    <row r="51" spans="3:3" x14ac:dyDescent="0.55000000000000004">
      <c r="C51" s="20" t="s">
        <v>80</v>
      </c>
    </row>
    <row r="52" spans="3:3" x14ac:dyDescent="0.550000000000000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7A2E9-73BF-416C-A454-EA2ACB8F58ED}">
  <sheetPr>
    <tabColor theme="5" tint="-0.249977111117893"/>
    <pageSetUpPr fitToPage="1"/>
  </sheetPr>
  <dimension ref="A1:M930"/>
  <sheetViews>
    <sheetView view="pageBreakPreview" zoomScale="70" zoomScaleNormal="85" zoomScaleSheetLayoutView="70" workbookViewId="0">
      <selection activeCell="B271" sqref="B271:G274"/>
    </sheetView>
  </sheetViews>
  <sheetFormatPr defaultColWidth="9" defaultRowHeight="10.5" x14ac:dyDescent="0.55000000000000004"/>
  <cols>
    <col min="1" max="1" width="4.08203125" style="208" customWidth="1"/>
    <col min="2" max="9" width="9" style="208"/>
    <col min="10" max="12" width="2.83203125" style="207" bestFit="1" customWidth="1"/>
    <col min="13" max="16384" width="9" style="208"/>
  </cols>
  <sheetData>
    <row r="1" spans="1:12" x14ac:dyDescent="0.55000000000000004">
      <c r="A1" s="542" t="s">
        <v>263</v>
      </c>
      <c r="B1" s="542"/>
      <c r="C1" s="542"/>
      <c r="D1" s="542"/>
      <c r="E1" s="542"/>
      <c r="F1" s="542"/>
      <c r="G1" s="542"/>
      <c r="H1" s="542"/>
      <c r="I1" s="542"/>
      <c r="J1" s="542"/>
      <c r="K1" s="542"/>
    </row>
    <row r="2" spans="1:12" ht="18" customHeight="1" x14ac:dyDescent="0.55000000000000004">
      <c r="A2" s="543" t="s">
        <v>264</v>
      </c>
      <c r="B2" s="546" t="s">
        <v>265</v>
      </c>
      <c r="C2" s="547"/>
      <c r="D2" s="547"/>
      <c r="E2" s="547"/>
      <c r="F2" s="547"/>
      <c r="G2" s="548"/>
      <c r="H2" s="546" t="s">
        <v>266</v>
      </c>
      <c r="I2" s="548"/>
      <c r="J2" s="543" t="s">
        <v>267</v>
      </c>
      <c r="K2" s="543" t="s">
        <v>268</v>
      </c>
      <c r="L2" s="541" t="s">
        <v>269</v>
      </c>
    </row>
    <row r="3" spans="1:12" ht="18" customHeight="1" x14ac:dyDescent="0.55000000000000004">
      <c r="A3" s="544"/>
      <c r="B3" s="549"/>
      <c r="C3" s="550"/>
      <c r="D3" s="550"/>
      <c r="E3" s="550"/>
      <c r="F3" s="550"/>
      <c r="G3" s="551"/>
      <c r="H3" s="549"/>
      <c r="I3" s="551"/>
      <c r="J3" s="544"/>
      <c r="K3" s="544"/>
      <c r="L3" s="541"/>
    </row>
    <row r="4" spans="1:12" ht="18" customHeight="1" x14ac:dyDescent="0.55000000000000004">
      <c r="A4" s="545"/>
      <c r="B4" s="552"/>
      <c r="C4" s="542"/>
      <c r="D4" s="542"/>
      <c r="E4" s="542"/>
      <c r="F4" s="542"/>
      <c r="G4" s="553"/>
      <c r="H4" s="552"/>
      <c r="I4" s="553"/>
      <c r="J4" s="545"/>
      <c r="K4" s="545"/>
      <c r="L4" s="541"/>
    </row>
    <row r="5" spans="1:12" ht="18" customHeight="1" x14ac:dyDescent="0.55000000000000004">
      <c r="A5" s="416" t="s">
        <v>270</v>
      </c>
      <c r="B5" s="381" t="s">
        <v>271</v>
      </c>
      <c r="C5" s="382"/>
      <c r="D5" s="382"/>
      <c r="E5" s="382"/>
      <c r="F5" s="382"/>
      <c r="G5" s="383"/>
      <c r="H5" s="540" t="s">
        <v>272</v>
      </c>
      <c r="I5" s="539"/>
      <c r="J5" s="372" t="s">
        <v>273</v>
      </c>
      <c r="K5" s="372" t="s">
        <v>273</v>
      </c>
      <c r="L5" s="439" t="s">
        <v>273</v>
      </c>
    </row>
    <row r="6" spans="1:12" ht="18" customHeight="1" x14ac:dyDescent="0.55000000000000004">
      <c r="A6" s="507"/>
      <c r="B6" s="375"/>
      <c r="C6" s="376"/>
      <c r="D6" s="376"/>
      <c r="E6" s="376"/>
      <c r="F6" s="376"/>
      <c r="G6" s="377"/>
      <c r="H6" s="429"/>
      <c r="I6" s="431"/>
      <c r="J6" s="393"/>
      <c r="K6" s="393"/>
      <c r="L6" s="439"/>
    </row>
    <row r="7" spans="1:12" ht="18" customHeight="1" x14ac:dyDescent="0.55000000000000004">
      <c r="A7" s="507"/>
      <c r="B7" s="375"/>
      <c r="C7" s="376"/>
      <c r="D7" s="376"/>
      <c r="E7" s="376"/>
      <c r="F7" s="376"/>
      <c r="G7" s="377"/>
      <c r="H7" s="429"/>
      <c r="I7" s="431"/>
      <c r="J7" s="393"/>
      <c r="K7" s="393"/>
      <c r="L7" s="439"/>
    </row>
    <row r="8" spans="1:12" ht="18" customHeight="1" x14ac:dyDescent="0.55000000000000004">
      <c r="A8" s="507"/>
      <c r="B8" s="375"/>
      <c r="C8" s="376"/>
      <c r="D8" s="376"/>
      <c r="E8" s="376"/>
      <c r="F8" s="376"/>
      <c r="G8" s="377"/>
      <c r="H8" s="429"/>
      <c r="I8" s="431"/>
      <c r="J8" s="393"/>
      <c r="K8" s="393"/>
      <c r="L8" s="439"/>
    </row>
    <row r="9" spans="1:12" ht="18" customHeight="1" x14ac:dyDescent="0.55000000000000004">
      <c r="A9" s="507"/>
      <c r="B9" s="375"/>
      <c r="C9" s="376"/>
      <c r="D9" s="376"/>
      <c r="E9" s="376"/>
      <c r="F9" s="376"/>
      <c r="G9" s="377"/>
      <c r="H9" s="429"/>
      <c r="I9" s="431"/>
      <c r="J9" s="393"/>
      <c r="K9" s="393"/>
      <c r="L9" s="439"/>
    </row>
    <row r="10" spans="1:12" ht="18" customHeight="1" x14ac:dyDescent="0.55000000000000004">
      <c r="A10" s="507"/>
      <c r="B10" s="378"/>
      <c r="C10" s="379"/>
      <c r="D10" s="379"/>
      <c r="E10" s="379"/>
      <c r="F10" s="379"/>
      <c r="G10" s="380"/>
      <c r="H10" s="537"/>
      <c r="I10" s="538"/>
      <c r="J10" s="415"/>
      <c r="K10" s="415"/>
      <c r="L10" s="439"/>
    </row>
    <row r="11" spans="1:12" ht="18" customHeight="1" x14ac:dyDescent="0.55000000000000004">
      <c r="A11" s="440"/>
      <c r="B11" s="381" t="s">
        <v>274</v>
      </c>
      <c r="C11" s="382"/>
      <c r="D11" s="382"/>
      <c r="E11" s="382"/>
      <c r="F11" s="382"/>
      <c r="G11" s="383"/>
      <c r="H11" s="381" t="s">
        <v>275</v>
      </c>
      <c r="I11" s="539"/>
      <c r="J11" s="372" t="s">
        <v>273</v>
      </c>
      <c r="K11" s="372" t="s">
        <v>273</v>
      </c>
      <c r="L11" s="439" t="s">
        <v>273</v>
      </c>
    </row>
    <row r="12" spans="1:12" ht="18" customHeight="1" x14ac:dyDescent="0.55000000000000004">
      <c r="A12" s="440"/>
      <c r="B12" s="375"/>
      <c r="C12" s="376"/>
      <c r="D12" s="376"/>
      <c r="E12" s="376"/>
      <c r="F12" s="376"/>
      <c r="G12" s="377"/>
      <c r="H12" s="429"/>
      <c r="I12" s="431"/>
      <c r="J12" s="393"/>
      <c r="K12" s="393"/>
      <c r="L12" s="439"/>
    </row>
    <row r="13" spans="1:12" ht="18" customHeight="1" x14ac:dyDescent="0.55000000000000004">
      <c r="A13" s="440"/>
      <c r="B13" s="375"/>
      <c r="C13" s="376"/>
      <c r="D13" s="376"/>
      <c r="E13" s="376"/>
      <c r="F13" s="376"/>
      <c r="G13" s="377"/>
      <c r="H13" s="429"/>
      <c r="I13" s="431"/>
      <c r="J13" s="393"/>
      <c r="K13" s="393"/>
      <c r="L13" s="439"/>
    </row>
    <row r="14" spans="1:12" ht="18" customHeight="1" x14ac:dyDescent="0.55000000000000004">
      <c r="A14" s="440"/>
      <c r="B14" s="375"/>
      <c r="C14" s="376"/>
      <c r="D14" s="376"/>
      <c r="E14" s="376"/>
      <c r="F14" s="376"/>
      <c r="G14" s="377"/>
      <c r="H14" s="429"/>
      <c r="I14" s="431"/>
      <c r="J14" s="393"/>
      <c r="K14" s="393"/>
      <c r="L14" s="439"/>
    </row>
    <row r="15" spans="1:12" ht="18" customHeight="1" x14ac:dyDescent="0.55000000000000004">
      <c r="A15" s="440"/>
      <c r="B15" s="375"/>
      <c r="C15" s="376"/>
      <c r="D15" s="376"/>
      <c r="E15" s="376"/>
      <c r="F15" s="376"/>
      <c r="G15" s="377"/>
      <c r="H15" s="429"/>
      <c r="I15" s="431"/>
      <c r="J15" s="393"/>
      <c r="K15" s="393"/>
      <c r="L15" s="439"/>
    </row>
    <row r="16" spans="1:12" ht="18" customHeight="1" x14ac:dyDescent="0.55000000000000004">
      <c r="A16" s="440"/>
      <c r="B16" s="375"/>
      <c r="C16" s="376"/>
      <c r="D16" s="376"/>
      <c r="E16" s="376"/>
      <c r="F16" s="376"/>
      <c r="G16" s="377"/>
      <c r="H16" s="429"/>
      <c r="I16" s="431"/>
      <c r="J16" s="393"/>
      <c r="K16" s="393"/>
      <c r="L16" s="439"/>
    </row>
    <row r="17" spans="1:12" ht="18" customHeight="1" x14ac:dyDescent="0.55000000000000004">
      <c r="A17" s="440"/>
      <c r="B17" s="375"/>
      <c r="C17" s="376"/>
      <c r="D17" s="376"/>
      <c r="E17" s="376"/>
      <c r="F17" s="376"/>
      <c r="G17" s="377"/>
      <c r="H17" s="429"/>
      <c r="I17" s="431"/>
      <c r="J17" s="393"/>
      <c r="K17" s="393"/>
      <c r="L17" s="439"/>
    </row>
    <row r="18" spans="1:12" ht="18" customHeight="1" x14ac:dyDescent="0.55000000000000004">
      <c r="A18" s="440"/>
      <c r="B18" s="375"/>
      <c r="C18" s="376"/>
      <c r="D18" s="376"/>
      <c r="E18" s="376"/>
      <c r="F18" s="376"/>
      <c r="G18" s="377"/>
      <c r="H18" s="429"/>
      <c r="I18" s="431"/>
      <c r="J18" s="393"/>
      <c r="K18" s="393"/>
      <c r="L18" s="439"/>
    </row>
    <row r="19" spans="1:12" ht="18" customHeight="1" x14ac:dyDescent="0.55000000000000004">
      <c r="A19" s="440"/>
      <c r="B19" s="375"/>
      <c r="C19" s="376"/>
      <c r="D19" s="376"/>
      <c r="E19" s="376"/>
      <c r="F19" s="376"/>
      <c r="G19" s="377"/>
      <c r="H19" s="429"/>
      <c r="I19" s="431"/>
      <c r="J19" s="393"/>
      <c r="K19" s="393"/>
      <c r="L19" s="439"/>
    </row>
    <row r="20" spans="1:12" ht="18" customHeight="1" x14ac:dyDescent="0.55000000000000004">
      <c r="A20" s="440"/>
      <c r="B20" s="375"/>
      <c r="C20" s="376"/>
      <c r="D20" s="376"/>
      <c r="E20" s="376"/>
      <c r="F20" s="376"/>
      <c r="G20" s="377"/>
      <c r="H20" s="429"/>
      <c r="I20" s="431"/>
      <c r="J20" s="393"/>
      <c r="K20" s="393"/>
      <c r="L20" s="372"/>
    </row>
    <row r="21" spans="1:12" ht="18" customHeight="1" x14ac:dyDescent="0.55000000000000004">
      <c r="A21" s="440"/>
      <c r="B21" s="411" t="s">
        <v>276</v>
      </c>
      <c r="C21" s="412"/>
      <c r="D21" s="412"/>
      <c r="E21" s="412"/>
      <c r="F21" s="412"/>
      <c r="G21" s="413"/>
      <c r="H21" s="411" t="s">
        <v>277</v>
      </c>
      <c r="I21" s="425"/>
      <c r="J21" s="414" t="s">
        <v>273</v>
      </c>
      <c r="K21" s="414" t="s">
        <v>273</v>
      </c>
      <c r="L21" s="451" t="s">
        <v>273</v>
      </c>
    </row>
    <row r="22" spans="1:12" ht="18" customHeight="1" x14ac:dyDescent="0.55000000000000004">
      <c r="A22" s="440"/>
      <c r="B22" s="375"/>
      <c r="C22" s="376"/>
      <c r="D22" s="376"/>
      <c r="E22" s="376"/>
      <c r="F22" s="376"/>
      <c r="G22" s="377"/>
      <c r="H22" s="429"/>
      <c r="I22" s="431"/>
      <c r="J22" s="393"/>
      <c r="K22" s="393"/>
      <c r="L22" s="439"/>
    </row>
    <row r="23" spans="1:12" ht="18" customHeight="1" x14ac:dyDescent="0.55000000000000004">
      <c r="A23" s="440"/>
      <c r="B23" s="375"/>
      <c r="C23" s="376"/>
      <c r="D23" s="376"/>
      <c r="E23" s="376"/>
      <c r="F23" s="376"/>
      <c r="G23" s="377"/>
      <c r="H23" s="429"/>
      <c r="I23" s="431"/>
      <c r="J23" s="393"/>
      <c r="K23" s="393"/>
      <c r="L23" s="439"/>
    </row>
    <row r="24" spans="1:12" ht="18" customHeight="1" x14ac:dyDescent="0.55000000000000004">
      <c r="A24" s="440"/>
      <c r="B24" s="375"/>
      <c r="C24" s="376"/>
      <c r="D24" s="376"/>
      <c r="E24" s="376"/>
      <c r="F24" s="376"/>
      <c r="G24" s="377"/>
      <c r="H24" s="429"/>
      <c r="I24" s="431"/>
      <c r="J24" s="393"/>
      <c r="K24" s="393"/>
      <c r="L24" s="439"/>
    </row>
    <row r="25" spans="1:12" ht="18" customHeight="1" x14ac:dyDescent="0.55000000000000004">
      <c r="A25" s="440"/>
      <c r="B25" s="375"/>
      <c r="C25" s="376"/>
      <c r="D25" s="376"/>
      <c r="E25" s="376"/>
      <c r="F25" s="376"/>
      <c r="G25" s="377"/>
      <c r="H25" s="429"/>
      <c r="I25" s="431"/>
      <c r="J25" s="393"/>
      <c r="K25" s="393"/>
      <c r="L25" s="439"/>
    </row>
    <row r="26" spans="1:12" ht="18" customHeight="1" x14ac:dyDescent="0.55000000000000004">
      <c r="A26" s="440"/>
      <c r="B26" s="375"/>
      <c r="C26" s="376"/>
      <c r="D26" s="376"/>
      <c r="E26" s="376"/>
      <c r="F26" s="376"/>
      <c r="G26" s="377"/>
      <c r="H26" s="429"/>
      <c r="I26" s="431"/>
      <c r="J26" s="393"/>
      <c r="K26" s="393"/>
      <c r="L26" s="439"/>
    </row>
    <row r="27" spans="1:12" ht="18" customHeight="1" x14ac:dyDescent="0.55000000000000004">
      <c r="A27" s="440"/>
      <c r="B27" s="375"/>
      <c r="C27" s="376"/>
      <c r="D27" s="376"/>
      <c r="E27" s="376"/>
      <c r="F27" s="376"/>
      <c r="G27" s="377"/>
      <c r="H27" s="429"/>
      <c r="I27" s="431"/>
      <c r="J27" s="393"/>
      <c r="K27" s="393"/>
      <c r="L27" s="439"/>
    </row>
    <row r="28" spans="1:12" ht="18" customHeight="1" x14ac:dyDescent="0.55000000000000004">
      <c r="A28" s="440"/>
      <c r="B28" s="375"/>
      <c r="C28" s="376"/>
      <c r="D28" s="376"/>
      <c r="E28" s="376"/>
      <c r="F28" s="376"/>
      <c r="G28" s="377"/>
      <c r="H28" s="429"/>
      <c r="I28" s="431"/>
      <c r="J28" s="393"/>
      <c r="K28" s="393"/>
      <c r="L28" s="439"/>
    </row>
    <row r="29" spans="1:12" ht="18" customHeight="1" x14ac:dyDescent="0.55000000000000004">
      <c r="A29" s="440"/>
      <c r="B29" s="432"/>
      <c r="C29" s="433"/>
      <c r="D29" s="433"/>
      <c r="E29" s="433"/>
      <c r="F29" s="433"/>
      <c r="G29" s="434"/>
      <c r="H29" s="426"/>
      <c r="I29" s="428"/>
      <c r="J29" s="423"/>
      <c r="K29" s="423"/>
      <c r="L29" s="452"/>
    </row>
    <row r="30" spans="1:12" ht="18" customHeight="1" x14ac:dyDescent="0.55000000000000004">
      <c r="A30" s="440"/>
      <c r="B30" s="375" t="s">
        <v>278</v>
      </c>
      <c r="C30" s="376"/>
      <c r="D30" s="376"/>
      <c r="E30" s="376"/>
      <c r="F30" s="376"/>
      <c r="G30" s="377"/>
      <c r="H30" s="375" t="s">
        <v>279</v>
      </c>
      <c r="I30" s="431"/>
      <c r="J30" s="393" t="s">
        <v>273</v>
      </c>
      <c r="K30" s="393" t="s">
        <v>273</v>
      </c>
      <c r="L30" s="415" t="s">
        <v>273</v>
      </c>
    </row>
    <row r="31" spans="1:12" ht="18" customHeight="1" x14ac:dyDescent="0.55000000000000004">
      <c r="A31" s="440"/>
      <c r="B31" s="375"/>
      <c r="C31" s="376"/>
      <c r="D31" s="376"/>
      <c r="E31" s="376"/>
      <c r="F31" s="376"/>
      <c r="G31" s="377"/>
      <c r="H31" s="429"/>
      <c r="I31" s="431"/>
      <c r="J31" s="393"/>
      <c r="K31" s="393"/>
      <c r="L31" s="439"/>
    </row>
    <row r="32" spans="1:12" ht="18" customHeight="1" x14ac:dyDescent="0.55000000000000004">
      <c r="A32" s="440"/>
      <c r="B32" s="375"/>
      <c r="C32" s="376"/>
      <c r="D32" s="376"/>
      <c r="E32" s="376"/>
      <c r="F32" s="376"/>
      <c r="G32" s="377"/>
      <c r="H32" s="429"/>
      <c r="I32" s="431"/>
      <c r="J32" s="393"/>
      <c r="K32" s="393"/>
      <c r="L32" s="439"/>
    </row>
    <row r="33" spans="1:12" ht="18" customHeight="1" x14ac:dyDescent="0.55000000000000004">
      <c r="A33" s="440"/>
      <c r="B33" s="375"/>
      <c r="C33" s="376"/>
      <c r="D33" s="376"/>
      <c r="E33" s="376"/>
      <c r="F33" s="376"/>
      <c r="G33" s="377"/>
      <c r="H33" s="429"/>
      <c r="I33" s="431"/>
      <c r="J33" s="393"/>
      <c r="K33" s="393"/>
      <c r="L33" s="439"/>
    </row>
    <row r="34" spans="1:12" ht="18" customHeight="1" x14ac:dyDescent="0.55000000000000004">
      <c r="A34" s="440"/>
      <c r="B34" s="375"/>
      <c r="C34" s="376"/>
      <c r="D34" s="376"/>
      <c r="E34" s="376"/>
      <c r="F34" s="376"/>
      <c r="G34" s="377"/>
      <c r="H34" s="429"/>
      <c r="I34" s="431"/>
      <c r="J34" s="393"/>
      <c r="K34" s="393"/>
      <c r="L34" s="439"/>
    </row>
    <row r="35" spans="1:12" ht="18" customHeight="1" x14ac:dyDescent="0.55000000000000004">
      <c r="A35" s="440"/>
      <c r="B35" s="375"/>
      <c r="C35" s="376"/>
      <c r="D35" s="376"/>
      <c r="E35" s="376"/>
      <c r="F35" s="376"/>
      <c r="G35" s="377"/>
      <c r="H35" s="429"/>
      <c r="I35" s="431"/>
      <c r="J35" s="393"/>
      <c r="K35" s="393"/>
      <c r="L35" s="439"/>
    </row>
    <row r="36" spans="1:12" ht="18" customHeight="1" x14ac:dyDescent="0.55000000000000004">
      <c r="A36" s="440"/>
      <c r="B36" s="375"/>
      <c r="C36" s="376"/>
      <c r="D36" s="376"/>
      <c r="E36" s="376"/>
      <c r="F36" s="376"/>
      <c r="G36" s="377"/>
      <c r="H36" s="429"/>
      <c r="I36" s="431"/>
      <c r="J36" s="393"/>
      <c r="K36" s="393"/>
      <c r="L36" s="372"/>
    </row>
    <row r="37" spans="1:12" ht="18" customHeight="1" x14ac:dyDescent="0.55000000000000004">
      <c r="A37" s="440"/>
      <c r="B37" s="411" t="s">
        <v>280</v>
      </c>
      <c r="C37" s="412"/>
      <c r="D37" s="412"/>
      <c r="E37" s="412"/>
      <c r="F37" s="412"/>
      <c r="G37" s="413"/>
      <c r="H37" s="411" t="s">
        <v>281</v>
      </c>
      <c r="I37" s="425"/>
      <c r="J37" s="414" t="s">
        <v>273</v>
      </c>
      <c r="K37" s="414" t="s">
        <v>273</v>
      </c>
      <c r="L37" s="451" t="s">
        <v>273</v>
      </c>
    </row>
    <row r="38" spans="1:12" ht="18" customHeight="1" x14ac:dyDescent="0.55000000000000004">
      <c r="A38" s="440"/>
      <c r="B38" s="375"/>
      <c r="C38" s="376"/>
      <c r="D38" s="376"/>
      <c r="E38" s="376"/>
      <c r="F38" s="376"/>
      <c r="G38" s="377"/>
      <c r="H38" s="429"/>
      <c r="I38" s="431"/>
      <c r="J38" s="393"/>
      <c r="K38" s="393"/>
      <c r="L38" s="439"/>
    </row>
    <row r="39" spans="1:12" ht="18" customHeight="1" x14ac:dyDescent="0.55000000000000004">
      <c r="A39" s="440"/>
      <c r="B39" s="375"/>
      <c r="C39" s="376"/>
      <c r="D39" s="376"/>
      <c r="E39" s="376"/>
      <c r="F39" s="376"/>
      <c r="G39" s="377"/>
      <c r="H39" s="429"/>
      <c r="I39" s="431"/>
      <c r="J39" s="393"/>
      <c r="K39" s="393"/>
      <c r="L39" s="439"/>
    </row>
    <row r="40" spans="1:12" ht="18" customHeight="1" x14ac:dyDescent="0.55000000000000004">
      <c r="A40" s="440"/>
      <c r="B40" s="375"/>
      <c r="C40" s="376"/>
      <c r="D40" s="376"/>
      <c r="E40" s="376"/>
      <c r="F40" s="376"/>
      <c r="G40" s="377"/>
      <c r="H40" s="429"/>
      <c r="I40" s="431"/>
      <c r="J40" s="393"/>
      <c r="K40" s="393"/>
      <c r="L40" s="439"/>
    </row>
    <row r="41" spans="1:12" ht="18" customHeight="1" x14ac:dyDescent="0.55000000000000004">
      <c r="A41" s="441"/>
      <c r="B41" s="378"/>
      <c r="C41" s="379"/>
      <c r="D41" s="379"/>
      <c r="E41" s="379"/>
      <c r="F41" s="379"/>
      <c r="G41" s="380"/>
      <c r="H41" s="537"/>
      <c r="I41" s="538"/>
      <c r="J41" s="415"/>
      <c r="K41" s="415"/>
      <c r="L41" s="439"/>
    </row>
    <row r="42" spans="1:12" ht="18" customHeight="1" x14ac:dyDescent="0.55000000000000004">
      <c r="A42" s="416" t="s">
        <v>282</v>
      </c>
      <c r="B42" s="381" t="s">
        <v>283</v>
      </c>
      <c r="C42" s="382"/>
      <c r="D42" s="382"/>
      <c r="E42" s="382"/>
      <c r="F42" s="382"/>
      <c r="G42" s="383"/>
      <c r="H42" s="381" t="s">
        <v>284</v>
      </c>
      <c r="I42" s="383"/>
      <c r="J42" s="372" t="s">
        <v>273</v>
      </c>
      <c r="K42" s="372" t="s">
        <v>273</v>
      </c>
      <c r="L42" s="439" t="s">
        <v>273</v>
      </c>
    </row>
    <row r="43" spans="1:12" ht="18" customHeight="1" x14ac:dyDescent="0.55000000000000004">
      <c r="A43" s="440"/>
      <c r="B43" s="375"/>
      <c r="C43" s="376"/>
      <c r="D43" s="376"/>
      <c r="E43" s="376"/>
      <c r="F43" s="376"/>
      <c r="G43" s="377"/>
      <c r="H43" s="375"/>
      <c r="I43" s="377"/>
      <c r="J43" s="393"/>
      <c r="K43" s="393"/>
      <c r="L43" s="439"/>
    </row>
    <row r="44" spans="1:12" ht="18" customHeight="1" x14ac:dyDescent="0.55000000000000004">
      <c r="A44" s="440"/>
      <c r="B44" s="375"/>
      <c r="C44" s="376"/>
      <c r="D44" s="376"/>
      <c r="E44" s="376"/>
      <c r="F44" s="376"/>
      <c r="G44" s="377"/>
      <c r="H44" s="375"/>
      <c r="I44" s="377"/>
      <c r="J44" s="393"/>
      <c r="K44" s="393"/>
      <c r="L44" s="439"/>
    </row>
    <row r="45" spans="1:12" ht="18" customHeight="1" x14ac:dyDescent="0.55000000000000004">
      <c r="A45" s="440"/>
      <c r="B45" s="375"/>
      <c r="C45" s="376"/>
      <c r="D45" s="376"/>
      <c r="E45" s="376"/>
      <c r="F45" s="376"/>
      <c r="G45" s="377"/>
      <c r="H45" s="375"/>
      <c r="I45" s="377"/>
      <c r="J45" s="393"/>
      <c r="K45" s="393"/>
      <c r="L45" s="439"/>
    </row>
    <row r="46" spans="1:12" ht="18" customHeight="1" x14ac:dyDescent="0.55000000000000004">
      <c r="A46" s="440"/>
      <c r="B46" s="375"/>
      <c r="C46" s="376"/>
      <c r="D46" s="376"/>
      <c r="E46" s="376"/>
      <c r="F46" s="376"/>
      <c r="G46" s="377"/>
      <c r="H46" s="375"/>
      <c r="I46" s="377"/>
      <c r="J46" s="393"/>
      <c r="K46" s="393"/>
      <c r="L46" s="439"/>
    </row>
    <row r="47" spans="1:12" ht="18" customHeight="1" x14ac:dyDescent="0.55000000000000004">
      <c r="A47" s="440"/>
      <c r="B47" s="375"/>
      <c r="C47" s="376"/>
      <c r="D47" s="376"/>
      <c r="E47" s="376"/>
      <c r="F47" s="376"/>
      <c r="G47" s="377"/>
      <c r="H47" s="375"/>
      <c r="I47" s="377"/>
      <c r="J47" s="393"/>
      <c r="K47" s="393"/>
      <c r="L47" s="439"/>
    </row>
    <row r="48" spans="1:12" ht="18" customHeight="1" x14ac:dyDescent="0.55000000000000004">
      <c r="A48" s="440"/>
      <c r="B48" s="375"/>
      <c r="C48" s="376"/>
      <c r="D48" s="376"/>
      <c r="E48" s="376"/>
      <c r="F48" s="376"/>
      <c r="G48" s="377"/>
      <c r="H48" s="375"/>
      <c r="I48" s="377"/>
      <c r="J48" s="393"/>
      <c r="K48" s="393"/>
      <c r="L48" s="439"/>
    </row>
    <row r="49" spans="1:12" ht="18" customHeight="1" x14ac:dyDescent="0.55000000000000004">
      <c r="A49" s="440"/>
      <c r="B49" s="375"/>
      <c r="C49" s="376"/>
      <c r="D49" s="376"/>
      <c r="E49" s="376"/>
      <c r="F49" s="376"/>
      <c r="G49" s="377"/>
      <c r="H49" s="375"/>
      <c r="I49" s="377"/>
      <c r="J49" s="393"/>
      <c r="K49" s="393"/>
      <c r="L49" s="439"/>
    </row>
    <row r="50" spans="1:12" ht="18" customHeight="1" x14ac:dyDescent="0.55000000000000004">
      <c r="A50" s="440"/>
      <c r="B50" s="375"/>
      <c r="C50" s="376"/>
      <c r="D50" s="376"/>
      <c r="E50" s="376"/>
      <c r="F50" s="376"/>
      <c r="G50" s="377"/>
      <c r="H50" s="375"/>
      <c r="I50" s="377"/>
      <c r="J50" s="393"/>
      <c r="K50" s="393"/>
      <c r="L50" s="439"/>
    </row>
    <row r="51" spans="1:12" ht="18" customHeight="1" x14ac:dyDescent="0.55000000000000004">
      <c r="A51" s="440"/>
      <c r="B51" s="375"/>
      <c r="C51" s="376"/>
      <c r="D51" s="376"/>
      <c r="E51" s="376"/>
      <c r="F51" s="376"/>
      <c r="G51" s="377"/>
      <c r="H51" s="375"/>
      <c r="I51" s="377"/>
      <c r="J51" s="393"/>
      <c r="K51" s="393"/>
      <c r="L51" s="439"/>
    </row>
    <row r="52" spans="1:12" ht="18" customHeight="1" x14ac:dyDescent="0.55000000000000004">
      <c r="A52" s="440"/>
      <c r="B52" s="375"/>
      <c r="C52" s="376"/>
      <c r="D52" s="376"/>
      <c r="E52" s="376"/>
      <c r="F52" s="376"/>
      <c r="G52" s="377"/>
      <c r="H52" s="375"/>
      <c r="I52" s="377"/>
      <c r="J52" s="393"/>
      <c r="K52" s="393"/>
      <c r="L52" s="439"/>
    </row>
    <row r="53" spans="1:12" ht="18" customHeight="1" x14ac:dyDescent="0.55000000000000004">
      <c r="A53" s="440"/>
      <c r="B53" s="375"/>
      <c r="C53" s="376"/>
      <c r="D53" s="376"/>
      <c r="E53" s="376"/>
      <c r="F53" s="376"/>
      <c r="G53" s="377"/>
      <c r="H53" s="375"/>
      <c r="I53" s="377"/>
      <c r="J53" s="393"/>
      <c r="K53" s="393"/>
      <c r="L53" s="439"/>
    </row>
    <row r="54" spans="1:12" ht="18" customHeight="1" x14ac:dyDescent="0.55000000000000004">
      <c r="A54" s="440"/>
      <c r="B54" s="375"/>
      <c r="C54" s="376"/>
      <c r="D54" s="376"/>
      <c r="E54" s="376"/>
      <c r="F54" s="376"/>
      <c r="G54" s="377"/>
      <c r="H54" s="375"/>
      <c r="I54" s="377"/>
      <c r="J54" s="393"/>
      <c r="K54" s="393"/>
      <c r="L54" s="439"/>
    </row>
    <row r="55" spans="1:12" ht="18" customHeight="1" x14ac:dyDescent="0.55000000000000004">
      <c r="A55" s="440"/>
      <c r="B55" s="375"/>
      <c r="C55" s="376"/>
      <c r="D55" s="376"/>
      <c r="E55" s="376"/>
      <c r="F55" s="376"/>
      <c r="G55" s="377"/>
      <c r="H55" s="375"/>
      <c r="I55" s="377"/>
      <c r="J55" s="393"/>
      <c r="K55" s="393"/>
      <c r="L55" s="439"/>
    </row>
    <row r="56" spans="1:12" ht="18" customHeight="1" x14ac:dyDescent="0.55000000000000004">
      <c r="A56" s="440"/>
      <c r="B56" s="375"/>
      <c r="C56" s="376"/>
      <c r="D56" s="376"/>
      <c r="E56" s="376"/>
      <c r="F56" s="376"/>
      <c r="G56" s="377"/>
      <c r="H56" s="375"/>
      <c r="I56" s="377"/>
      <c r="J56" s="393"/>
      <c r="K56" s="393"/>
      <c r="L56" s="439"/>
    </row>
    <row r="57" spans="1:12" ht="18" customHeight="1" x14ac:dyDescent="0.55000000000000004">
      <c r="A57" s="440"/>
      <c r="B57" s="432"/>
      <c r="C57" s="433"/>
      <c r="D57" s="433"/>
      <c r="E57" s="433"/>
      <c r="F57" s="433"/>
      <c r="G57" s="434"/>
      <c r="H57" s="432"/>
      <c r="I57" s="434"/>
      <c r="J57" s="423"/>
      <c r="K57" s="423"/>
      <c r="L57" s="372"/>
    </row>
    <row r="58" spans="1:12" ht="18" customHeight="1" x14ac:dyDescent="0.55000000000000004">
      <c r="A58" s="440"/>
      <c r="B58" s="411" t="s">
        <v>285</v>
      </c>
      <c r="C58" s="412"/>
      <c r="D58" s="412"/>
      <c r="E58" s="412"/>
      <c r="F58" s="412"/>
      <c r="G58" s="413"/>
      <c r="H58" s="411" t="s">
        <v>286</v>
      </c>
      <c r="I58" s="413"/>
      <c r="J58" s="414" t="s">
        <v>273</v>
      </c>
      <c r="K58" s="414" t="s">
        <v>273</v>
      </c>
      <c r="L58" s="451" t="s">
        <v>273</v>
      </c>
    </row>
    <row r="59" spans="1:12" ht="18" customHeight="1" x14ac:dyDescent="0.55000000000000004">
      <c r="A59" s="440"/>
      <c r="B59" s="375"/>
      <c r="C59" s="376"/>
      <c r="D59" s="376"/>
      <c r="E59" s="376"/>
      <c r="F59" s="376"/>
      <c r="G59" s="377"/>
      <c r="H59" s="375"/>
      <c r="I59" s="377"/>
      <c r="J59" s="393"/>
      <c r="K59" s="393"/>
      <c r="L59" s="439"/>
    </row>
    <row r="60" spans="1:12" ht="18" customHeight="1" x14ac:dyDescent="0.55000000000000004">
      <c r="A60" s="440"/>
      <c r="B60" s="375"/>
      <c r="C60" s="376"/>
      <c r="D60" s="376"/>
      <c r="E60" s="376"/>
      <c r="F60" s="376"/>
      <c r="G60" s="377"/>
      <c r="H60" s="375"/>
      <c r="I60" s="377"/>
      <c r="J60" s="393"/>
      <c r="K60" s="393"/>
      <c r="L60" s="439"/>
    </row>
    <row r="61" spans="1:12" ht="18" customHeight="1" x14ac:dyDescent="0.55000000000000004">
      <c r="A61" s="440"/>
      <c r="B61" s="375"/>
      <c r="C61" s="376"/>
      <c r="D61" s="376"/>
      <c r="E61" s="376"/>
      <c r="F61" s="376"/>
      <c r="G61" s="377"/>
      <c r="H61" s="375"/>
      <c r="I61" s="377"/>
      <c r="J61" s="393"/>
      <c r="K61" s="393"/>
      <c r="L61" s="439"/>
    </row>
    <row r="62" spans="1:12" ht="18" customHeight="1" x14ac:dyDescent="0.55000000000000004">
      <c r="A62" s="440"/>
      <c r="B62" s="375"/>
      <c r="C62" s="376"/>
      <c r="D62" s="376"/>
      <c r="E62" s="376"/>
      <c r="F62" s="376"/>
      <c r="G62" s="377"/>
      <c r="H62" s="375"/>
      <c r="I62" s="377"/>
      <c r="J62" s="393"/>
      <c r="K62" s="393"/>
      <c r="L62" s="439"/>
    </row>
    <row r="63" spans="1:12" ht="18" hidden="1" customHeight="1" x14ac:dyDescent="0.55000000000000004">
      <c r="A63" s="440"/>
      <c r="B63" s="375"/>
      <c r="C63" s="376"/>
      <c r="D63" s="376"/>
      <c r="E63" s="376"/>
      <c r="F63" s="376"/>
      <c r="G63" s="377"/>
      <c r="H63" s="375"/>
      <c r="I63" s="377"/>
      <c r="J63" s="393"/>
      <c r="K63" s="393"/>
      <c r="L63" s="439"/>
    </row>
    <row r="64" spans="1:12" ht="18" customHeight="1" x14ac:dyDescent="0.55000000000000004">
      <c r="A64" s="440"/>
      <c r="B64" s="375"/>
      <c r="C64" s="376"/>
      <c r="D64" s="376"/>
      <c r="E64" s="376"/>
      <c r="F64" s="376"/>
      <c r="G64" s="377"/>
      <c r="H64" s="375"/>
      <c r="I64" s="377"/>
      <c r="J64" s="393"/>
      <c r="K64" s="393"/>
      <c r="L64" s="372"/>
    </row>
    <row r="65" spans="1:12" ht="18" customHeight="1" x14ac:dyDescent="0.55000000000000004">
      <c r="A65" s="440"/>
      <c r="B65" s="411" t="s">
        <v>287</v>
      </c>
      <c r="C65" s="412"/>
      <c r="D65" s="412"/>
      <c r="E65" s="412"/>
      <c r="F65" s="412"/>
      <c r="G65" s="413"/>
      <c r="H65" s="411" t="s">
        <v>288</v>
      </c>
      <c r="I65" s="413"/>
      <c r="J65" s="414" t="s">
        <v>273</v>
      </c>
      <c r="K65" s="414" t="s">
        <v>273</v>
      </c>
      <c r="L65" s="414" t="s">
        <v>273</v>
      </c>
    </row>
    <row r="66" spans="1:12" ht="18" customHeight="1" x14ac:dyDescent="0.55000000000000004">
      <c r="A66" s="440"/>
      <c r="B66" s="375"/>
      <c r="C66" s="376"/>
      <c r="D66" s="376"/>
      <c r="E66" s="376"/>
      <c r="F66" s="376"/>
      <c r="G66" s="377"/>
      <c r="H66" s="375"/>
      <c r="I66" s="377"/>
      <c r="J66" s="393"/>
      <c r="K66" s="393"/>
      <c r="L66" s="393"/>
    </row>
    <row r="67" spans="1:12" ht="18" customHeight="1" x14ac:dyDescent="0.55000000000000004">
      <c r="A67" s="440"/>
      <c r="B67" s="375"/>
      <c r="C67" s="376"/>
      <c r="D67" s="376"/>
      <c r="E67" s="376"/>
      <c r="F67" s="376"/>
      <c r="G67" s="377"/>
      <c r="H67" s="375"/>
      <c r="I67" s="377"/>
      <c r="J67" s="393"/>
      <c r="K67" s="393"/>
      <c r="L67" s="393"/>
    </row>
    <row r="68" spans="1:12" ht="18" customHeight="1" x14ac:dyDescent="0.55000000000000004">
      <c r="A68" s="440"/>
      <c r="B68" s="375"/>
      <c r="C68" s="376"/>
      <c r="D68" s="376"/>
      <c r="E68" s="376"/>
      <c r="F68" s="376"/>
      <c r="G68" s="377"/>
      <c r="H68" s="375"/>
      <c r="I68" s="377"/>
      <c r="J68" s="393"/>
      <c r="K68" s="393"/>
      <c r="L68" s="393"/>
    </row>
    <row r="69" spans="1:12" ht="18" customHeight="1" x14ac:dyDescent="0.55000000000000004">
      <c r="A69" s="441"/>
      <c r="B69" s="378"/>
      <c r="C69" s="379"/>
      <c r="D69" s="379"/>
      <c r="E69" s="379"/>
      <c r="F69" s="379"/>
      <c r="G69" s="380"/>
      <c r="H69" s="378"/>
      <c r="I69" s="380"/>
      <c r="J69" s="415"/>
      <c r="K69" s="415"/>
      <c r="L69" s="415"/>
    </row>
    <row r="70" spans="1:12" ht="18" customHeight="1" x14ac:dyDescent="0.55000000000000004">
      <c r="A70" s="416" t="s">
        <v>289</v>
      </c>
      <c r="B70" s="381" t="s">
        <v>290</v>
      </c>
      <c r="C70" s="382"/>
      <c r="D70" s="382"/>
      <c r="E70" s="382"/>
      <c r="F70" s="382"/>
      <c r="G70" s="383"/>
      <c r="H70" s="381" t="s">
        <v>291</v>
      </c>
      <c r="I70" s="383"/>
      <c r="J70" s="372" t="s">
        <v>273</v>
      </c>
      <c r="K70" s="372" t="s">
        <v>273</v>
      </c>
      <c r="L70" s="372" t="s">
        <v>273</v>
      </c>
    </row>
    <row r="71" spans="1:12" ht="18" customHeight="1" x14ac:dyDescent="0.55000000000000004">
      <c r="A71" s="440"/>
      <c r="B71" s="375"/>
      <c r="C71" s="376"/>
      <c r="D71" s="376"/>
      <c r="E71" s="376"/>
      <c r="F71" s="376"/>
      <c r="G71" s="377"/>
      <c r="H71" s="375"/>
      <c r="I71" s="377"/>
      <c r="J71" s="393"/>
      <c r="K71" s="393"/>
      <c r="L71" s="393"/>
    </row>
    <row r="72" spans="1:12" ht="18" customHeight="1" x14ac:dyDescent="0.55000000000000004">
      <c r="A72" s="440"/>
      <c r="B72" s="375"/>
      <c r="C72" s="376"/>
      <c r="D72" s="376"/>
      <c r="E72" s="376"/>
      <c r="F72" s="376"/>
      <c r="G72" s="377"/>
      <c r="H72" s="375"/>
      <c r="I72" s="377"/>
      <c r="J72" s="393"/>
      <c r="K72" s="393"/>
      <c r="L72" s="393"/>
    </row>
    <row r="73" spans="1:12" ht="18" customHeight="1" x14ac:dyDescent="0.55000000000000004">
      <c r="A73" s="440"/>
      <c r="B73" s="375"/>
      <c r="C73" s="376"/>
      <c r="D73" s="376"/>
      <c r="E73" s="376"/>
      <c r="F73" s="376"/>
      <c r="G73" s="377"/>
      <c r="H73" s="375"/>
      <c r="I73" s="377"/>
      <c r="J73" s="393"/>
      <c r="K73" s="393"/>
      <c r="L73" s="393"/>
    </row>
    <row r="74" spans="1:12" ht="18" customHeight="1" x14ac:dyDescent="0.55000000000000004">
      <c r="A74" s="440"/>
      <c r="B74" s="375"/>
      <c r="C74" s="376"/>
      <c r="D74" s="376"/>
      <c r="E74" s="376"/>
      <c r="F74" s="376"/>
      <c r="G74" s="377"/>
      <c r="H74" s="375"/>
      <c r="I74" s="377"/>
      <c r="J74" s="393"/>
      <c r="K74" s="393"/>
      <c r="L74" s="393"/>
    </row>
    <row r="75" spans="1:12" ht="18" customHeight="1" x14ac:dyDescent="0.55000000000000004">
      <c r="A75" s="440"/>
      <c r="B75" s="375"/>
      <c r="C75" s="376"/>
      <c r="D75" s="376"/>
      <c r="E75" s="376"/>
      <c r="F75" s="376"/>
      <c r="G75" s="377"/>
      <c r="H75" s="375"/>
      <c r="I75" s="377"/>
      <c r="J75" s="393"/>
      <c r="K75" s="393"/>
      <c r="L75" s="393"/>
    </row>
    <row r="76" spans="1:12" ht="18" customHeight="1" x14ac:dyDescent="0.55000000000000004">
      <c r="A76" s="440"/>
      <c r="B76" s="375"/>
      <c r="C76" s="376"/>
      <c r="D76" s="376"/>
      <c r="E76" s="376"/>
      <c r="F76" s="376"/>
      <c r="G76" s="377"/>
      <c r="H76" s="375"/>
      <c r="I76" s="377"/>
      <c r="J76" s="393"/>
      <c r="K76" s="393"/>
      <c r="L76" s="393"/>
    </row>
    <row r="77" spans="1:12" ht="18" customHeight="1" x14ac:dyDescent="0.55000000000000004">
      <c r="A77" s="440"/>
      <c r="B77" s="375"/>
      <c r="C77" s="376"/>
      <c r="D77" s="376"/>
      <c r="E77" s="376"/>
      <c r="F77" s="376"/>
      <c r="G77" s="377"/>
      <c r="H77" s="375"/>
      <c r="I77" s="377"/>
      <c r="J77" s="393"/>
      <c r="K77" s="393"/>
      <c r="L77" s="393"/>
    </row>
    <row r="78" spans="1:12" ht="18" customHeight="1" x14ac:dyDescent="0.55000000000000004">
      <c r="A78" s="440"/>
      <c r="B78" s="375"/>
      <c r="C78" s="376"/>
      <c r="D78" s="376"/>
      <c r="E78" s="376"/>
      <c r="F78" s="376"/>
      <c r="G78" s="377"/>
      <c r="H78" s="375"/>
      <c r="I78" s="377"/>
      <c r="J78" s="393"/>
      <c r="K78" s="393"/>
      <c r="L78" s="393"/>
    </row>
    <row r="79" spans="1:12" ht="18" customHeight="1" x14ac:dyDescent="0.55000000000000004">
      <c r="A79" s="440"/>
      <c r="B79" s="375"/>
      <c r="C79" s="376"/>
      <c r="D79" s="376"/>
      <c r="E79" s="376"/>
      <c r="F79" s="376"/>
      <c r="G79" s="377"/>
      <c r="H79" s="375"/>
      <c r="I79" s="377"/>
      <c r="J79" s="393"/>
      <c r="K79" s="393"/>
      <c r="L79" s="393"/>
    </row>
    <row r="80" spans="1:12" ht="18" customHeight="1" x14ac:dyDescent="0.55000000000000004">
      <c r="A80" s="440"/>
      <c r="B80" s="375"/>
      <c r="C80" s="376"/>
      <c r="D80" s="376"/>
      <c r="E80" s="376"/>
      <c r="F80" s="376"/>
      <c r="G80" s="377"/>
      <c r="H80" s="375"/>
      <c r="I80" s="377"/>
      <c r="J80" s="393"/>
      <c r="K80" s="393"/>
      <c r="L80" s="393"/>
    </row>
    <row r="81" spans="1:12" ht="18" customHeight="1" x14ac:dyDescent="0.55000000000000004">
      <c r="A81" s="440"/>
      <c r="B81" s="375"/>
      <c r="C81" s="376"/>
      <c r="D81" s="376"/>
      <c r="E81" s="376"/>
      <c r="F81" s="376"/>
      <c r="G81" s="377"/>
      <c r="H81" s="375"/>
      <c r="I81" s="377"/>
      <c r="J81" s="393"/>
      <c r="K81" s="393"/>
      <c r="L81" s="393"/>
    </row>
    <row r="82" spans="1:12" ht="18" customHeight="1" x14ac:dyDescent="0.55000000000000004">
      <c r="A82" s="440"/>
      <c r="B82" s="375"/>
      <c r="C82" s="376"/>
      <c r="D82" s="376"/>
      <c r="E82" s="376"/>
      <c r="F82" s="376"/>
      <c r="G82" s="377"/>
      <c r="H82" s="375"/>
      <c r="I82" s="377"/>
      <c r="J82" s="393"/>
      <c r="K82" s="393"/>
      <c r="L82" s="393"/>
    </row>
    <row r="83" spans="1:12" ht="18" customHeight="1" x14ac:dyDescent="0.55000000000000004">
      <c r="A83" s="440"/>
      <c r="B83" s="411" t="s">
        <v>292</v>
      </c>
      <c r="C83" s="412"/>
      <c r="D83" s="412"/>
      <c r="E83" s="412"/>
      <c r="F83" s="412"/>
      <c r="G83" s="413"/>
      <c r="H83" s="411" t="s">
        <v>293</v>
      </c>
      <c r="I83" s="413"/>
      <c r="J83" s="393" t="s">
        <v>273</v>
      </c>
      <c r="K83" s="393" t="s">
        <v>273</v>
      </c>
      <c r="L83" s="393" t="s">
        <v>273</v>
      </c>
    </row>
    <row r="84" spans="1:12" ht="18" customHeight="1" x14ac:dyDescent="0.55000000000000004">
      <c r="A84" s="440"/>
      <c r="B84" s="375"/>
      <c r="C84" s="376"/>
      <c r="D84" s="376"/>
      <c r="E84" s="376"/>
      <c r="F84" s="376"/>
      <c r="G84" s="377"/>
      <c r="H84" s="375"/>
      <c r="I84" s="377"/>
      <c r="J84" s="373"/>
      <c r="K84" s="373"/>
      <c r="L84" s="373"/>
    </row>
    <row r="85" spans="1:12" ht="18" customHeight="1" x14ac:dyDescent="0.55000000000000004">
      <c r="A85" s="440"/>
      <c r="B85" s="375"/>
      <c r="C85" s="376"/>
      <c r="D85" s="376"/>
      <c r="E85" s="376"/>
      <c r="F85" s="376"/>
      <c r="G85" s="377"/>
      <c r="H85" s="375"/>
      <c r="I85" s="377"/>
      <c r="J85" s="373"/>
      <c r="K85" s="373"/>
      <c r="L85" s="373"/>
    </row>
    <row r="86" spans="1:12" ht="18" customHeight="1" x14ac:dyDescent="0.55000000000000004">
      <c r="A86" s="440"/>
      <c r="B86" s="375"/>
      <c r="C86" s="376"/>
      <c r="D86" s="376"/>
      <c r="E86" s="376"/>
      <c r="F86" s="376"/>
      <c r="G86" s="377"/>
      <c r="H86" s="375"/>
      <c r="I86" s="377"/>
      <c r="J86" s="373"/>
      <c r="K86" s="373"/>
      <c r="L86" s="373"/>
    </row>
    <row r="87" spans="1:12" ht="18" customHeight="1" x14ac:dyDescent="0.55000000000000004">
      <c r="A87" s="440"/>
      <c r="B87" s="375"/>
      <c r="C87" s="376"/>
      <c r="D87" s="376"/>
      <c r="E87" s="376"/>
      <c r="F87" s="376"/>
      <c r="G87" s="377"/>
      <c r="H87" s="375"/>
      <c r="I87" s="377"/>
      <c r="J87" s="373"/>
      <c r="K87" s="373"/>
      <c r="L87" s="373"/>
    </row>
    <row r="88" spans="1:12" ht="18" customHeight="1" x14ac:dyDescent="0.55000000000000004">
      <c r="A88" s="440"/>
      <c r="B88" s="375"/>
      <c r="C88" s="376"/>
      <c r="D88" s="376"/>
      <c r="E88" s="376"/>
      <c r="F88" s="376"/>
      <c r="G88" s="377"/>
      <c r="H88" s="375"/>
      <c r="I88" s="377"/>
      <c r="J88" s="373"/>
      <c r="K88" s="373"/>
      <c r="L88" s="373"/>
    </row>
    <row r="89" spans="1:12" ht="18" customHeight="1" x14ac:dyDescent="0.55000000000000004">
      <c r="A89" s="440"/>
      <c r="B89" s="432"/>
      <c r="C89" s="433"/>
      <c r="D89" s="433"/>
      <c r="E89" s="433"/>
      <c r="F89" s="433"/>
      <c r="G89" s="434"/>
      <c r="H89" s="432"/>
      <c r="I89" s="434"/>
      <c r="J89" s="373"/>
      <c r="K89" s="373"/>
      <c r="L89" s="373"/>
    </row>
    <row r="90" spans="1:12" ht="18" customHeight="1" x14ac:dyDescent="0.55000000000000004">
      <c r="A90" s="440"/>
      <c r="B90" s="375" t="s">
        <v>294</v>
      </c>
      <c r="C90" s="376"/>
      <c r="D90" s="376"/>
      <c r="E90" s="376"/>
      <c r="F90" s="376"/>
      <c r="G90" s="377"/>
      <c r="H90" s="411" t="s">
        <v>295</v>
      </c>
      <c r="I90" s="413"/>
      <c r="J90" s="393" t="s">
        <v>273</v>
      </c>
      <c r="K90" s="393" t="s">
        <v>273</v>
      </c>
      <c r="L90" s="393" t="s">
        <v>273</v>
      </c>
    </row>
    <row r="91" spans="1:12" ht="18" hidden="1" customHeight="1" x14ac:dyDescent="0.55000000000000004">
      <c r="A91" s="440"/>
      <c r="B91" s="375"/>
      <c r="C91" s="376"/>
      <c r="D91" s="376"/>
      <c r="E91" s="376"/>
      <c r="F91" s="376"/>
      <c r="G91" s="377"/>
      <c r="H91" s="385"/>
      <c r="I91" s="386"/>
      <c r="J91" s="373"/>
      <c r="K91" s="373"/>
      <c r="L91" s="373"/>
    </row>
    <row r="92" spans="1:12" ht="18" customHeight="1" x14ac:dyDescent="0.55000000000000004">
      <c r="A92" s="440"/>
      <c r="B92" s="375"/>
      <c r="C92" s="376"/>
      <c r="D92" s="376"/>
      <c r="E92" s="376"/>
      <c r="F92" s="376"/>
      <c r="G92" s="377"/>
      <c r="H92" s="385"/>
      <c r="I92" s="386"/>
      <c r="J92" s="373"/>
      <c r="K92" s="373"/>
      <c r="L92" s="373"/>
    </row>
    <row r="93" spans="1:12" ht="18" customHeight="1" x14ac:dyDescent="0.55000000000000004">
      <c r="A93" s="440"/>
      <c r="B93" s="445" t="s">
        <v>296</v>
      </c>
      <c r="C93" s="446"/>
      <c r="D93" s="446"/>
      <c r="E93" s="446"/>
      <c r="F93" s="446"/>
      <c r="G93" s="447"/>
      <c r="H93" s="411" t="s">
        <v>297</v>
      </c>
      <c r="I93" s="413"/>
      <c r="J93" s="414" t="s">
        <v>273</v>
      </c>
      <c r="K93" s="414" t="s">
        <v>273</v>
      </c>
      <c r="L93" s="414" t="s">
        <v>273</v>
      </c>
    </row>
    <row r="94" spans="1:12" ht="18" customHeight="1" x14ac:dyDescent="0.55000000000000004">
      <c r="A94" s="440"/>
      <c r="B94" s="401"/>
      <c r="C94" s="435"/>
      <c r="D94" s="435"/>
      <c r="E94" s="435"/>
      <c r="F94" s="435"/>
      <c r="G94" s="402"/>
      <c r="H94" s="375"/>
      <c r="I94" s="377"/>
      <c r="J94" s="373"/>
      <c r="K94" s="373"/>
      <c r="L94" s="373"/>
    </row>
    <row r="95" spans="1:12" ht="18" customHeight="1" x14ac:dyDescent="0.55000000000000004">
      <c r="A95" s="440"/>
      <c r="B95" s="401"/>
      <c r="C95" s="435"/>
      <c r="D95" s="435"/>
      <c r="E95" s="435"/>
      <c r="F95" s="435"/>
      <c r="G95" s="402"/>
      <c r="H95" s="375"/>
      <c r="I95" s="377"/>
      <c r="J95" s="373"/>
      <c r="K95" s="373"/>
      <c r="L95" s="373"/>
    </row>
    <row r="96" spans="1:12" ht="18" customHeight="1" x14ac:dyDescent="0.55000000000000004">
      <c r="A96" s="440"/>
      <c r="B96" s="401"/>
      <c r="C96" s="435"/>
      <c r="D96" s="435"/>
      <c r="E96" s="435"/>
      <c r="F96" s="435"/>
      <c r="G96" s="402"/>
      <c r="H96" s="375"/>
      <c r="I96" s="377"/>
      <c r="J96" s="373"/>
      <c r="K96" s="373"/>
      <c r="L96" s="373"/>
    </row>
    <row r="97" spans="1:12" ht="18" customHeight="1" x14ac:dyDescent="0.55000000000000004">
      <c r="A97" s="440"/>
      <c r="B97" s="401"/>
      <c r="C97" s="435"/>
      <c r="D97" s="435"/>
      <c r="E97" s="435"/>
      <c r="F97" s="435"/>
      <c r="G97" s="402"/>
      <c r="H97" s="375"/>
      <c r="I97" s="377"/>
      <c r="J97" s="373"/>
      <c r="K97" s="373"/>
      <c r="L97" s="373"/>
    </row>
    <row r="98" spans="1:12" ht="18" customHeight="1" x14ac:dyDescent="0.55000000000000004">
      <c r="A98" s="440"/>
      <c r="B98" s="401"/>
      <c r="C98" s="435"/>
      <c r="D98" s="435"/>
      <c r="E98" s="435"/>
      <c r="F98" s="435"/>
      <c r="G98" s="402"/>
      <c r="H98" s="375"/>
      <c r="I98" s="377"/>
      <c r="J98" s="373"/>
      <c r="K98" s="373"/>
      <c r="L98" s="373"/>
    </row>
    <row r="99" spans="1:12" ht="18" customHeight="1" x14ac:dyDescent="0.55000000000000004">
      <c r="A99" s="440"/>
      <c r="B99" s="401"/>
      <c r="C99" s="435"/>
      <c r="D99" s="435"/>
      <c r="E99" s="435"/>
      <c r="F99" s="435"/>
      <c r="G99" s="402"/>
      <c r="H99" s="375"/>
      <c r="I99" s="377"/>
      <c r="J99" s="373"/>
      <c r="K99" s="373"/>
      <c r="L99" s="373"/>
    </row>
    <row r="100" spans="1:12" ht="18" customHeight="1" x14ac:dyDescent="0.55000000000000004">
      <c r="A100" s="440"/>
      <c r="B100" s="401"/>
      <c r="C100" s="435"/>
      <c r="D100" s="435"/>
      <c r="E100" s="435"/>
      <c r="F100" s="435"/>
      <c r="G100" s="402"/>
      <c r="H100" s="375"/>
      <c r="I100" s="377"/>
      <c r="J100" s="373"/>
      <c r="K100" s="373"/>
      <c r="L100" s="373"/>
    </row>
    <row r="101" spans="1:12" ht="18" customHeight="1" x14ac:dyDescent="0.55000000000000004">
      <c r="A101" s="440"/>
      <c r="B101" s="401"/>
      <c r="C101" s="435"/>
      <c r="D101" s="435"/>
      <c r="E101" s="435"/>
      <c r="F101" s="435"/>
      <c r="G101" s="402"/>
      <c r="H101" s="375"/>
      <c r="I101" s="377"/>
      <c r="J101" s="373"/>
      <c r="K101" s="373"/>
      <c r="L101" s="373"/>
    </row>
    <row r="102" spans="1:12" ht="18" customHeight="1" x14ac:dyDescent="0.55000000000000004">
      <c r="A102" s="440"/>
      <c r="B102" s="401"/>
      <c r="C102" s="435"/>
      <c r="D102" s="435"/>
      <c r="E102" s="435"/>
      <c r="F102" s="435"/>
      <c r="G102" s="402"/>
      <c r="H102" s="385"/>
      <c r="I102" s="386"/>
      <c r="J102" s="373"/>
      <c r="K102" s="373"/>
      <c r="L102" s="373"/>
    </row>
    <row r="103" spans="1:12" ht="18" customHeight="1" x14ac:dyDescent="0.55000000000000004">
      <c r="A103" s="441"/>
      <c r="B103" s="436"/>
      <c r="C103" s="437"/>
      <c r="D103" s="437"/>
      <c r="E103" s="437"/>
      <c r="F103" s="437"/>
      <c r="G103" s="438"/>
      <c r="H103" s="467"/>
      <c r="I103" s="468"/>
      <c r="J103" s="374"/>
      <c r="K103" s="374"/>
      <c r="L103" s="374"/>
    </row>
    <row r="104" spans="1:12" ht="19" customHeight="1" x14ac:dyDescent="0.55000000000000004">
      <c r="A104" s="416" t="s">
        <v>282</v>
      </c>
      <c r="B104" s="381" t="s">
        <v>298</v>
      </c>
      <c r="C104" s="382"/>
      <c r="D104" s="382"/>
      <c r="E104" s="382"/>
      <c r="F104" s="382"/>
      <c r="G104" s="383"/>
      <c r="H104" s="381" t="s">
        <v>299</v>
      </c>
      <c r="I104" s="383"/>
      <c r="J104" s="372" t="s">
        <v>273</v>
      </c>
      <c r="K104" s="372" t="s">
        <v>273</v>
      </c>
      <c r="L104" s="372" t="s">
        <v>273</v>
      </c>
    </row>
    <row r="105" spans="1:12" ht="19" customHeight="1" x14ac:dyDescent="0.55000000000000004">
      <c r="A105" s="440"/>
      <c r="B105" s="375"/>
      <c r="C105" s="376"/>
      <c r="D105" s="376"/>
      <c r="E105" s="376"/>
      <c r="F105" s="376"/>
      <c r="G105" s="377"/>
      <c r="H105" s="375"/>
      <c r="I105" s="377"/>
      <c r="J105" s="393"/>
      <c r="K105" s="393"/>
      <c r="L105" s="393"/>
    </row>
    <row r="106" spans="1:12" ht="19" customHeight="1" x14ac:dyDescent="0.55000000000000004">
      <c r="A106" s="440"/>
      <c r="B106" s="375"/>
      <c r="C106" s="376"/>
      <c r="D106" s="376"/>
      <c r="E106" s="376"/>
      <c r="F106" s="376"/>
      <c r="G106" s="377"/>
      <c r="H106" s="375"/>
      <c r="I106" s="377"/>
      <c r="J106" s="393"/>
      <c r="K106" s="393"/>
      <c r="L106" s="393"/>
    </row>
    <row r="107" spans="1:12" ht="19" customHeight="1" x14ac:dyDescent="0.55000000000000004">
      <c r="A107" s="440"/>
      <c r="B107" s="375"/>
      <c r="C107" s="376"/>
      <c r="D107" s="376"/>
      <c r="E107" s="376"/>
      <c r="F107" s="376"/>
      <c r="G107" s="377"/>
      <c r="H107" s="375"/>
      <c r="I107" s="377"/>
      <c r="J107" s="393"/>
      <c r="K107" s="393"/>
      <c r="L107" s="393"/>
    </row>
    <row r="108" spans="1:12" ht="19" customHeight="1" x14ac:dyDescent="0.55000000000000004">
      <c r="A108" s="440"/>
      <c r="B108" s="375"/>
      <c r="C108" s="376"/>
      <c r="D108" s="376"/>
      <c r="E108" s="376"/>
      <c r="F108" s="376"/>
      <c r="G108" s="377"/>
      <c r="H108" s="375"/>
      <c r="I108" s="377"/>
      <c r="J108" s="393"/>
      <c r="K108" s="393"/>
      <c r="L108" s="393"/>
    </row>
    <row r="109" spans="1:12" ht="19" customHeight="1" x14ac:dyDescent="0.55000000000000004">
      <c r="A109" s="440"/>
      <c r="B109" s="375"/>
      <c r="C109" s="376"/>
      <c r="D109" s="376"/>
      <c r="E109" s="376"/>
      <c r="F109" s="376"/>
      <c r="G109" s="377"/>
      <c r="H109" s="375"/>
      <c r="I109" s="377"/>
      <c r="J109" s="393"/>
      <c r="K109" s="393"/>
      <c r="L109" s="393"/>
    </row>
    <row r="110" spans="1:12" ht="20" customHeight="1" x14ac:dyDescent="0.55000000000000004">
      <c r="A110" s="440"/>
      <c r="B110" s="411" t="s">
        <v>300</v>
      </c>
      <c r="C110" s="412"/>
      <c r="D110" s="412"/>
      <c r="E110" s="412"/>
      <c r="F110" s="412"/>
      <c r="G110" s="413"/>
      <c r="H110" s="411" t="s">
        <v>301</v>
      </c>
      <c r="I110" s="413"/>
      <c r="J110" s="414" t="s">
        <v>273</v>
      </c>
      <c r="K110" s="414" t="s">
        <v>273</v>
      </c>
      <c r="L110" s="451" t="s">
        <v>273</v>
      </c>
    </row>
    <row r="111" spans="1:12" ht="20" customHeight="1" x14ac:dyDescent="0.55000000000000004">
      <c r="A111" s="440"/>
      <c r="B111" s="375"/>
      <c r="C111" s="376"/>
      <c r="D111" s="376"/>
      <c r="E111" s="376"/>
      <c r="F111" s="376"/>
      <c r="G111" s="377"/>
      <c r="H111" s="375"/>
      <c r="I111" s="377"/>
      <c r="J111" s="393"/>
      <c r="K111" s="393"/>
      <c r="L111" s="439"/>
    </row>
    <row r="112" spans="1:12" ht="20" customHeight="1" x14ac:dyDescent="0.55000000000000004">
      <c r="A112" s="440"/>
      <c r="B112" s="375"/>
      <c r="C112" s="376"/>
      <c r="D112" s="376"/>
      <c r="E112" s="376"/>
      <c r="F112" s="376"/>
      <c r="G112" s="377"/>
      <c r="H112" s="375"/>
      <c r="I112" s="377"/>
      <c r="J112" s="393"/>
      <c r="K112" s="393"/>
      <c r="L112" s="439"/>
    </row>
    <row r="113" spans="1:12" ht="18" hidden="1" customHeight="1" x14ac:dyDescent="0.55000000000000004">
      <c r="A113" s="440"/>
      <c r="B113" s="375"/>
      <c r="C113" s="376"/>
      <c r="D113" s="376"/>
      <c r="E113" s="376"/>
      <c r="F113" s="376"/>
      <c r="G113" s="377"/>
      <c r="H113" s="375"/>
      <c r="I113" s="377"/>
      <c r="J113" s="393"/>
      <c r="K113" s="393"/>
      <c r="L113" s="439"/>
    </row>
    <row r="114" spans="1:12" ht="18" customHeight="1" x14ac:dyDescent="0.55000000000000004">
      <c r="A114" s="440"/>
      <c r="B114" s="375"/>
      <c r="C114" s="376"/>
      <c r="D114" s="376"/>
      <c r="E114" s="376"/>
      <c r="F114" s="376"/>
      <c r="G114" s="377"/>
      <c r="H114" s="375"/>
      <c r="I114" s="377"/>
      <c r="J114" s="393"/>
      <c r="K114" s="393"/>
      <c r="L114" s="372"/>
    </row>
    <row r="115" spans="1:12" ht="18" customHeight="1" x14ac:dyDescent="0.55000000000000004">
      <c r="A115" s="440"/>
      <c r="B115" s="411" t="s">
        <v>302</v>
      </c>
      <c r="C115" s="412"/>
      <c r="D115" s="412"/>
      <c r="E115" s="412"/>
      <c r="F115" s="412"/>
      <c r="G115" s="413"/>
      <c r="H115" s="411" t="s">
        <v>303</v>
      </c>
      <c r="I115" s="413"/>
      <c r="J115" s="414" t="s">
        <v>273</v>
      </c>
      <c r="K115" s="414" t="s">
        <v>273</v>
      </c>
      <c r="L115" s="451" t="s">
        <v>273</v>
      </c>
    </row>
    <row r="116" spans="1:12" ht="18" customHeight="1" x14ac:dyDescent="0.55000000000000004">
      <c r="A116" s="440"/>
      <c r="B116" s="375"/>
      <c r="C116" s="376"/>
      <c r="D116" s="376"/>
      <c r="E116" s="376"/>
      <c r="F116" s="376"/>
      <c r="G116" s="377"/>
      <c r="H116" s="375"/>
      <c r="I116" s="377"/>
      <c r="J116" s="393"/>
      <c r="K116" s="393"/>
      <c r="L116" s="439"/>
    </row>
    <row r="117" spans="1:12" ht="18" customHeight="1" x14ac:dyDescent="0.55000000000000004">
      <c r="A117" s="440"/>
      <c r="B117" s="432"/>
      <c r="C117" s="433"/>
      <c r="D117" s="433"/>
      <c r="E117" s="433"/>
      <c r="F117" s="433"/>
      <c r="G117" s="434"/>
      <c r="H117" s="432"/>
      <c r="I117" s="434"/>
      <c r="J117" s="423"/>
      <c r="K117" s="423"/>
      <c r="L117" s="452"/>
    </row>
    <row r="118" spans="1:12" ht="18" customHeight="1" x14ac:dyDescent="0.55000000000000004">
      <c r="A118" s="440"/>
      <c r="B118" s="411" t="s">
        <v>304</v>
      </c>
      <c r="C118" s="412"/>
      <c r="D118" s="412"/>
      <c r="E118" s="412"/>
      <c r="F118" s="412"/>
      <c r="G118" s="413"/>
      <c r="H118" s="411" t="s">
        <v>305</v>
      </c>
      <c r="I118" s="425"/>
      <c r="J118" s="414" t="s">
        <v>273</v>
      </c>
      <c r="K118" s="414" t="s">
        <v>273</v>
      </c>
      <c r="L118" s="451" t="s">
        <v>273</v>
      </c>
    </row>
    <row r="119" spans="1:12" ht="18" customHeight="1" x14ac:dyDescent="0.55000000000000004">
      <c r="A119" s="440"/>
      <c r="B119" s="375"/>
      <c r="C119" s="376"/>
      <c r="D119" s="376"/>
      <c r="E119" s="376"/>
      <c r="F119" s="376"/>
      <c r="G119" s="377"/>
      <c r="H119" s="429"/>
      <c r="I119" s="431"/>
      <c r="J119" s="393"/>
      <c r="K119" s="393"/>
      <c r="L119" s="415"/>
    </row>
    <row r="120" spans="1:12" ht="18" customHeight="1" x14ac:dyDescent="0.55000000000000004">
      <c r="A120" s="440"/>
      <c r="B120" s="375"/>
      <c r="C120" s="376"/>
      <c r="D120" s="376"/>
      <c r="E120" s="376"/>
      <c r="F120" s="376"/>
      <c r="G120" s="377"/>
      <c r="H120" s="429"/>
      <c r="I120" s="431"/>
      <c r="J120" s="393"/>
      <c r="K120" s="393"/>
      <c r="L120" s="415"/>
    </row>
    <row r="121" spans="1:12" ht="18" customHeight="1" x14ac:dyDescent="0.55000000000000004">
      <c r="A121" s="440"/>
      <c r="B121" s="375"/>
      <c r="C121" s="376"/>
      <c r="D121" s="376"/>
      <c r="E121" s="376"/>
      <c r="F121" s="376"/>
      <c r="G121" s="377"/>
      <c r="H121" s="429"/>
      <c r="I121" s="431"/>
      <c r="J121" s="393"/>
      <c r="K121" s="393"/>
      <c r="L121" s="415"/>
    </row>
    <row r="122" spans="1:12" ht="18" customHeight="1" x14ac:dyDescent="0.55000000000000004">
      <c r="A122" s="440"/>
      <c r="B122" s="375"/>
      <c r="C122" s="376"/>
      <c r="D122" s="376"/>
      <c r="E122" s="376"/>
      <c r="F122" s="376"/>
      <c r="G122" s="377"/>
      <c r="H122" s="429"/>
      <c r="I122" s="431"/>
      <c r="J122" s="393"/>
      <c r="K122" s="393"/>
      <c r="L122" s="439"/>
    </row>
    <row r="123" spans="1:12" ht="18" customHeight="1" x14ac:dyDescent="0.55000000000000004">
      <c r="A123" s="440"/>
      <c r="B123" s="375"/>
      <c r="C123" s="376"/>
      <c r="D123" s="376"/>
      <c r="E123" s="376"/>
      <c r="F123" s="376"/>
      <c r="G123" s="377"/>
      <c r="H123" s="429"/>
      <c r="I123" s="431"/>
      <c r="J123" s="393"/>
      <c r="K123" s="393"/>
      <c r="L123" s="372"/>
    </row>
    <row r="124" spans="1:12" ht="18" customHeight="1" x14ac:dyDescent="0.55000000000000004">
      <c r="A124" s="440"/>
      <c r="B124" s="381" t="s">
        <v>306</v>
      </c>
      <c r="C124" s="382"/>
      <c r="D124" s="382"/>
      <c r="E124" s="382"/>
      <c r="F124" s="382"/>
      <c r="G124" s="383"/>
      <c r="H124" s="381" t="s">
        <v>307</v>
      </c>
      <c r="I124" s="383"/>
      <c r="J124" s="372" t="s">
        <v>273</v>
      </c>
      <c r="K124" s="372" t="s">
        <v>273</v>
      </c>
      <c r="L124" s="439" t="s">
        <v>273</v>
      </c>
    </row>
    <row r="125" spans="1:12" ht="18" customHeight="1" x14ac:dyDescent="0.55000000000000004">
      <c r="A125" s="440"/>
      <c r="B125" s="375"/>
      <c r="C125" s="376"/>
      <c r="D125" s="376"/>
      <c r="E125" s="376"/>
      <c r="F125" s="376"/>
      <c r="G125" s="377"/>
      <c r="H125" s="375"/>
      <c r="I125" s="377"/>
      <c r="J125" s="393"/>
      <c r="K125" s="393"/>
      <c r="L125" s="415"/>
    </row>
    <row r="126" spans="1:12" ht="18" customHeight="1" x14ac:dyDescent="0.55000000000000004">
      <c r="A126" s="440"/>
      <c r="B126" s="375"/>
      <c r="C126" s="376"/>
      <c r="D126" s="376"/>
      <c r="E126" s="376"/>
      <c r="F126" s="376"/>
      <c r="G126" s="377"/>
      <c r="H126" s="375"/>
      <c r="I126" s="377"/>
      <c r="J126" s="393"/>
      <c r="K126" s="393"/>
      <c r="L126" s="415"/>
    </row>
    <row r="127" spans="1:12" ht="18" customHeight="1" x14ac:dyDescent="0.55000000000000004">
      <c r="A127" s="440"/>
      <c r="B127" s="375"/>
      <c r="C127" s="376"/>
      <c r="D127" s="376"/>
      <c r="E127" s="376"/>
      <c r="F127" s="376"/>
      <c r="G127" s="377"/>
      <c r="H127" s="375"/>
      <c r="I127" s="377"/>
      <c r="J127" s="393"/>
      <c r="K127" s="393"/>
      <c r="L127" s="439"/>
    </row>
    <row r="128" spans="1:12" ht="18" customHeight="1" x14ac:dyDescent="0.55000000000000004">
      <c r="A128" s="441"/>
      <c r="B128" s="378"/>
      <c r="C128" s="379"/>
      <c r="D128" s="379"/>
      <c r="E128" s="379"/>
      <c r="F128" s="379"/>
      <c r="G128" s="380"/>
      <c r="H128" s="378"/>
      <c r="I128" s="380"/>
      <c r="J128" s="415"/>
      <c r="K128" s="415"/>
      <c r="L128" s="439"/>
    </row>
    <row r="129" spans="1:12" ht="18" customHeight="1" x14ac:dyDescent="0.55000000000000004">
      <c r="A129" s="416" t="s">
        <v>308</v>
      </c>
      <c r="B129" s="381" t="s">
        <v>309</v>
      </c>
      <c r="C129" s="382"/>
      <c r="D129" s="382"/>
      <c r="E129" s="382"/>
      <c r="F129" s="382"/>
      <c r="G129" s="383"/>
      <c r="H129" s="381" t="s">
        <v>310</v>
      </c>
      <c r="I129" s="383"/>
      <c r="J129" s="372" t="s">
        <v>273</v>
      </c>
      <c r="K129" s="372" t="s">
        <v>273</v>
      </c>
      <c r="L129" s="439" t="s">
        <v>273</v>
      </c>
    </row>
    <row r="130" spans="1:12" ht="18" customHeight="1" x14ac:dyDescent="0.55000000000000004">
      <c r="A130" s="440"/>
      <c r="B130" s="375"/>
      <c r="C130" s="376"/>
      <c r="D130" s="376"/>
      <c r="E130" s="376"/>
      <c r="F130" s="376"/>
      <c r="G130" s="377"/>
      <c r="H130" s="375"/>
      <c r="I130" s="377"/>
      <c r="J130" s="393"/>
      <c r="K130" s="393"/>
      <c r="L130" s="415"/>
    </row>
    <row r="131" spans="1:12" ht="18" customHeight="1" x14ac:dyDescent="0.55000000000000004">
      <c r="A131" s="440"/>
      <c r="B131" s="375"/>
      <c r="C131" s="376"/>
      <c r="D131" s="376"/>
      <c r="E131" s="376"/>
      <c r="F131" s="376"/>
      <c r="G131" s="377"/>
      <c r="H131" s="375"/>
      <c r="I131" s="377"/>
      <c r="J131" s="393"/>
      <c r="K131" s="393"/>
      <c r="L131" s="415"/>
    </row>
    <row r="132" spans="1:12" ht="18" customHeight="1" x14ac:dyDescent="0.55000000000000004">
      <c r="A132" s="440"/>
      <c r="B132" s="375"/>
      <c r="C132" s="376"/>
      <c r="D132" s="376"/>
      <c r="E132" s="376"/>
      <c r="F132" s="376"/>
      <c r="G132" s="377"/>
      <c r="H132" s="375"/>
      <c r="I132" s="377"/>
      <c r="J132" s="393"/>
      <c r="K132" s="393"/>
      <c r="L132" s="415"/>
    </row>
    <row r="133" spans="1:12" ht="18" customHeight="1" x14ac:dyDescent="0.55000000000000004">
      <c r="A133" s="440"/>
      <c r="B133" s="375"/>
      <c r="C133" s="376"/>
      <c r="D133" s="376"/>
      <c r="E133" s="376"/>
      <c r="F133" s="376"/>
      <c r="G133" s="377"/>
      <c r="H133" s="375"/>
      <c r="I133" s="377"/>
      <c r="J133" s="393"/>
      <c r="K133" s="393"/>
      <c r="L133" s="415"/>
    </row>
    <row r="134" spans="1:12" ht="18" customHeight="1" x14ac:dyDescent="0.55000000000000004">
      <c r="A134" s="440"/>
      <c r="B134" s="375"/>
      <c r="C134" s="376"/>
      <c r="D134" s="376"/>
      <c r="E134" s="376"/>
      <c r="F134" s="376"/>
      <c r="G134" s="377"/>
      <c r="H134" s="375"/>
      <c r="I134" s="377"/>
      <c r="J134" s="393"/>
      <c r="K134" s="393"/>
      <c r="L134" s="415"/>
    </row>
    <row r="135" spans="1:12" ht="18" customHeight="1" x14ac:dyDescent="0.55000000000000004">
      <c r="A135" s="440"/>
      <c r="B135" s="375"/>
      <c r="C135" s="376"/>
      <c r="D135" s="376"/>
      <c r="E135" s="376"/>
      <c r="F135" s="376"/>
      <c r="G135" s="377"/>
      <c r="H135" s="375"/>
      <c r="I135" s="377"/>
      <c r="J135" s="393"/>
      <c r="K135" s="393"/>
      <c r="L135" s="439"/>
    </row>
    <row r="136" spans="1:12" ht="18" customHeight="1" x14ac:dyDescent="0.55000000000000004">
      <c r="A136" s="440"/>
      <c r="B136" s="375"/>
      <c r="C136" s="376"/>
      <c r="D136" s="376"/>
      <c r="E136" s="376"/>
      <c r="F136" s="376"/>
      <c r="G136" s="377"/>
      <c r="H136" s="375"/>
      <c r="I136" s="377"/>
      <c r="J136" s="393"/>
      <c r="K136" s="393"/>
      <c r="L136" s="372"/>
    </row>
    <row r="137" spans="1:12" ht="18" customHeight="1" x14ac:dyDescent="0.55000000000000004">
      <c r="A137" s="440"/>
      <c r="B137" s="411" t="s">
        <v>311</v>
      </c>
      <c r="C137" s="412"/>
      <c r="D137" s="412"/>
      <c r="E137" s="412"/>
      <c r="F137" s="412"/>
      <c r="G137" s="413"/>
      <c r="H137" s="411" t="s">
        <v>312</v>
      </c>
      <c r="I137" s="413"/>
      <c r="J137" s="414" t="s">
        <v>273</v>
      </c>
      <c r="K137" s="414" t="s">
        <v>273</v>
      </c>
      <c r="L137" s="451" t="s">
        <v>273</v>
      </c>
    </row>
    <row r="138" spans="1:12" ht="18" customHeight="1" x14ac:dyDescent="0.55000000000000004">
      <c r="A138" s="440"/>
      <c r="B138" s="375"/>
      <c r="C138" s="376"/>
      <c r="D138" s="376"/>
      <c r="E138" s="376"/>
      <c r="F138" s="376"/>
      <c r="G138" s="377"/>
      <c r="H138" s="375"/>
      <c r="I138" s="377"/>
      <c r="J138" s="393"/>
      <c r="K138" s="393"/>
      <c r="L138" s="439"/>
    </row>
    <row r="139" spans="1:12" ht="18" customHeight="1" x14ac:dyDescent="0.55000000000000004">
      <c r="A139" s="440"/>
      <c r="B139" s="375"/>
      <c r="C139" s="376"/>
      <c r="D139" s="376"/>
      <c r="E139" s="376"/>
      <c r="F139" s="376"/>
      <c r="G139" s="377"/>
      <c r="H139" s="375"/>
      <c r="I139" s="377"/>
      <c r="J139" s="393"/>
      <c r="K139" s="393"/>
      <c r="L139" s="439"/>
    </row>
    <row r="140" spans="1:12" ht="18" customHeight="1" x14ac:dyDescent="0.55000000000000004">
      <c r="A140" s="440"/>
      <c r="B140" s="432"/>
      <c r="C140" s="433"/>
      <c r="D140" s="433"/>
      <c r="E140" s="433"/>
      <c r="F140" s="433"/>
      <c r="G140" s="434"/>
      <c r="H140" s="432"/>
      <c r="I140" s="434"/>
      <c r="J140" s="423"/>
      <c r="K140" s="423"/>
      <c r="L140" s="452"/>
    </row>
    <row r="141" spans="1:12" ht="22" customHeight="1" x14ac:dyDescent="0.55000000000000004">
      <c r="A141" s="440"/>
      <c r="B141" s="411" t="s">
        <v>313</v>
      </c>
      <c r="C141" s="424"/>
      <c r="D141" s="424"/>
      <c r="E141" s="424"/>
      <c r="F141" s="424"/>
      <c r="G141" s="425"/>
      <c r="H141" s="411" t="s">
        <v>314</v>
      </c>
      <c r="I141" s="425"/>
      <c r="J141" s="414" t="s">
        <v>273</v>
      </c>
      <c r="K141" s="414" t="s">
        <v>273</v>
      </c>
      <c r="L141" s="451" t="s">
        <v>273</v>
      </c>
    </row>
    <row r="142" spans="1:12" ht="22" customHeight="1" x14ac:dyDescent="0.55000000000000004">
      <c r="A142" s="440"/>
      <c r="B142" s="375"/>
      <c r="C142" s="430"/>
      <c r="D142" s="430"/>
      <c r="E142" s="430"/>
      <c r="F142" s="430"/>
      <c r="G142" s="431"/>
      <c r="H142" s="429"/>
      <c r="I142" s="431"/>
      <c r="J142" s="393"/>
      <c r="K142" s="393"/>
      <c r="L142" s="415"/>
    </row>
    <row r="143" spans="1:12" ht="22" customHeight="1" x14ac:dyDescent="0.55000000000000004">
      <c r="A143" s="440"/>
      <c r="B143" s="375"/>
      <c r="C143" s="430"/>
      <c r="D143" s="430"/>
      <c r="E143" s="430"/>
      <c r="F143" s="430"/>
      <c r="G143" s="431"/>
      <c r="H143" s="429"/>
      <c r="I143" s="431"/>
      <c r="J143" s="393"/>
      <c r="K143" s="393"/>
      <c r="L143" s="415"/>
    </row>
    <row r="144" spans="1:12" ht="22" customHeight="1" x14ac:dyDescent="0.55000000000000004">
      <c r="A144" s="440"/>
      <c r="B144" s="375"/>
      <c r="C144" s="430"/>
      <c r="D144" s="430"/>
      <c r="E144" s="430"/>
      <c r="F144" s="430"/>
      <c r="G144" s="431"/>
      <c r="H144" s="429"/>
      <c r="I144" s="431"/>
      <c r="J144" s="393"/>
      <c r="K144" s="393"/>
      <c r="L144" s="415"/>
    </row>
    <row r="145" spans="1:12" ht="22" customHeight="1" x14ac:dyDescent="0.55000000000000004">
      <c r="A145" s="440"/>
      <c r="B145" s="429"/>
      <c r="C145" s="430"/>
      <c r="D145" s="430"/>
      <c r="E145" s="430"/>
      <c r="F145" s="430"/>
      <c r="G145" s="431"/>
      <c r="H145" s="429"/>
      <c r="I145" s="431"/>
      <c r="J145" s="393"/>
      <c r="K145" s="393"/>
      <c r="L145" s="439"/>
    </row>
    <row r="146" spans="1:12" ht="22" customHeight="1" x14ac:dyDescent="0.55000000000000004">
      <c r="A146" s="440"/>
      <c r="B146" s="426"/>
      <c r="C146" s="427"/>
      <c r="D146" s="427"/>
      <c r="E146" s="427"/>
      <c r="F146" s="427"/>
      <c r="G146" s="428"/>
      <c r="H146" s="426"/>
      <c r="I146" s="428"/>
      <c r="J146" s="423"/>
      <c r="K146" s="423"/>
      <c r="L146" s="372"/>
    </row>
    <row r="147" spans="1:12" ht="18" customHeight="1" x14ac:dyDescent="0.55000000000000004">
      <c r="A147" s="440"/>
      <c r="B147" s="411" t="s">
        <v>315</v>
      </c>
      <c r="C147" s="412"/>
      <c r="D147" s="412"/>
      <c r="E147" s="412"/>
      <c r="F147" s="412"/>
      <c r="G147" s="413"/>
      <c r="H147" s="411" t="s">
        <v>316</v>
      </c>
      <c r="I147" s="425"/>
      <c r="J147" s="414" t="s">
        <v>273</v>
      </c>
      <c r="K147" s="414" t="s">
        <v>273</v>
      </c>
      <c r="L147" s="414" t="s">
        <v>273</v>
      </c>
    </row>
    <row r="148" spans="1:12" ht="18" customHeight="1" x14ac:dyDescent="0.55000000000000004">
      <c r="A148" s="440"/>
      <c r="B148" s="375"/>
      <c r="C148" s="376"/>
      <c r="D148" s="376"/>
      <c r="E148" s="376"/>
      <c r="F148" s="376"/>
      <c r="G148" s="377"/>
      <c r="H148" s="429"/>
      <c r="I148" s="431"/>
      <c r="J148" s="393"/>
      <c r="K148" s="393"/>
      <c r="L148" s="393"/>
    </row>
    <row r="149" spans="1:12" ht="18" customHeight="1" x14ac:dyDescent="0.55000000000000004">
      <c r="A149" s="440"/>
      <c r="B149" s="375"/>
      <c r="C149" s="376"/>
      <c r="D149" s="376"/>
      <c r="E149" s="376"/>
      <c r="F149" s="376"/>
      <c r="G149" s="377"/>
      <c r="H149" s="429"/>
      <c r="I149" s="431"/>
      <c r="J149" s="393"/>
      <c r="K149" s="393"/>
      <c r="L149" s="393"/>
    </row>
    <row r="150" spans="1:12" ht="18" customHeight="1" x14ac:dyDescent="0.55000000000000004">
      <c r="A150" s="440"/>
      <c r="B150" s="375"/>
      <c r="C150" s="376"/>
      <c r="D150" s="376"/>
      <c r="E150" s="376"/>
      <c r="F150" s="376"/>
      <c r="G150" s="377"/>
      <c r="H150" s="429"/>
      <c r="I150" s="431"/>
      <c r="J150" s="393"/>
      <c r="K150" s="393"/>
      <c r="L150" s="393"/>
    </row>
    <row r="151" spans="1:12" ht="18" customHeight="1" x14ac:dyDescent="0.55000000000000004">
      <c r="A151" s="440"/>
      <c r="B151" s="375"/>
      <c r="C151" s="376"/>
      <c r="D151" s="376"/>
      <c r="E151" s="376"/>
      <c r="F151" s="376"/>
      <c r="G151" s="377"/>
      <c r="H151" s="429"/>
      <c r="I151" s="431"/>
      <c r="J151" s="393"/>
      <c r="K151" s="393"/>
      <c r="L151" s="393"/>
    </row>
    <row r="152" spans="1:12" ht="18" customHeight="1" x14ac:dyDescent="0.55000000000000004">
      <c r="A152" s="441"/>
      <c r="B152" s="378"/>
      <c r="C152" s="379"/>
      <c r="D152" s="379"/>
      <c r="E152" s="379"/>
      <c r="F152" s="379"/>
      <c r="G152" s="380"/>
      <c r="H152" s="537"/>
      <c r="I152" s="538"/>
      <c r="J152" s="415"/>
      <c r="K152" s="415"/>
      <c r="L152" s="415"/>
    </row>
    <row r="153" spans="1:12" ht="18" customHeight="1" x14ac:dyDescent="0.55000000000000004">
      <c r="A153" s="416" t="s">
        <v>317</v>
      </c>
      <c r="B153" s="381" t="s">
        <v>318</v>
      </c>
      <c r="C153" s="382"/>
      <c r="D153" s="382"/>
      <c r="E153" s="382"/>
      <c r="F153" s="382"/>
      <c r="G153" s="383"/>
      <c r="H153" s="381" t="s">
        <v>319</v>
      </c>
      <c r="I153" s="539"/>
      <c r="J153" s="372" t="s">
        <v>273</v>
      </c>
      <c r="K153" s="372" t="s">
        <v>273</v>
      </c>
      <c r="L153" s="372" t="s">
        <v>273</v>
      </c>
    </row>
    <row r="154" spans="1:12" ht="18" customHeight="1" x14ac:dyDescent="0.55000000000000004">
      <c r="A154" s="440"/>
      <c r="B154" s="375"/>
      <c r="C154" s="376"/>
      <c r="D154" s="376"/>
      <c r="E154" s="376"/>
      <c r="F154" s="376"/>
      <c r="G154" s="377"/>
      <c r="H154" s="429"/>
      <c r="I154" s="431"/>
      <c r="J154" s="393"/>
      <c r="K154" s="393"/>
      <c r="L154" s="393"/>
    </row>
    <row r="155" spans="1:12" ht="18" customHeight="1" x14ac:dyDescent="0.55000000000000004">
      <c r="A155" s="440"/>
      <c r="B155" s="375"/>
      <c r="C155" s="376"/>
      <c r="D155" s="376"/>
      <c r="E155" s="376"/>
      <c r="F155" s="376"/>
      <c r="G155" s="377"/>
      <c r="H155" s="429"/>
      <c r="I155" s="431"/>
      <c r="J155" s="393"/>
      <c r="K155" s="393"/>
      <c r="L155" s="393"/>
    </row>
    <row r="156" spans="1:12" ht="18" customHeight="1" x14ac:dyDescent="0.55000000000000004">
      <c r="A156" s="440"/>
      <c r="B156" s="375"/>
      <c r="C156" s="376"/>
      <c r="D156" s="376"/>
      <c r="E156" s="376"/>
      <c r="F156" s="376"/>
      <c r="G156" s="377"/>
      <c r="H156" s="429"/>
      <c r="I156" s="431"/>
      <c r="J156" s="393"/>
      <c r="K156" s="393"/>
      <c r="L156" s="393"/>
    </row>
    <row r="157" spans="1:12" ht="18" customHeight="1" x14ac:dyDescent="0.55000000000000004">
      <c r="A157" s="440"/>
      <c r="B157" s="375"/>
      <c r="C157" s="376"/>
      <c r="D157" s="376"/>
      <c r="E157" s="376"/>
      <c r="F157" s="376"/>
      <c r="G157" s="377"/>
      <c r="H157" s="429"/>
      <c r="I157" s="431"/>
      <c r="J157" s="393"/>
      <c r="K157" s="393"/>
      <c r="L157" s="393"/>
    </row>
    <row r="158" spans="1:12" ht="18" customHeight="1" x14ac:dyDescent="0.55000000000000004">
      <c r="A158" s="440"/>
      <c r="B158" s="378"/>
      <c r="C158" s="379"/>
      <c r="D158" s="379"/>
      <c r="E158" s="379"/>
      <c r="F158" s="379"/>
      <c r="G158" s="380"/>
      <c r="H158" s="537"/>
      <c r="I158" s="538"/>
      <c r="J158" s="415"/>
      <c r="K158" s="415"/>
      <c r="L158" s="415"/>
    </row>
    <row r="159" spans="1:12" ht="18" customHeight="1" x14ac:dyDescent="0.55000000000000004">
      <c r="A159" s="440"/>
      <c r="B159" s="381" t="s">
        <v>320</v>
      </c>
      <c r="C159" s="382"/>
      <c r="D159" s="382"/>
      <c r="E159" s="382"/>
      <c r="F159" s="382"/>
      <c r="G159" s="383"/>
      <c r="H159" s="381" t="s">
        <v>321</v>
      </c>
      <c r="I159" s="539"/>
      <c r="J159" s="372" t="s">
        <v>273</v>
      </c>
      <c r="K159" s="372" t="s">
        <v>273</v>
      </c>
      <c r="L159" s="439" t="s">
        <v>273</v>
      </c>
    </row>
    <row r="160" spans="1:12" ht="18" customHeight="1" x14ac:dyDescent="0.55000000000000004">
      <c r="A160" s="440"/>
      <c r="B160" s="375"/>
      <c r="C160" s="376"/>
      <c r="D160" s="376"/>
      <c r="E160" s="376"/>
      <c r="F160" s="376"/>
      <c r="G160" s="377"/>
      <c r="H160" s="429"/>
      <c r="I160" s="431"/>
      <c r="J160" s="393"/>
      <c r="K160" s="393"/>
      <c r="L160" s="439"/>
    </row>
    <row r="161" spans="1:12" ht="18" customHeight="1" x14ac:dyDescent="0.55000000000000004">
      <c r="A161" s="440"/>
      <c r="B161" s="375"/>
      <c r="C161" s="376"/>
      <c r="D161" s="376"/>
      <c r="E161" s="376"/>
      <c r="F161" s="376"/>
      <c r="G161" s="377"/>
      <c r="H161" s="429"/>
      <c r="I161" s="431"/>
      <c r="J161" s="393"/>
      <c r="K161" s="393"/>
      <c r="L161" s="439"/>
    </row>
    <row r="162" spans="1:12" ht="18" customHeight="1" x14ac:dyDescent="0.55000000000000004">
      <c r="A162" s="440"/>
      <c r="B162" s="375"/>
      <c r="C162" s="376"/>
      <c r="D162" s="376"/>
      <c r="E162" s="376"/>
      <c r="F162" s="376"/>
      <c r="G162" s="377"/>
      <c r="H162" s="429"/>
      <c r="I162" s="431"/>
      <c r="J162" s="393"/>
      <c r="K162" s="393"/>
      <c r="L162" s="439"/>
    </row>
    <row r="163" spans="1:12" ht="18" customHeight="1" x14ac:dyDescent="0.55000000000000004">
      <c r="A163" s="440"/>
      <c r="B163" s="375"/>
      <c r="C163" s="376"/>
      <c r="D163" s="376"/>
      <c r="E163" s="376"/>
      <c r="F163" s="376"/>
      <c r="G163" s="377"/>
      <c r="H163" s="429"/>
      <c r="I163" s="431"/>
      <c r="J163" s="393"/>
      <c r="K163" s="393"/>
      <c r="L163" s="372"/>
    </row>
    <row r="164" spans="1:12" ht="18" customHeight="1" x14ac:dyDescent="0.55000000000000004">
      <c r="A164" s="440"/>
      <c r="B164" s="381" t="s">
        <v>322</v>
      </c>
      <c r="C164" s="382"/>
      <c r="D164" s="382"/>
      <c r="E164" s="382"/>
      <c r="F164" s="382"/>
      <c r="G164" s="383"/>
      <c r="H164" s="381" t="s">
        <v>323</v>
      </c>
      <c r="I164" s="383"/>
      <c r="J164" s="372" t="s">
        <v>273</v>
      </c>
      <c r="K164" s="372" t="s">
        <v>273</v>
      </c>
      <c r="L164" s="439" t="s">
        <v>273</v>
      </c>
    </row>
    <row r="165" spans="1:12" ht="18" customHeight="1" x14ac:dyDescent="0.55000000000000004">
      <c r="A165" s="440"/>
      <c r="B165" s="375"/>
      <c r="C165" s="376"/>
      <c r="D165" s="376"/>
      <c r="E165" s="376"/>
      <c r="F165" s="376"/>
      <c r="G165" s="377"/>
      <c r="H165" s="375"/>
      <c r="I165" s="377"/>
      <c r="J165" s="393"/>
      <c r="K165" s="393"/>
      <c r="L165" s="439"/>
    </row>
    <row r="166" spans="1:12" ht="18" customHeight="1" x14ac:dyDescent="0.55000000000000004">
      <c r="A166" s="440"/>
      <c r="B166" s="375"/>
      <c r="C166" s="376"/>
      <c r="D166" s="376"/>
      <c r="E166" s="376"/>
      <c r="F166" s="376"/>
      <c r="G166" s="377"/>
      <c r="H166" s="375"/>
      <c r="I166" s="377"/>
      <c r="J166" s="393"/>
      <c r="K166" s="393"/>
      <c r="L166" s="439"/>
    </row>
    <row r="167" spans="1:12" ht="18" customHeight="1" x14ac:dyDescent="0.55000000000000004">
      <c r="A167" s="440"/>
      <c r="B167" s="375"/>
      <c r="C167" s="376"/>
      <c r="D167" s="376"/>
      <c r="E167" s="376"/>
      <c r="F167" s="376"/>
      <c r="G167" s="377"/>
      <c r="H167" s="375"/>
      <c r="I167" s="377"/>
      <c r="J167" s="393"/>
      <c r="K167" s="393"/>
      <c r="L167" s="439"/>
    </row>
    <row r="168" spans="1:12" ht="18" customHeight="1" x14ac:dyDescent="0.55000000000000004">
      <c r="A168" s="440"/>
      <c r="B168" s="375"/>
      <c r="C168" s="376"/>
      <c r="D168" s="376"/>
      <c r="E168" s="376"/>
      <c r="F168" s="376"/>
      <c r="G168" s="377"/>
      <c r="H168" s="375"/>
      <c r="I168" s="377"/>
      <c r="J168" s="393"/>
      <c r="K168" s="393"/>
      <c r="L168" s="439"/>
    </row>
    <row r="169" spans="1:12" ht="18" customHeight="1" x14ac:dyDescent="0.55000000000000004">
      <c r="A169" s="440"/>
      <c r="B169" s="378"/>
      <c r="C169" s="379"/>
      <c r="D169" s="379"/>
      <c r="E169" s="379"/>
      <c r="F169" s="379"/>
      <c r="G169" s="380"/>
      <c r="H169" s="378"/>
      <c r="I169" s="380"/>
      <c r="J169" s="415"/>
      <c r="K169" s="415"/>
      <c r="L169" s="439"/>
    </row>
    <row r="170" spans="1:12" ht="18" customHeight="1" x14ac:dyDescent="0.55000000000000004">
      <c r="A170" s="440"/>
      <c r="B170" s="375" t="s">
        <v>324</v>
      </c>
      <c r="C170" s="376"/>
      <c r="D170" s="376"/>
      <c r="E170" s="376"/>
      <c r="F170" s="376"/>
      <c r="G170" s="377"/>
      <c r="H170" s="375" t="s">
        <v>325</v>
      </c>
      <c r="I170" s="377"/>
      <c r="J170" s="393" t="s">
        <v>273</v>
      </c>
      <c r="K170" s="393" t="s">
        <v>273</v>
      </c>
      <c r="L170" s="415" t="s">
        <v>273</v>
      </c>
    </row>
    <row r="171" spans="1:12" ht="18" customHeight="1" x14ac:dyDescent="0.55000000000000004">
      <c r="A171" s="440"/>
      <c r="B171" s="375"/>
      <c r="C171" s="376"/>
      <c r="D171" s="376"/>
      <c r="E171" s="376"/>
      <c r="F171" s="376"/>
      <c r="G171" s="377"/>
      <c r="H171" s="375"/>
      <c r="I171" s="377"/>
      <c r="J171" s="393"/>
      <c r="K171" s="393"/>
      <c r="L171" s="415"/>
    </row>
    <row r="172" spans="1:12" ht="18" customHeight="1" x14ac:dyDescent="0.55000000000000004">
      <c r="A172" s="440"/>
      <c r="B172" s="375"/>
      <c r="C172" s="376"/>
      <c r="D172" s="376"/>
      <c r="E172" s="376"/>
      <c r="F172" s="376"/>
      <c r="G172" s="377"/>
      <c r="H172" s="375"/>
      <c r="I172" s="377"/>
      <c r="J172" s="393"/>
      <c r="K172" s="393"/>
      <c r="L172" s="439"/>
    </row>
    <row r="173" spans="1:12" ht="18" customHeight="1" x14ac:dyDescent="0.55000000000000004">
      <c r="A173" s="440"/>
      <c r="B173" s="432"/>
      <c r="C173" s="433"/>
      <c r="D173" s="433"/>
      <c r="E173" s="433"/>
      <c r="F173" s="433"/>
      <c r="G173" s="434"/>
      <c r="H173" s="432"/>
      <c r="I173" s="434"/>
      <c r="J173" s="423"/>
      <c r="K173" s="423"/>
      <c r="L173" s="372"/>
    </row>
    <row r="174" spans="1:12" ht="18" customHeight="1" x14ac:dyDescent="0.55000000000000004">
      <c r="A174" s="440"/>
      <c r="B174" s="411" t="s">
        <v>326</v>
      </c>
      <c r="C174" s="412"/>
      <c r="D174" s="412"/>
      <c r="E174" s="412"/>
      <c r="F174" s="412"/>
      <c r="G174" s="413"/>
      <c r="H174" s="536" t="s">
        <v>327</v>
      </c>
      <c r="I174" s="425"/>
      <c r="J174" s="414" t="s">
        <v>273</v>
      </c>
      <c r="K174" s="414" t="s">
        <v>273</v>
      </c>
      <c r="L174" s="451" t="s">
        <v>273</v>
      </c>
    </row>
    <row r="175" spans="1:12" ht="18" customHeight="1" x14ac:dyDescent="0.55000000000000004">
      <c r="A175" s="440"/>
      <c r="B175" s="375"/>
      <c r="C175" s="376"/>
      <c r="D175" s="376"/>
      <c r="E175" s="376"/>
      <c r="F175" s="376"/>
      <c r="G175" s="377"/>
      <c r="H175" s="429"/>
      <c r="I175" s="431"/>
      <c r="J175" s="393"/>
      <c r="K175" s="393"/>
      <c r="L175" s="439"/>
    </row>
    <row r="176" spans="1:12" ht="18" customHeight="1" x14ac:dyDescent="0.55000000000000004">
      <c r="A176" s="440"/>
      <c r="B176" s="375"/>
      <c r="C176" s="376"/>
      <c r="D176" s="376"/>
      <c r="E176" s="376"/>
      <c r="F176" s="376"/>
      <c r="G176" s="377"/>
      <c r="H176" s="429"/>
      <c r="I176" s="431"/>
      <c r="J176" s="393"/>
      <c r="K176" s="393"/>
      <c r="L176" s="439"/>
    </row>
    <row r="177" spans="1:12" ht="18" customHeight="1" x14ac:dyDescent="0.55000000000000004">
      <c r="A177" s="440"/>
      <c r="B177" s="375"/>
      <c r="C177" s="376"/>
      <c r="D177" s="376"/>
      <c r="E177" s="376"/>
      <c r="F177" s="376"/>
      <c r="G177" s="377"/>
      <c r="H177" s="429"/>
      <c r="I177" s="431"/>
      <c r="J177" s="393"/>
      <c r="K177" s="393"/>
      <c r="L177" s="439"/>
    </row>
    <row r="178" spans="1:12" ht="18" customHeight="1" x14ac:dyDescent="0.55000000000000004">
      <c r="A178" s="440"/>
      <c r="B178" s="375"/>
      <c r="C178" s="376"/>
      <c r="D178" s="376"/>
      <c r="E178" s="376"/>
      <c r="F178" s="376"/>
      <c r="G178" s="377"/>
      <c r="H178" s="429"/>
      <c r="I178" s="431"/>
      <c r="J178" s="393"/>
      <c r="K178" s="393"/>
      <c r="L178" s="372"/>
    </row>
    <row r="179" spans="1:12" ht="18" customHeight="1" x14ac:dyDescent="0.55000000000000004">
      <c r="A179" s="440"/>
      <c r="B179" s="381" t="s">
        <v>328</v>
      </c>
      <c r="C179" s="382"/>
      <c r="D179" s="382"/>
      <c r="E179" s="382"/>
      <c r="F179" s="382"/>
      <c r="G179" s="383"/>
      <c r="H179" s="381" t="s">
        <v>329</v>
      </c>
      <c r="I179" s="383"/>
      <c r="J179" s="372" t="s">
        <v>273</v>
      </c>
      <c r="K179" s="372" t="s">
        <v>273</v>
      </c>
      <c r="L179" s="372" t="s">
        <v>273</v>
      </c>
    </row>
    <row r="180" spans="1:12" ht="18" customHeight="1" x14ac:dyDescent="0.55000000000000004">
      <c r="A180" s="440"/>
      <c r="B180" s="375"/>
      <c r="C180" s="376"/>
      <c r="D180" s="376"/>
      <c r="E180" s="376"/>
      <c r="F180" s="376"/>
      <c r="G180" s="377"/>
      <c r="H180" s="375"/>
      <c r="I180" s="377"/>
      <c r="J180" s="393"/>
      <c r="K180" s="393"/>
      <c r="L180" s="393"/>
    </row>
    <row r="181" spans="1:12" ht="18" customHeight="1" x14ac:dyDescent="0.55000000000000004">
      <c r="A181" s="440"/>
      <c r="B181" s="375"/>
      <c r="C181" s="376"/>
      <c r="D181" s="376"/>
      <c r="E181" s="376"/>
      <c r="F181" s="376"/>
      <c r="G181" s="377"/>
      <c r="H181" s="375"/>
      <c r="I181" s="377"/>
      <c r="J181" s="393"/>
      <c r="K181" s="393"/>
      <c r="L181" s="393"/>
    </row>
    <row r="182" spans="1:12" ht="18" customHeight="1" x14ac:dyDescent="0.55000000000000004">
      <c r="A182" s="440"/>
      <c r="B182" s="375"/>
      <c r="C182" s="376"/>
      <c r="D182" s="376"/>
      <c r="E182" s="376"/>
      <c r="F182" s="376"/>
      <c r="G182" s="377"/>
      <c r="H182" s="375"/>
      <c r="I182" s="377"/>
      <c r="J182" s="393"/>
      <c r="K182" s="393"/>
      <c r="L182" s="393"/>
    </row>
    <row r="183" spans="1:12" ht="18" customHeight="1" x14ac:dyDescent="0.55000000000000004">
      <c r="A183" s="440"/>
      <c r="B183" s="375"/>
      <c r="C183" s="376"/>
      <c r="D183" s="376"/>
      <c r="E183" s="376"/>
      <c r="F183" s="376"/>
      <c r="G183" s="377"/>
      <c r="H183" s="375"/>
      <c r="I183" s="377"/>
      <c r="J183" s="393"/>
      <c r="K183" s="393"/>
      <c r="L183" s="393"/>
    </row>
    <row r="184" spans="1:12" ht="18" customHeight="1" x14ac:dyDescent="0.55000000000000004">
      <c r="A184" s="440"/>
      <c r="B184" s="411" t="s">
        <v>330</v>
      </c>
      <c r="C184" s="412"/>
      <c r="D184" s="412"/>
      <c r="E184" s="412"/>
      <c r="F184" s="412"/>
      <c r="G184" s="413"/>
      <c r="H184" s="411" t="s">
        <v>331</v>
      </c>
      <c r="I184" s="469"/>
      <c r="J184" s="414" t="s">
        <v>273</v>
      </c>
      <c r="K184" s="414" t="s">
        <v>273</v>
      </c>
      <c r="L184" s="414" t="s">
        <v>273</v>
      </c>
    </row>
    <row r="185" spans="1:12" ht="18" customHeight="1" x14ac:dyDescent="0.55000000000000004">
      <c r="A185" s="440"/>
      <c r="B185" s="375"/>
      <c r="C185" s="376"/>
      <c r="D185" s="376"/>
      <c r="E185" s="376"/>
      <c r="F185" s="376"/>
      <c r="G185" s="377"/>
      <c r="H185" s="385"/>
      <c r="I185" s="386"/>
      <c r="J185" s="393"/>
      <c r="K185" s="393"/>
      <c r="L185" s="393"/>
    </row>
    <row r="186" spans="1:12" ht="18" customHeight="1" x14ac:dyDescent="0.55000000000000004">
      <c r="A186" s="440"/>
      <c r="B186" s="378"/>
      <c r="C186" s="379"/>
      <c r="D186" s="379"/>
      <c r="E186" s="379"/>
      <c r="F186" s="379"/>
      <c r="G186" s="380"/>
      <c r="H186" s="467"/>
      <c r="I186" s="468"/>
      <c r="J186" s="415"/>
      <c r="K186" s="415"/>
      <c r="L186" s="415"/>
    </row>
    <row r="187" spans="1:12" ht="18" customHeight="1" x14ac:dyDescent="0.55000000000000004">
      <c r="A187" s="440"/>
      <c r="B187" s="375" t="s">
        <v>332</v>
      </c>
      <c r="C187" s="376"/>
      <c r="D187" s="376"/>
      <c r="E187" s="376"/>
      <c r="F187" s="376"/>
      <c r="G187" s="377"/>
      <c r="H187" s="375" t="s">
        <v>333</v>
      </c>
      <c r="I187" s="386"/>
      <c r="J187" s="393" t="s">
        <v>273</v>
      </c>
      <c r="K187" s="393" t="s">
        <v>273</v>
      </c>
      <c r="L187" s="393" t="s">
        <v>273</v>
      </c>
    </row>
    <row r="188" spans="1:12" ht="18" customHeight="1" x14ac:dyDescent="0.55000000000000004">
      <c r="A188" s="440"/>
      <c r="B188" s="375"/>
      <c r="C188" s="376"/>
      <c r="D188" s="376"/>
      <c r="E188" s="376"/>
      <c r="F188" s="376"/>
      <c r="G188" s="377"/>
      <c r="H188" s="375"/>
      <c r="I188" s="386"/>
      <c r="J188" s="393"/>
      <c r="K188" s="393"/>
      <c r="L188" s="393"/>
    </row>
    <row r="189" spans="1:12" ht="18" customHeight="1" x14ac:dyDescent="0.55000000000000004">
      <c r="A189" s="440"/>
      <c r="B189" s="375"/>
      <c r="C189" s="376"/>
      <c r="D189" s="376"/>
      <c r="E189" s="376"/>
      <c r="F189" s="376"/>
      <c r="G189" s="377"/>
      <c r="H189" s="385"/>
      <c r="I189" s="386"/>
      <c r="J189" s="393"/>
      <c r="K189" s="393"/>
      <c r="L189" s="393"/>
    </row>
    <row r="190" spans="1:12" ht="18" customHeight="1" x14ac:dyDescent="0.55000000000000004">
      <c r="A190" s="441"/>
      <c r="B190" s="378"/>
      <c r="C190" s="379"/>
      <c r="D190" s="379"/>
      <c r="E190" s="379"/>
      <c r="F190" s="379"/>
      <c r="G190" s="380"/>
      <c r="H190" s="467"/>
      <c r="I190" s="468"/>
      <c r="J190" s="415"/>
      <c r="K190" s="415"/>
      <c r="L190" s="415"/>
    </row>
    <row r="191" spans="1:12" ht="18" customHeight="1" x14ac:dyDescent="0.55000000000000004">
      <c r="A191" s="416" t="s">
        <v>317</v>
      </c>
      <c r="B191" s="381" t="s">
        <v>334</v>
      </c>
      <c r="C191" s="382"/>
      <c r="D191" s="382"/>
      <c r="E191" s="382"/>
      <c r="F191" s="382"/>
      <c r="G191" s="383"/>
      <c r="H191" s="540" t="s">
        <v>335</v>
      </c>
      <c r="I191" s="539"/>
      <c r="J191" s="372" t="s">
        <v>336</v>
      </c>
      <c r="K191" s="372" t="s">
        <v>336</v>
      </c>
      <c r="L191" s="372" t="s">
        <v>336</v>
      </c>
    </row>
    <row r="192" spans="1:12" ht="18" customHeight="1" x14ac:dyDescent="0.55000000000000004">
      <c r="A192" s="440"/>
      <c r="B192" s="375"/>
      <c r="C192" s="376"/>
      <c r="D192" s="376"/>
      <c r="E192" s="376"/>
      <c r="F192" s="376"/>
      <c r="G192" s="377"/>
      <c r="H192" s="429"/>
      <c r="I192" s="431"/>
      <c r="J192" s="393"/>
      <c r="K192" s="393"/>
      <c r="L192" s="393"/>
    </row>
    <row r="193" spans="1:12" ht="18" customHeight="1" x14ac:dyDescent="0.55000000000000004">
      <c r="A193" s="440"/>
      <c r="B193" s="375"/>
      <c r="C193" s="376"/>
      <c r="D193" s="376"/>
      <c r="E193" s="376"/>
      <c r="F193" s="376"/>
      <c r="G193" s="377"/>
      <c r="H193" s="429"/>
      <c r="I193" s="431"/>
      <c r="J193" s="393"/>
      <c r="K193" s="393"/>
      <c r="L193" s="393"/>
    </row>
    <row r="194" spans="1:12" ht="18" hidden="1" customHeight="1" x14ac:dyDescent="0.55000000000000004">
      <c r="A194" s="440"/>
      <c r="B194" s="375"/>
      <c r="C194" s="376"/>
      <c r="D194" s="376"/>
      <c r="E194" s="376"/>
      <c r="F194" s="376"/>
      <c r="G194" s="377"/>
      <c r="H194" s="429"/>
      <c r="I194" s="431"/>
      <c r="J194" s="393"/>
      <c r="K194" s="393"/>
      <c r="L194" s="393"/>
    </row>
    <row r="195" spans="1:12" ht="18" customHeight="1" x14ac:dyDescent="0.55000000000000004">
      <c r="A195" s="440"/>
      <c r="B195" s="375"/>
      <c r="C195" s="376"/>
      <c r="D195" s="376"/>
      <c r="E195" s="376"/>
      <c r="F195" s="376"/>
      <c r="G195" s="377"/>
      <c r="H195" s="429"/>
      <c r="I195" s="431"/>
      <c r="J195" s="393"/>
      <c r="K195" s="393"/>
      <c r="L195" s="393"/>
    </row>
    <row r="196" spans="1:12" ht="18" customHeight="1" x14ac:dyDescent="0.55000000000000004">
      <c r="A196" s="440"/>
      <c r="B196" s="411" t="s">
        <v>337</v>
      </c>
      <c r="C196" s="412"/>
      <c r="D196" s="412"/>
      <c r="E196" s="412"/>
      <c r="F196" s="412"/>
      <c r="G196" s="413"/>
      <c r="H196" s="411" t="s">
        <v>338</v>
      </c>
      <c r="I196" s="413"/>
      <c r="J196" s="414" t="s">
        <v>273</v>
      </c>
      <c r="K196" s="414" t="s">
        <v>273</v>
      </c>
      <c r="L196" s="451" t="s">
        <v>273</v>
      </c>
    </row>
    <row r="197" spans="1:12" ht="18" customHeight="1" x14ac:dyDescent="0.55000000000000004">
      <c r="A197" s="440"/>
      <c r="B197" s="375"/>
      <c r="C197" s="376"/>
      <c r="D197" s="376"/>
      <c r="E197" s="376"/>
      <c r="F197" s="376"/>
      <c r="G197" s="377"/>
      <c r="H197" s="375"/>
      <c r="I197" s="377"/>
      <c r="J197" s="393"/>
      <c r="K197" s="393"/>
      <c r="L197" s="439"/>
    </row>
    <row r="198" spans="1:12" ht="18" customHeight="1" x14ac:dyDescent="0.55000000000000004">
      <c r="A198" s="440"/>
      <c r="B198" s="375"/>
      <c r="C198" s="376"/>
      <c r="D198" s="376"/>
      <c r="E198" s="376"/>
      <c r="F198" s="376"/>
      <c r="G198" s="377"/>
      <c r="H198" s="375"/>
      <c r="I198" s="377"/>
      <c r="J198" s="393"/>
      <c r="K198" s="393"/>
      <c r="L198" s="439"/>
    </row>
    <row r="199" spans="1:12" ht="18" customHeight="1" x14ac:dyDescent="0.55000000000000004">
      <c r="A199" s="440"/>
      <c r="B199" s="378"/>
      <c r="C199" s="379"/>
      <c r="D199" s="379"/>
      <c r="E199" s="379"/>
      <c r="F199" s="379"/>
      <c r="G199" s="380"/>
      <c r="H199" s="378"/>
      <c r="I199" s="380"/>
      <c r="J199" s="415"/>
      <c r="K199" s="415"/>
      <c r="L199" s="439"/>
    </row>
    <row r="200" spans="1:12" ht="18" customHeight="1" x14ac:dyDescent="0.55000000000000004">
      <c r="A200" s="440"/>
      <c r="B200" s="375" t="s">
        <v>339</v>
      </c>
      <c r="C200" s="376"/>
      <c r="D200" s="376"/>
      <c r="E200" s="376"/>
      <c r="F200" s="376"/>
      <c r="G200" s="377"/>
      <c r="H200" s="375" t="s">
        <v>340</v>
      </c>
      <c r="I200" s="377"/>
      <c r="J200" s="393" t="s">
        <v>273</v>
      </c>
      <c r="K200" s="393" t="s">
        <v>273</v>
      </c>
      <c r="L200" s="415" t="s">
        <v>273</v>
      </c>
    </row>
    <row r="201" spans="1:12" ht="18" customHeight="1" x14ac:dyDescent="0.55000000000000004">
      <c r="A201" s="440"/>
      <c r="B201" s="375"/>
      <c r="C201" s="376"/>
      <c r="D201" s="376"/>
      <c r="E201" s="376"/>
      <c r="F201" s="376"/>
      <c r="G201" s="377"/>
      <c r="H201" s="375"/>
      <c r="I201" s="377"/>
      <c r="J201" s="393"/>
      <c r="K201" s="393"/>
      <c r="L201" s="415"/>
    </row>
    <row r="202" spans="1:12" ht="18" customHeight="1" x14ac:dyDescent="0.55000000000000004">
      <c r="A202" s="440"/>
      <c r="B202" s="375"/>
      <c r="C202" s="376"/>
      <c r="D202" s="376"/>
      <c r="E202" s="376"/>
      <c r="F202" s="376"/>
      <c r="G202" s="377"/>
      <c r="H202" s="375"/>
      <c r="I202" s="377"/>
      <c r="J202" s="393"/>
      <c r="K202" s="393"/>
      <c r="L202" s="415"/>
    </row>
    <row r="203" spans="1:12" ht="18" customHeight="1" x14ac:dyDescent="0.55000000000000004">
      <c r="A203" s="440"/>
      <c r="B203" s="375"/>
      <c r="C203" s="376"/>
      <c r="D203" s="376"/>
      <c r="E203" s="376"/>
      <c r="F203" s="376"/>
      <c r="G203" s="377"/>
      <c r="H203" s="375"/>
      <c r="I203" s="377"/>
      <c r="J203" s="393"/>
      <c r="K203" s="393"/>
      <c r="L203" s="415"/>
    </row>
    <row r="204" spans="1:12" ht="18" customHeight="1" x14ac:dyDescent="0.55000000000000004">
      <c r="A204" s="440"/>
      <c r="B204" s="375"/>
      <c r="C204" s="376"/>
      <c r="D204" s="376"/>
      <c r="E204" s="376"/>
      <c r="F204" s="376"/>
      <c r="G204" s="377"/>
      <c r="H204" s="375"/>
      <c r="I204" s="377"/>
      <c r="J204" s="393"/>
      <c r="K204" s="393"/>
      <c r="L204" s="415"/>
    </row>
    <row r="205" spans="1:12" ht="18" customHeight="1" x14ac:dyDescent="0.55000000000000004">
      <c r="A205" s="440"/>
      <c r="B205" s="378"/>
      <c r="C205" s="379"/>
      <c r="D205" s="379"/>
      <c r="E205" s="379"/>
      <c r="F205" s="379"/>
      <c r="G205" s="380"/>
      <c r="H205" s="378"/>
      <c r="I205" s="380"/>
      <c r="J205" s="415"/>
      <c r="K205" s="415"/>
      <c r="L205" s="439"/>
    </row>
    <row r="206" spans="1:12" ht="18" customHeight="1" x14ac:dyDescent="0.55000000000000004">
      <c r="A206" s="440"/>
      <c r="B206" s="381" t="s">
        <v>341</v>
      </c>
      <c r="C206" s="382"/>
      <c r="D206" s="382"/>
      <c r="E206" s="382"/>
      <c r="F206" s="382"/>
      <c r="G206" s="383"/>
      <c r="H206" s="381" t="s">
        <v>342</v>
      </c>
      <c r="I206" s="383"/>
      <c r="J206" s="372" t="s">
        <v>273</v>
      </c>
      <c r="K206" s="372" t="s">
        <v>273</v>
      </c>
      <c r="L206" s="372" t="s">
        <v>273</v>
      </c>
    </row>
    <row r="207" spans="1:12" ht="18" customHeight="1" x14ac:dyDescent="0.55000000000000004">
      <c r="A207" s="440"/>
      <c r="B207" s="375"/>
      <c r="C207" s="376"/>
      <c r="D207" s="376"/>
      <c r="E207" s="376"/>
      <c r="F207" s="376"/>
      <c r="G207" s="377"/>
      <c r="H207" s="375"/>
      <c r="I207" s="377"/>
      <c r="J207" s="393"/>
      <c r="K207" s="393"/>
      <c r="L207" s="393"/>
    </row>
    <row r="208" spans="1:12" ht="18" customHeight="1" x14ac:dyDescent="0.55000000000000004">
      <c r="A208" s="440"/>
      <c r="B208" s="375"/>
      <c r="C208" s="376"/>
      <c r="D208" s="376"/>
      <c r="E208" s="376"/>
      <c r="F208" s="376"/>
      <c r="G208" s="377"/>
      <c r="H208" s="375"/>
      <c r="I208" s="377"/>
      <c r="J208" s="393"/>
      <c r="K208" s="393"/>
      <c r="L208" s="393"/>
    </row>
    <row r="209" spans="1:12" ht="18" customHeight="1" x14ac:dyDescent="0.55000000000000004">
      <c r="A209" s="440"/>
      <c r="B209" s="375"/>
      <c r="C209" s="376"/>
      <c r="D209" s="376"/>
      <c r="E209" s="376"/>
      <c r="F209" s="376"/>
      <c r="G209" s="377"/>
      <c r="H209" s="375"/>
      <c r="I209" s="377"/>
      <c r="J209" s="393"/>
      <c r="K209" s="393"/>
      <c r="L209" s="393"/>
    </row>
    <row r="210" spans="1:12" ht="18" customHeight="1" x14ac:dyDescent="0.55000000000000004">
      <c r="A210" s="440"/>
      <c r="B210" s="381" t="s">
        <v>343</v>
      </c>
      <c r="C210" s="382"/>
      <c r="D210" s="382"/>
      <c r="E210" s="382"/>
      <c r="F210" s="382"/>
      <c r="G210" s="383"/>
      <c r="H210" s="381" t="s">
        <v>344</v>
      </c>
      <c r="I210" s="383"/>
      <c r="J210" s="372" t="s">
        <v>273</v>
      </c>
      <c r="K210" s="372" t="s">
        <v>273</v>
      </c>
      <c r="L210" s="372" t="s">
        <v>273</v>
      </c>
    </row>
    <row r="211" spans="1:12" ht="18" customHeight="1" x14ac:dyDescent="0.55000000000000004">
      <c r="A211" s="440"/>
      <c r="B211" s="375"/>
      <c r="C211" s="376"/>
      <c r="D211" s="376"/>
      <c r="E211" s="376"/>
      <c r="F211" s="376"/>
      <c r="G211" s="377"/>
      <c r="H211" s="375"/>
      <c r="I211" s="377"/>
      <c r="J211" s="393"/>
      <c r="K211" s="393"/>
      <c r="L211" s="393"/>
    </row>
    <row r="212" spans="1:12" ht="18" customHeight="1" x14ac:dyDescent="0.55000000000000004">
      <c r="A212" s="440"/>
      <c r="B212" s="375"/>
      <c r="C212" s="376"/>
      <c r="D212" s="376"/>
      <c r="E212" s="376"/>
      <c r="F212" s="376"/>
      <c r="G212" s="377"/>
      <c r="H212" s="375"/>
      <c r="I212" s="377"/>
      <c r="J212" s="393"/>
      <c r="K212" s="393"/>
      <c r="L212" s="393"/>
    </row>
    <row r="213" spans="1:12" ht="22" customHeight="1" x14ac:dyDescent="0.55000000000000004">
      <c r="A213" s="440"/>
      <c r="B213" s="381" t="s">
        <v>345</v>
      </c>
      <c r="C213" s="382"/>
      <c r="D213" s="382"/>
      <c r="E213" s="382"/>
      <c r="F213" s="382"/>
      <c r="G213" s="383"/>
      <c r="H213" s="381" t="s">
        <v>346</v>
      </c>
      <c r="I213" s="383"/>
      <c r="J213" s="372" t="s">
        <v>273</v>
      </c>
      <c r="K213" s="372" t="s">
        <v>273</v>
      </c>
      <c r="L213" s="372" t="s">
        <v>273</v>
      </c>
    </row>
    <row r="214" spans="1:12" ht="22" customHeight="1" x14ac:dyDescent="0.55000000000000004">
      <c r="A214" s="440"/>
      <c r="B214" s="375"/>
      <c r="C214" s="376"/>
      <c r="D214" s="376"/>
      <c r="E214" s="376"/>
      <c r="F214" s="376"/>
      <c r="G214" s="377"/>
      <c r="H214" s="375"/>
      <c r="I214" s="377"/>
      <c r="J214" s="393"/>
      <c r="K214" s="393"/>
      <c r="L214" s="393"/>
    </row>
    <row r="215" spans="1:12" ht="22" customHeight="1" x14ac:dyDescent="0.55000000000000004">
      <c r="A215" s="440"/>
      <c r="B215" s="378"/>
      <c r="C215" s="379"/>
      <c r="D215" s="379"/>
      <c r="E215" s="379"/>
      <c r="F215" s="379"/>
      <c r="G215" s="380"/>
      <c r="H215" s="378"/>
      <c r="I215" s="380"/>
      <c r="J215" s="415"/>
      <c r="K215" s="415"/>
      <c r="L215" s="415"/>
    </row>
    <row r="216" spans="1:12" ht="18" customHeight="1" x14ac:dyDescent="0.55000000000000004">
      <c r="A216" s="440"/>
      <c r="B216" s="375" t="s">
        <v>347</v>
      </c>
      <c r="C216" s="376"/>
      <c r="D216" s="376"/>
      <c r="E216" s="376"/>
      <c r="F216" s="376"/>
      <c r="G216" s="377"/>
      <c r="H216" s="375" t="s">
        <v>348</v>
      </c>
      <c r="I216" s="377"/>
      <c r="J216" s="393" t="s">
        <v>273</v>
      </c>
      <c r="K216" s="393" t="s">
        <v>273</v>
      </c>
      <c r="L216" s="393" t="s">
        <v>273</v>
      </c>
    </row>
    <row r="217" spans="1:12" ht="18" customHeight="1" x14ac:dyDescent="0.55000000000000004">
      <c r="A217" s="440"/>
      <c r="B217" s="375"/>
      <c r="C217" s="376"/>
      <c r="D217" s="376"/>
      <c r="E217" s="376"/>
      <c r="F217" s="376"/>
      <c r="G217" s="377"/>
      <c r="H217" s="375"/>
      <c r="I217" s="377"/>
      <c r="J217" s="393"/>
      <c r="K217" s="393"/>
      <c r="L217" s="393"/>
    </row>
    <row r="218" spans="1:12" ht="18" customHeight="1" x14ac:dyDescent="0.55000000000000004">
      <c r="A218" s="440"/>
      <c r="B218" s="375"/>
      <c r="C218" s="376"/>
      <c r="D218" s="376"/>
      <c r="E218" s="376"/>
      <c r="F218" s="376"/>
      <c r="G218" s="377"/>
      <c r="H218" s="375"/>
      <c r="I218" s="377"/>
      <c r="J218" s="393"/>
      <c r="K218" s="393"/>
      <c r="L218" s="393"/>
    </row>
    <row r="219" spans="1:12" ht="18" customHeight="1" x14ac:dyDescent="0.55000000000000004">
      <c r="A219" s="440"/>
      <c r="B219" s="375"/>
      <c r="C219" s="376"/>
      <c r="D219" s="376"/>
      <c r="E219" s="376"/>
      <c r="F219" s="376"/>
      <c r="G219" s="377"/>
      <c r="H219" s="375"/>
      <c r="I219" s="377"/>
      <c r="J219" s="393"/>
      <c r="K219" s="393"/>
      <c r="L219" s="393"/>
    </row>
    <row r="220" spans="1:12" ht="18" customHeight="1" x14ac:dyDescent="0.55000000000000004">
      <c r="A220" s="440"/>
      <c r="B220" s="375"/>
      <c r="C220" s="376"/>
      <c r="D220" s="376"/>
      <c r="E220" s="376"/>
      <c r="F220" s="376"/>
      <c r="G220" s="377"/>
      <c r="H220" s="375"/>
      <c r="I220" s="377"/>
      <c r="J220" s="393"/>
      <c r="K220" s="393"/>
      <c r="L220" s="393"/>
    </row>
    <row r="221" spans="1:12" ht="18" customHeight="1" x14ac:dyDescent="0.55000000000000004">
      <c r="A221" s="440"/>
      <c r="B221" s="411" t="s">
        <v>349</v>
      </c>
      <c r="C221" s="412"/>
      <c r="D221" s="412"/>
      <c r="E221" s="412"/>
      <c r="F221" s="412"/>
      <c r="G221" s="413"/>
      <c r="H221" s="411" t="s">
        <v>350</v>
      </c>
      <c r="I221" s="413"/>
      <c r="J221" s="414" t="s">
        <v>273</v>
      </c>
      <c r="K221" s="414" t="s">
        <v>273</v>
      </c>
      <c r="L221" s="414" t="s">
        <v>273</v>
      </c>
    </row>
    <row r="222" spans="1:12" ht="18" customHeight="1" x14ac:dyDescent="0.55000000000000004">
      <c r="A222" s="440"/>
      <c r="B222" s="375"/>
      <c r="C222" s="376"/>
      <c r="D222" s="376"/>
      <c r="E222" s="376"/>
      <c r="F222" s="376"/>
      <c r="G222" s="377"/>
      <c r="H222" s="375"/>
      <c r="I222" s="377"/>
      <c r="J222" s="393"/>
      <c r="K222" s="393"/>
      <c r="L222" s="393"/>
    </row>
    <row r="223" spans="1:12" ht="18" customHeight="1" x14ac:dyDescent="0.55000000000000004">
      <c r="A223" s="440"/>
      <c r="B223" s="375"/>
      <c r="C223" s="376"/>
      <c r="D223" s="376"/>
      <c r="E223" s="376"/>
      <c r="F223" s="376"/>
      <c r="G223" s="377"/>
      <c r="H223" s="375"/>
      <c r="I223" s="377"/>
      <c r="J223" s="393"/>
      <c r="K223" s="393"/>
      <c r="L223" s="393"/>
    </row>
    <row r="224" spans="1:12" ht="18" hidden="1" customHeight="1" x14ac:dyDescent="0.55000000000000004">
      <c r="A224" s="440"/>
      <c r="B224" s="375"/>
      <c r="C224" s="376"/>
      <c r="D224" s="376"/>
      <c r="E224" s="376"/>
      <c r="F224" s="376"/>
      <c r="G224" s="377"/>
      <c r="H224" s="375"/>
      <c r="I224" s="377"/>
      <c r="J224" s="393"/>
      <c r="K224" s="393"/>
      <c r="L224" s="393"/>
    </row>
    <row r="225" spans="1:12" ht="18" customHeight="1" x14ac:dyDescent="0.55000000000000004">
      <c r="A225" s="441"/>
      <c r="B225" s="378"/>
      <c r="C225" s="379"/>
      <c r="D225" s="379"/>
      <c r="E225" s="379"/>
      <c r="F225" s="379"/>
      <c r="G225" s="380"/>
      <c r="H225" s="378"/>
      <c r="I225" s="380"/>
      <c r="J225" s="415"/>
      <c r="K225" s="415"/>
      <c r="L225" s="415"/>
    </row>
    <row r="226" spans="1:12" ht="18" customHeight="1" x14ac:dyDescent="0.55000000000000004">
      <c r="A226" s="396" t="s">
        <v>317</v>
      </c>
      <c r="B226" s="381" t="s">
        <v>351</v>
      </c>
      <c r="C226" s="382"/>
      <c r="D226" s="382"/>
      <c r="E226" s="382"/>
      <c r="F226" s="382"/>
      <c r="G226" s="383"/>
      <c r="H226" s="381" t="s">
        <v>352</v>
      </c>
      <c r="I226" s="383"/>
      <c r="J226" s="372" t="s">
        <v>273</v>
      </c>
      <c r="K226" s="372" t="s">
        <v>273</v>
      </c>
      <c r="L226" s="372" t="s">
        <v>273</v>
      </c>
    </row>
    <row r="227" spans="1:12" ht="18" customHeight="1" x14ac:dyDescent="0.55000000000000004">
      <c r="A227" s="457"/>
      <c r="B227" s="375"/>
      <c r="C227" s="376"/>
      <c r="D227" s="376"/>
      <c r="E227" s="376"/>
      <c r="F227" s="376"/>
      <c r="G227" s="377"/>
      <c r="H227" s="375"/>
      <c r="I227" s="377"/>
      <c r="J227" s="393"/>
      <c r="K227" s="393"/>
      <c r="L227" s="393"/>
    </row>
    <row r="228" spans="1:12" ht="18" customHeight="1" x14ac:dyDescent="0.55000000000000004">
      <c r="A228" s="457"/>
      <c r="B228" s="375"/>
      <c r="C228" s="376"/>
      <c r="D228" s="376"/>
      <c r="E228" s="376"/>
      <c r="F228" s="376"/>
      <c r="G228" s="377"/>
      <c r="H228" s="375"/>
      <c r="I228" s="377"/>
      <c r="J228" s="393"/>
      <c r="K228" s="393"/>
      <c r="L228" s="393"/>
    </row>
    <row r="229" spans="1:12" ht="18" customHeight="1" x14ac:dyDescent="0.55000000000000004">
      <c r="A229" s="457"/>
      <c r="B229" s="375"/>
      <c r="C229" s="376"/>
      <c r="D229" s="376"/>
      <c r="E229" s="376"/>
      <c r="F229" s="376"/>
      <c r="G229" s="377"/>
      <c r="H229" s="375"/>
      <c r="I229" s="377"/>
      <c r="J229" s="393"/>
      <c r="K229" s="393"/>
      <c r="L229" s="393"/>
    </row>
    <row r="230" spans="1:12" ht="18" customHeight="1" x14ac:dyDescent="0.55000000000000004">
      <c r="A230" s="457"/>
      <c r="B230" s="375"/>
      <c r="C230" s="376"/>
      <c r="D230" s="376"/>
      <c r="E230" s="376"/>
      <c r="F230" s="376"/>
      <c r="G230" s="377"/>
      <c r="H230" s="375"/>
      <c r="I230" s="377"/>
      <c r="J230" s="393"/>
      <c r="K230" s="393"/>
      <c r="L230" s="393"/>
    </row>
    <row r="231" spans="1:12" ht="18" customHeight="1" x14ac:dyDescent="0.55000000000000004">
      <c r="A231" s="457"/>
      <c r="B231" s="411" t="s">
        <v>353</v>
      </c>
      <c r="C231" s="412"/>
      <c r="D231" s="412"/>
      <c r="E231" s="412"/>
      <c r="F231" s="412"/>
      <c r="G231" s="413"/>
      <c r="H231" s="411" t="s">
        <v>354</v>
      </c>
      <c r="I231" s="413"/>
      <c r="J231" s="414" t="s">
        <v>273</v>
      </c>
      <c r="K231" s="414" t="s">
        <v>273</v>
      </c>
      <c r="L231" s="451" t="s">
        <v>273</v>
      </c>
    </row>
    <row r="232" spans="1:12" ht="18" customHeight="1" x14ac:dyDescent="0.55000000000000004">
      <c r="A232" s="457"/>
      <c r="B232" s="375"/>
      <c r="C232" s="376"/>
      <c r="D232" s="376"/>
      <c r="E232" s="376"/>
      <c r="F232" s="376"/>
      <c r="G232" s="377"/>
      <c r="H232" s="375"/>
      <c r="I232" s="377"/>
      <c r="J232" s="393"/>
      <c r="K232" s="393"/>
      <c r="L232" s="439"/>
    </row>
    <row r="233" spans="1:12" ht="18" customHeight="1" x14ac:dyDescent="0.55000000000000004">
      <c r="A233" s="457"/>
      <c r="B233" s="375"/>
      <c r="C233" s="376"/>
      <c r="D233" s="376"/>
      <c r="E233" s="376"/>
      <c r="F233" s="376"/>
      <c r="G233" s="377"/>
      <c r="H233" s="375"/>
      <c r="I233" s="377"/>
      <c r="J233" s="393"/>
      <c r="K233" s="393"/>
      <c r="L233" s="439"/>
    </row>
    <row r="234" spans="1:12" ht="18" customHeight="1" x14ac:dyDescent="0.55000000000000004">
      <c r="A234" s="457"/>
      <c r="B234" s="432"/>
      <c r="C234" s="433"/>
      <c r="D234" s="433"/>
      <c r="E234" s="433"/>
      <c r="F234" s="433"/>
      <c r="G234" s="434"/>
      <c r="H234" s="432"/>
      <c r="I234" s="434"/>
      <c r="J234" s="423"/>
      <c r="K234" s="423"/>
      <c r="L234" s="452"/>
    </row>
    <row r="235" spans="1:12" ht="18" customHeight="1" x14ac:dyDescent="0.55000000000000004">
      <c r="A235" s="457"/>
      <c r="B235" s="411" t="s">
        <v>355</v>
      </c>
      <c r="C235" s="412"/>
      <c r="D235" s="412"/>
      <c r="E235" s="412"/>
      <c r="F235" s="412"/>
      <c r="G235" s="413"/>
      <c r="H235" s="411" t="s">
        <v>356</v>
      </c>
      <c r="I235" s="413"/>
      <c r="J235" s="414" t="s">
        <v>273</v>
      </c>
      <c r="K235" s="414" t="s">
        <v>273</v>
      </c>
      <c r="L235" s="414" t="s">
        <v>273</v>
      </c>
    </row>
    <row r="236" spans="1:12" ht="18" customHeight="1" x14ac:dyDescent="0.55000000000000004">
      <c r="A236" s="457"/>
      <c r="B236" s="375"/>
      <c r="C236" s="376"/>
      <c r="D236" s="376"/>
      <c r="E236" s="376"/>
      <c r="F236" s="376"/>
      <c r="G236" s="377"/>
      <c r="H236" s="375"/>
      <c r="I236" s="377"/>
      <c r="J236" s="373"/>
      <c r="K236" s="373"/>
      <c r="L236" s="373"/>
    </row>
    <row r="237" spans="1:12" ht="18" customHeight="1" x14ac:dyDescent="0.55000000000000004">
      <c r="A237" s="457"/>
      <c r="B237" s="375"/>
      <c r="C237" s="376"/>
      <c r="D237" s="376"/>
      <c r="E237" s="376"/>
      <c r="F237" s="376"/>
      <c r="G237" s="377"/>
      <c r="H237" s="375"/>
      <c r="I237" s="377"/>
      <c r="J237" s="470"/>
      <c r="K237" s="470"/>
      <c r="L237" s="470"/>
    </row>
    <row r="238" spans="1:12" ht="18" customHeight="1" x14ac:dyDescent="0.55000000000000004">
      <c r="A238" s="457"/>
      <c r="B238" s="411" t="s">
        <v>357</v>
      </c>
      <c r="C238" s="412"/>
      <c r="D238" s="412"/>
      <c r="E238" s="412"/>
      <c r="F238" s="412"/>
      <c r="G238" s="413"/>
      <c r="H238" s="411" t="s">
        <v>358</v>
      </c>
      <c r="I238" s="413"/>
      <c r="J238" s="414" t="s">
        <v>273</v>
      </c>
      <c r="K238" s="414" t="s">
        <v>273</v>
      </c>
      <c r="L238" s="414" t="s">
        <v>273</v>
      </c>
    </row>
    <row r="239" spans="1:12" ht="18" customHeight="1" x14ac:dyDescent="0.55000000000000004">
      <c r="A239" s="457"/>
      <c r="B239" s="375"/>
      <c r="C239" s="376"/>
      <c r="D239" s="376"/>
      <c r="E239" s="376"/>
      <c r="F239" s="376"/>
      <c r="G239" s="377"/>
      <c r="H239" s="375"/>
      <c r="I239" s="377"/>
      <c r="J239" s="373"/>
      <c r="K239" s="373"/>
      <c r="L239" s="373"/>
    </row>
    <row r="240" spans="1:12" ht="18" customHeight="1" x14ac:dyDescent="0.55000000000000004">
      <c r="A240" s="457"/>
      <c r="B240" s="411" t="s">
        <v>359</v>
      </c>
      <c r="C240" s="412"/>
      <c r="D240" s="412"/>
      <c r="E240" s="412"/>
      <c r="F240" s="412"/>
      <c r="G240" s="413"/>
      <c r="H240" s="411" t="s">
        <v>360</v>
      </c>
      <c r="I240" s="413"/>
      <c r="J240" s="414" t="s">
        <v>273</v>
      </c>
      <c r="K240" s="414" t="s">
        <v>273</v>
      </c>
      <c r="L240" s="451" t="s">
        <v>273</v>
      </c>
    </row>
    <row r="241" spans="1:12" ht="18" customHeight="1" x14ac:dyDescent="0.55000000000000004">
      <c r="A241" s="457"/>
      <c r="B241" s="375"/>
      <c r="C241" s="376"/>
      <c r="D241" s="376"/>
      <c r="E241" s="376"/>
      <c r="F241" s="376"/>
      <c r="G241" s="377"/>
      <c r="H241" s="375"/>
      <c r="I241" s="377"/>
      <c r="J241" s="393"/>
      <c r="K241" s="393"/>
      <c r="L241" s="439"/>
    </row>
    <row r="242" spans="1:12" ht="18" customHeight="1" x14ac:dyDescent="0.55000000000000004">
      <c r="A242" s="457"/>
      <c r="B242" s="432"/>
      <c r="C242" s="433"/>
      <c r="D242" s="433"/>
      <c r="E242" s="433"/>
      <c r="F242" s="433"/>
      <c r="G242" s="434"/>
      <c r="H242" s="432"/>
      <c r="I242" s="434"/>
      <c r="J242" s="423"/>
      <c r="K242" s="423"/>
      <c r="L242" s="452"/>
    </row>
    <row r="243" spans="1:12" ht="18" customHeight="1" x14ac:dyDescent="0.55000000000000004">
      <c r="A243" s="457"/>
      <c r="B243" s="411" t="s">
        <v>361</v>
      </c>
      <c r="C243" s="412"/>
      <c r="D243" s="412"/>
      <c r="E243" s="412"/>
      <c r="F243" s="412"/>
      <c r="G243" s="413"/>
      <c r="H243" s="411" t="s">
        <v>362</v>
      </c>
      <c r="I243" s="413"/>
      <c r="J243" s="414" t="s">
        <v>273</v>
      </c>
      <c r="K243" s="414" t="s">
        <v>273</v>
      </c>
      <c r="L243" s="451" t="s">
        <v>273</v>
      </c>
    </row>
    <row r="244" spans="1:12" ht="18" customHeight="1" x14ac:dyDescent="0.55000000000000004">
      <c r="A244" s="457"/>
      <c r="B244" s="375"/>
      <c r="C244" s="376"/>
      <c r="D244" s="376"/>
      <c r="E244" s="376"/>
      <c r="F244" s="376"/>
      <c r="G244" s="377"/>
      <c r="H244" s="375"/>
      <c r="I244" s="377"/>
      <c r="J244" s="393"/>
      <c r="K244" s="393"/>
      <c r="L244" s="415"/>
    </row>
    <row r="245" spans="1:12" ht="18" customHeight="1" x14ac:dyDescent="0.55000000000000004">
      <c r="A245" s="457"/>
      <c r="B245" s="375"/>
      <c r="C245" s="376"/>
      <c r="D245" s="376"/>
      <c r="E245" s="376"/>
      <c r="F245" s="376"/>
      <c r="G245" s="377"/>
      <c r="H245" s="375"/>
      <c r="I245" s="377"/>
      <c r="J245" s="393"/>
      <c r="K245" s="393"/>
      <c r="L245" s="415"/>
    </row>
    <row r="246" spans="1:12" ht="18" customHeight="1" x14ac:dyDescent="0.55000000000000004">
      <c r="A246" s="457"/>
      <c r="B246" s="375"/>
      <c r="C246" s="376"/>
      <c r="D246" s="376"/>
      <c r="E246" s="376"/>
      <c r="F246" s="376"/>
      <c r="G246" s="377"/>
      <c r="H246" s="375"/>
      <c r="I246" s="377"/>
      <c r="J246" s="393"/>
      <c r="K246" s="393"/>
      <c r="L246" s="415"/>
    </row>
    <row r="247" spans="1:12" ht="18" customHeight="1" x14ac:dyDescent="0.55000000000000004">
      <c r="A247" s="457"/>
      <c r="B247" s="375"/>
      <c r="C247" s="376"/>
      <c r="D247" s="376"/>
      <c r="E247" s="376"/>
      <c r="F247" s="376"/>
      <c r="G247" s="377"/>
      <c r="H247" s="375"/>
      <c r="I247" s="377"/>
      <c r="J247" s="393"/>
      <c r="K247" s="393"/>
      <c r="L247" s="415"/>
    </row>
    <row r="248" spans="1:12" ht="18" customHeight="1" x14ac:dyDescent="0.55000000000000004">
      <c r="A248" s="457"/>
      <c r="B248" s="375"/>
      <c r="C248" s="376"/>
      <c r="D248" s="376"/>
      <c r="E248" s="376"/>
      <c r="F248" s="376"/>
      <c r="G248" s="377"/>
      <c r="H248" s="375"/>
      <c r="I248" s="377"/>
      <c r="J248" s="393"/>
      <c r="K248" s="393"/>
      <c r="L248" s="415"/>
    </row>
    <row r="249" spans="1:12" ht="18" customHeight="1" x14ac:dyDescent="0.55000000000000004">
      <c r="A249" s="457"/>
      <c r="B249" s="378"/>
      <c r="C249" s="379"/>
      <c r="D249" s="379"/>
      <c r="E249" s="379"/>
      <c r="F249" s="379"/>
      <c r="G249" s="380"/>
      <c r="H249" s="378"/>
      <c r="I249" s="380"/>
      <c r="J249" s="415"/>
      <c r="K249" s="415"/>
      <c r="L249" s="439"/>
    </row>
    <row r="250" spans="1:12" ht="18" customHeight="1" x14ac:dyDescent="0.55000000000000004">
      <c r="A250" s="457"/>
      <c r="B250" s="381" t="s">
        <v>363</v>
      </c>
      <c r="C250" s="382"/>
      <c r="D250" s="382"/>
      <c r="E250" s="382"/>
      <c r="F250" s="382"/>
      <c r="G250" s="383"/>
      <c r="H250" s="381" t="s">
        <v>364</v>
      </c>
      <c r="I250" s="383"/>
      <c r="J250" s="372" t="s">
        <v>273</v>
      </c>
      <c r="K250" s="372" t="s">
        <v>273</v>
      </c>
      <c r="L250" s="439" t="s">
        <v>273</v>
      </c>
    </row>
    <row r="251" spans="1:12" ht="18" customHeight="1" x14ac:dyDescent="0.55000000000000004">
      <c r="A251" s="457"/>
      <c r="B251" s="375"/>
      <c r="C251" s="376"/>
      <c r="D251" s="376"/>
      <c r="E251" s="376"/>
      <c r="F251" s="376"/>
      <c r="G251" s="377"/>
      <c r="H251" s="375"/>
      <c r="I251" s="377"/>
      <c r="J251" s="393"/>
      <c r="K251" s="393"/>
      <c r="L251" s="439"/>
    </row>
    <row r="252" spans="1:12" ht="18" customHeight="1" x14ac:dyDescent="0.55000000000000004">
      <c r="A252" s="457"/>
      <c r="B252" s="375"/>
      <c r="C252" s="376"/>
      <c r="D252" s="376"/>
      <c r="E252" s="376"/>
      <c r="F252" s="376"/>
      <c r="G252" s="377"/>
      <c r="H252" s="375"/>
      <c r="I252" s="377"/>
      <c r="J252" s="393"/>
      <c r="K252" s="393"/>
      <c r="L252" s="439"/>
    </row>
    <row r="253" spans="1:12" ht="18" customHeight="1" x14ac:dyDescent="0.55000000000000004">
      <c r="A253" s="457"/>
      <c r="B253" s="378"/>
      <c r="C253" s="379"/>
      <c r="D253" s="379"/>
      <c r="E253" s="379"/>
      <c r="F253" s="379"/>
      <c r="G253" s="380"/>
      <c r="H253" s="378"/>
      <c r="I253" s="380"/>
      <c r="J253" s="415"/>
      <c r="K253" s="415"/>
      <c r="L253" s="439"/>
    </row>
    <row r="254" spans="1:12" ht="18" customHeight="1" x14ac:dyDescent="0.55000000000000004">
      <c r="A254" s="457"/>
      <c r="B254" s="381" t="s">
        <v>365</v>
      </c>
      <c r="C254" s="382"/>
      <c r="D254" s="382"/>
      <c r="E254" s="382"/>
      <c r="F254" s="382"/>
      <c r="G254" s="383"/>
      <c r="H254" s="381" t="s">
        <v>366</v>
      </c>
      <c r="I254" s="383"/>
      <c r="J254" s="372" t="s">
        <v>273</v>
      </c>
      <c r="K254" s="372" t="s">
        <v>273</v>
      </c>
      <c r="L254" s="439" t="s">
        <v>273</v>
      </c>
    </row>
    <row r="255" spans="1:12" ht="18" customHeight="1" x14ac:dyDescent="0.55000000000000004">
      <c r="A255" s="457"/>
      <c r="B255" s="375"/>
      <c r="C255" s="376"/>
      <c r="D255" s="376"/>
      <c r="E255" s="376"/>
      <c r="F255" s="376"/>
      <c r="G255" s="377"/>
      <c r="H255" s="375"/>
      <c r="I255" s="377"/>
      <c r="J255" s="393"/>
      <c r="K255" s="393"/>
      <c r="L255" s="439"/>
    </row>
    <row r="256" spans="1:12" ht="18" customHeight="1" x14ac:dyDescent="0.55000000000000004">
      <c r="A256" s="457"/>
      <c r="B256" s="375"/>
      <c r="C256" s="376"/>
      <c r="D256" s="376"/>
      <c r="E256" s="376"/>
      <c r="F256" s="376"/>
      <c r="G256" s="377"/>
      <c r="H256" s="375"/>
      <c r="I256" s="377"/>
      <c r="J256" s="393"/>
      <c r="K256" s="393"/>
      <c r="L256" s="439"/>
    </row>
    <row r="257" spans="1:12" ht="18" customHeight="1" x14ac:dyDescent="0.55000000000000004">
      <c r="A257" s="457"/>
      <c r="B257" s="375"/>
      <c r="C257" s="376"/>
      <c r="D257" s="376"/>
      <c r="E257" s="376"/>
      <c r="F257" s="376"/>
      <c r="G257" s="377"/>
      <c r="H257" s="375"/>
      <c r="I257" s="377"/>
      <c r="J257" s="393"/>
      <c r="K257" s="393"/>
      <c r="L257" s="439"/>
    </row>
    <row r="258" spans="1:12" ht="18" customHeight="1" x14ac:dyDescent="0.55000000000000004">
      <c r="A258" s="457"/>
      <c r="B258" s="375"/>
      <c r="C258" s="376"/>
      <c r="D258" s="376"/>
      <c r="E258" s="376"/>
      <c r="F258" s="376"/>
      <c r="G258" s="377"/>
      <c r="H258" s="375"/>
      <c r="I258" s="377"/>
      <c r="J258" s="393"/>
      <c r="K258" s="393"/>
      <c r="L258" s="372"/>
    </row>
    <row r="259" spans="1:12" ht="18" customHeight="1" x14ac:dyDescent="0.55000000000000004">
      <c r="A259" s="457"/>
      <c r="B259" s="411" t="s">
        <v>367</v>
      </c>
      <c r="C259" s="412"/>
      <c r="D259" s="412"/>
      <c r="E259" s="412"/>
      <c r="F259" s="412"/>
      <c r="G259" s="413"/>
      <c r="H259" s="411" t="s">
        <v>368</v>
      </c>
      <c r="I259" s="413"/>
      <c r="J259" s="414" t="s">
        <v>273</v>
      </c>
      <c r="K259" s="414" t="s">
        <v>273</v>
      </c>
      <c r="L259" s="451" t="s">
        <v>273</v>
      </c>
    </row>
    <row r="260" spans="1:12" ht="18" customHeight="1" x14ac:dyDescent="0.55000000000000004">
      <c r="A260" s="457"/>
      <c r="B260" s="375"/>
      <c r="C260" s="376"/>
      <c r="D260" s="376"/>
      <c r="E260" s="376"/>
      <c r="F260" s="376"/>
      <c r="G260" s="377"/>
      <c r="H260" s="375"/>
      <c r="I260" s="377"/>
      <c r="J260" s="393"/>
      <c r="K260" s="393"/>
      <c r="L260" s="439"/>
    </row>
    <row r="261" spans="1:12" ht="18" customHeight="1" x14ac:dyDescent="0.55000000000000004">
      <c r="A261" s="457"/>
      <c r="B261" s="375"/>
      <c r="C261" s="376"/>
      <c r="D261" s="376"/>
      <c r="E261" s="376"/>
      <c r="F261" s="376"/>
      <c r="G261" s="377"/>
      <c r="H261" s="375"/>
      <c r="I261" s="377"/>
      <c r="J261" s="393"/>
      <c r="K261" s="393"/>
      <c r="L261" s="439"/>
    </row>
    <row r="262" spans="1:12" ht="18" hidden="1" customHeight="1" x14ac:dyDescent="0.55000000000000004">
      <c r="A262" s="457"/>
      <c r="B262" s="375"/>
      <c r="C262" s="376"/>
      <c r="D262" s="376"/>
      <c r="E262" s="376"/>
      <c r="F262" s="376"/>
      <c r="G262" s="377"/>
      <c r="H262" s="375"/>
      <c r="I262" s="377"/>
      <c r="J262" s="393"/>
      <c r="K262" s="393"/>
      <c r="L262" s="439"/>
    </row>
    <row r="263" spans="1:12" ht="18" customHeight="1" x14ac:dyDescent="0.55000000000000004">
      <c r="A263" s="458"/>
      <c r="B263" s="378"/>
      <c r="C263" s="379"/>
      <c r="D263" s="379"/>
      <c r="E263" s="379"/>
      <c r="F263" s="379"/>
      <c r="G263" s="380"/>
      <c r="H263" s="378"/>
      <c r="I263" s="380"/>
      <c r="J263" s="415"/>
      <c r="K263" s="415"/>
      <c r="L263" s="439"/>
    </row>
    <row r="264" spans="1:12" ht="18" customHeight="1" x14ac:dyDescent="0.55000000000000004">
      <c r="A264" s="416" t="s">
        <v>369</v>
      </c>
      <c r="B264" s="381" t="s">
        <v>370</v>
      </c>
      <c r="C264" s="382"/>
      <c r="D264" s="382"/>
      <c r="E264" s="382"/>
      <c r="F264" s="382"/>
      <c r="G264" s="383"/>
      <c r="H264" s="381" t="s">
        <v>371</v>
      </c>
      <c r="I264" s="383"/>
      <c r="J264" s="372" t="s">
        <v>273</v>
      </c>
      <c r="K264" s="372" t="s">
        <v>273</v>
      </c>
      <c r="L264" s="439" t="s">
        <v>273</v>
      </c>
    </row>
    <row r="265" spans="1:12" ht="18" customHeight="1" x14ac:dyDescent="0.55000000000000004">
      <c r="A265" s="440"/>
      <c r="B265" s="375"/>
      <c r="C265" s="376"/>
      <c r="D265" s="376"/>
      <c r="E265" s="376"/>
      <c r="F265" s="376"/>
      <c r="G265" s="377"/>
      <c r="H265" s="375"/>
      <c r="I265" s="377"/>
      <c r="J265" s="393"/>
      <c r="K265" s="393"/>
      <c r="L265" s="439"/>
    </row>
    <row r="266" spans="1:12" ht="18" customHeight="1" x14ac:dyDescent="0.55000000000000004">
      <c r="A266" s="440"/>
      <c r="B266" s="375"/>
      <c r="C266" s="376"/>
      <c r="D266" s="376"/>
      <c r="E266" s="376"/>
      <c r="F266" s="376"/>
      <c r="G266" s="377"/>
      <c r="H266" s="375"/>
      <c r="I266" s="377"/>
      <c r="J266" s="393"/>
      <c r="K266" s="393"/>
      <c r="L266" s="439"/>
    </row>
    <row r="267" spans="1:12" ht="18" customHeight="1" x14ac:dyDescent="0.55000000000000004">
      <c r="A267" s="440"/>
      <c r="B267" s="375"/>
      <c r="C267" s="376"/>
      <c r="D267" s="376"/>
      <c r="E267" s="376"/>
      <c r="F267" s="376"/>
      <c r="G267" s="377"/>
      <c r="H267" s="375"/>
      <c r="I267" s="377"/>
      <c r="J267" s="393"/>
      <c r="K267" s="393"/>
      <c r="L267" s="372"/>
    </row>
    <row r="268" spans="1:12" ht="18" customHeight="1" x14ac:dyDescent="0.55000000000000004">
      <c r="A268" s="440"/>
      <c r="B268" s="411" t="s">
        <v>372</v>
      </c>
      <c r="C268" s="412"/>
      <c r="D268" s="412"/>
      <c r="E268" s="412"/>
      <c r="F268" s="412"/>
      <c r="G268" s="413"/>
      <c r="H268" s="411" t="s">
        <v>373</v>
      </c>
      <c r="I268" s="413"/>
      <c r="J268" s="414" t="s">
        <v>273</v>
      </c>
      <c r="K268" s="414" t="s">
        <v>273</v>
      </c>
      <c r="L268" s="451" t="s">
        <v>273</v>
      </c>
    </row>
    <row r="269" spans="1:12" ht="18" customHeight="1" x14ac:dyDescent="0.55000000000000004">
      <c r="A269" s="440"/>
      <c r="B269" s="375"/>
      <c r="C269" s="376"/>
      <c r="D269" s="376"/>
      <c r="E269" s="376"/>
      <c r="F269" s="376"/>
      <c r="G269" s="377"/>
      <c r="H269" s="375"/>
      <c r="I269" s="377"/>
      <c r="J269" s="393"/>
      <c r="K269" s="393"/>
      <c r="L269" s="439"/>
    </row>
    <row r="270" spans="1:12" ht="18" customHeight="1" x14ac:dyDescent="0.55000000000000004">
      <c r="A270" s="440"/>
      <c r="B270" s="375"/>
      <c r="C270" s="376"/>
      <c r="D270" s="376"/>
      <c r="E270" s="376"/>
      <c r="F270" s="376"/>
      <c r="G270" s="377"/>
      <c r="H270" s="375"/>
      <c r="I270" s="377"/>
      <c r="J270" s="393"/>
      <c r="K270" s="393"/>
      <c r="L270" s="372"/>
    </row>
    <row r="271" spans="1:12" ht="18" customHeight="1" x14ac:dyDescent="0.55000000000000004">
      <c r="A271" s="440"/>
      <c r="B271" s="411" t="s">
        <v>374</v>
      </c>
      <c r="C271" s="412"/>
      <c r="D271" s="412"/>
      <c r="E271" s="412"/>
      <c r="F271" s="412"/>
      <c r="G271" s="413"/>
      <c r="H271" s="411" t="s">
        <v>375</v>
      </c>
      <c r="I271" s="413"/>
      <c r="J271" s="414" t="s">
        <v>273</v>
      </c>
      <c r="K271" s="414" t="s">
        <v>273</v>
      </c>
      <c r="L271" s="451" t="s">
        <v>273</v>
      </c>
    </row>
    <row r="272" spans="1:12" x14ac:dyDescent="0.55000000000000004">
      <c r="A272" s="440"/>
      <c r="B272" s="375"/>
      <c r="C272" s="376"/>
      <c r="D272" s="376"/>
      <c r="E272" s="376"/>
      <c r="F272" s="376"/>
      <c r="G272" s="377"/>
      <c r="H272" s="375"/>
      <c r="I272" s="377"/>
      <c r="J272" s="393"/>
      <c r="K272" s="393"/>
      <c r="L272" s="439"/>
    </row>
    <row r="273" spans="1:12" ht="18" hidden="1" customHeight="1" x14ac:dyDescent="0.55000000000000004">
      <c r="A273" s="440"/>
      <c r="B273" s="375"/>
      <c r="C273" s="376"/>
      <c r="D273" s="376"/>
      <c r="E273" s="376"/>
      <c r="F273" s="376"/>
      <c r="G273" s="377"/>
      <c r="H273" s="375"/>
      <c r="I273" s="377"/>
      <c r="J273" s="393"/>
      <c r="K273" s="393"/>
      <c r="L273" s="439"/>
    </row>
    <row r="274" spans="1:12" ht="18" customHeight="1" x14ac:dyDescent="0.55000000000000004">
      <c r="A274" s="440"/>
      <c r="B274" s="432"/>
      <c r="C274" s="433"/>
      <c r="D274" s="433"/>
      <c r="E274" s="433"/>
      <c r="F274" s="433"/>
      <c r="G274" s="434"/>
      <c r="H274" s="432"/>
      <c r="I274" s="434"/>
      <c r="J274" s="423"/>
      <c r="K274" s="423"/>
      <c r="L274" s="452"/>
    </row>
    <row r="275" spans="1:12" ht="18" customHeight="1" x14ac:dyDescent="0.55000000000000004">
      <c r="A275" s="440"/>
      <c r="B275" s="375" t="s">
        <v>376</v>
      </c>
      <c r="C275" s="376"/>
      <c r="D275" s="376"/>
      <c r="E275" s="376"/>
      <c r="F275" s="376"/>
      <c r="G275" s="377"/>
      <c r="H275" s="375" t="s">
        <v>377</v>
      </c>
      <c r="I275" s="377"/>
      <c r="J275" s="393" t="s">
        <v>273</v>
      </c>
      <c r="K275" s="393" t="s">
        <v>273</v>
      </c>
      <c r="L275" s="415" t="s">
        <v>273</v>
      </c>
    </row>
    <row r="276" spans="1:12" ht="18" customHeight="1" x14ac:dyDescent="0.55000000000000004">
      <c r="A276" s="440"/>
      <c r="B276" s="375"/>
      <c r="C276" s="376"/>
      <c r="D276" s="376"/>
      <c r="E276" s="376"/>
      <c r="F276" s="376"/>
      <c r="G276" s="377"/>
      <c r="H276" s="375"/>
      <c r="I276" s="377"/>
      <c r="J276" s="393"/>
      <c r="K276" s="393"/>
      <c r="L276" s="439"/>
    </row>
    <row r="277" spans="1:12" ht="18" customHeight="1" x14ac:dyDescent="0.55000000000000004">
      <c r="A277" s="440"/>
      <c r="B277" s="375"/>
      <c r="C277" s="376"/>
      <c r="D277" s="376"/>
      <c r="E277" s="376"/>
      <c r="F277" s="376"/>
      <c r="G277" s="377"/>
      <c r="H277" s="375"/>
      <c r="I277" s="377"/>
      <c r="J277" s="393"/>
      <c r="K277" s="393"/>
      <c r="L277" s="372"/>
    </row>
    <row r="278" spans="1:12" ht="18" customHeight="1" x14ac:dyDescent="0.55000000000000004">
      <c r="A278" s="440"/>
      <c r="B278" s="411" t="s">
        <v>378</v>
      </c>
      <c r="C278" s="412"/>
      <c r="D278" s="412"/>
      <c r="E278" s="412"/>
      <c r="F278" s="412"/>
      <c r="G278" s="413"/>
      <c r="H278" s="411" t="s">
        <v>379</v>
      </c>
      <c r="I278" s="413"/>
      <c r="J278" s="414" t="s">
        <v>273</v>
      </c>
      <c r="K278" s="414" t="s">
        <v>273</v>
      </c>
      <c r="L278" s="451" t="s">
        <v>273</v>
      </c>
    </row>
    <row r="279" spans="1:12" ht="18" customHeight="1" x14ac:dyDescent="0.55000000000000004">
      <c r="A279" s="440"/>
      <c r="B279" s="375"/>
      <c r="C279" s="376"/>
      <c r="D279" s="376"/>
      <c r="E279" s="376"/>
      <c r="F279" s="376"/>
      <c r="G279" s="377"/>
      <c r="H279" s="375"/>
      <c r="I279" s="377"/>
      <c r="J279" s="393"/>
      <c r="K279" s="393"/>
      <c r="L279" s="439"/>
    </row>
    <row r="280" spans="1:12" ht="18" customHeight="1" x14ac:dyDescent="0.55000000000000004">
      <c r="A280" s="440"/>
      <c r="B280" s="432"/>
      <c r="C280" s="433"/>
      <c r="D280" s="433"/>
      <c r="E280" s="433"/>
      <c r="F280" s="433"/>
      <c r="G280" s="434"/>
      <c r="H280" s="432"/>
      <c r="I280" s="434"/>
      <c r="J280" s="423"/>
      <c r="K280" s="423"/>
      <c r="L280" s="372"/>
    </row>
    <row r="281" spans="1:12" ht="18" customHeight="1" x14ac:dyDescent="0.55000000000000004">
      <c r="A281" s="440"/>
      <c r="B281" s="411" t="s">
        <v>380</v>
      </c>
      <c r="C281" s="412"/>
      <c r="D281" s="412"/>
      <c r="E281" s="412"/>
      <c r="F281" s="412"/>
      <c r="G281" s="413"/>
      <c r="H281" s="411" t="s">
        <v>381</v>
      </c>
      <c r="I281" s="413"/>
      <c r="J281" s="414" t="s">
        <v>273</v>
      </c>
      <c r="K281" s="414" t="s">
        <v>273</v>
      </c>
      <c r="L281" s="451" t="s">
        <v>273</v>
      </c>
    </row>
    <row r="282" spans="1:12" ht="18" customHeight="1" x14ac:dyDescent="0.55000000000000004">
      <c r="A282" s="440"/>
      <c r="B282" s="432"/>
      <c r="C282" s="433"/>
      <c r="D282" s="433"/>
      <c r="E282" s="433"/>
      <c r="F282" s="433"/>
      <c r="G282" s="434"/>
      <c r="H282" s="432"/>
      <c r="I282" s="434"/>
      <c r="J282" s="423"/>
      <c r="K282" s="423"/>
      <c r="L282" s="452"/>
    </row>
    <row r="283" spans="1:12" ht="18" customHeight="1" x14ac:dyDescent="0.55000000000000004">
      <c r="A283" s="440"/>
      <c r="B283" s="375" t="s">
        <v>382</v>
      </c>
      <c r="C283" s="376"/>
      <c r="D283" s="376"/>
      <c r="E283" s="376"/>
      <c r="F283" s="376"/>
      <c r="G283" s="377"/>
      <c r="H283" s="375" t="s">
        <v>383</v>
      </c>
      <c r="I283" s="377"/>
      <c r="J283" s="393" t="s">
        <v>273</v>
      </c>
      <c r="K283" s="393" t="s">
        <v>273</v>
      </c>
      <c r="L283" s="415" t="s">
        <v>273</v>
      </c>
    </row>
    <row r="284" spans="1:12" ht="18" customHeight="1" x14ac:dyDescent="0.55000000000000004">
      <c r="A284" s="440"/>
      <c r="B284" s="375"/>
      <c r="C284" s="376"/>
      <c r="D284" s="376"/>
      <c r="E284" s="376"/>
      <c r="F284" s="376"/>
      <c r="G284" s="377"/>
      <c r="H284" s="375"/>
      <c r="I284" s="377"/>
      <c r="J284" s="393"/>
      <c r="K284" s="393"/>
      <c r="L284" s="439"/>
    </row>
    <row r="285" spans="1:12" ht="18" customHeight="1" x14ac:dyDescent="0.55000000000000004">
      <c r="A285" s="440"/>
      <c r="B285" s="375"/>
      <c r="C285" s="376"/>
      <c r="D285" s="376"/>
      <c r="E285" s="376"/>
      <c r="F285" s="376"/>
      <c r="G285" s="377"/>
      <c r="H285" s="375"/>
      <c r="I285" s="377"/>
      <c r="J285" s="393"/>
      <c r="K285" s="393"/>
      <c r="L285" s="372"/>
    </row>
    <row r="286" spans="1:12" ht="18" customHeight="1" x14ac:dyDescent="0.55000000000000004">
      <c r="A286" s="440"/>
      <c r="B286" s="403" t="s">
        <v>384</v>
      </c>
      <c r="C286" s="404"/>
      <c r="D286" s="404"/>
      <c r="E286" s="404"/>
      <c r="F286" s="404"/>
      <c r="G286" s="405"/>
      <c r="H286" s="403" t="s">
        <v>385</v>
      </c>
      <c r="I286" s="405"/>
      <c r="J286" s="406" t="s">
        <v>273</v>
      </c>
      <c r="K286" s="406" t="s">
        <v>273</v>
      </c>
      <c r="L286" s="406" t="s">
        <v>273</v>
      </c>
    </row>
    <row r="287" spans="1:12" ht="18" customHeight="1" x14ac:dyDescent="0.55000000000000004">
      <c r="A287" s="440"/>
      <c r="B287" s="403"/>
      <c r="C287" s="404"/>
      <c r="D287" s="404"/>
      <c r="E287" s="404"/>
      <c r="F287" s="404"/>
      <c r="G287" s="405"/>
      <c r="H287" s="403"/>
      <c r="I287" s="405"/>
      <c r="J287" s="406"/>
      <c r="K287" s="406"/>
      <c r="L287" s="406"/>
    </row>
    <row r="288" spans="1:12" ht="18" customHeight="1" x14ac:dyDescent="0.55000000000000004">
      <c r="A288" s="440"/>
      <c r="B288" s="403"/>
      <c r="C288" s="404"/>
      <c r="D288" s="404"/>
      <c r="E288" s="404"/>
      <c r="F288" s="404"/>
      <c r="G288" s="405"/>
      <c r="H288" s="403"/>
      <c r="I288" s="405"/>
      <c r="J288" s="406"/>
      <c r="K288" s="406"/>
      <c r="L288" s="406"/>
    </row>
    <row r="289" spans="1:12" ht="18" customHeight="1" x14ac:dyDescent="0.55000000000000004">
      <c r="A289" s="440"/>
      <c r="B289" s="403"/>
      <c r="C289" s="404"/>
      <c r="D289" s="404"/>
      <c r="E289" s="404"/>
      <c r="F289" s="404"/>
      <c r="G289" s="405"/>
      <c r="H289" s="403"/>
      <c r="I289" s="405"/>
      <c r="J289" s="406"/>
      <c r="K289" s="406"/>
      <c r="L289" s="406"/>
    </row>
    <row r="290" spans="1:12" ht="18" customHeight="1" x14ac:dyDescent="0.55000000000000004">
      <c r="A290" s="440"/>
      <c r="B290" s="403" t="s">
        <v>386</v>
      </c>
      <c r="C290" s="404"/>
      <c r="D290" s="404"/>
      <c r="E290" s="404"/>
      <c r="F290" s="404"/>
      <c r="G290" s="405"/>
      <c r="H290" s="403" t="s">
        <v>387</v>
      </c>
      <c r="I290" s="405"/>
      <c r="J290" s="406" t="s">
        <v>273</v>
      </c>
      <c r="K290" s="406" t="s">
        <v>273</v>
      </c>
      <c r="L290" s="406" t="s">
        <v>273</v>
      </c>
    </row>
    <row r="291" spans="1:12" ht="18" customHeight="1" x14ac:dyDescent="0.55000000000000004">
      <c r="A291" s="440"/>
      <c r="B291" s="403"/>
      <c r="C291" s="404"/>
      <c r="D291" s="404"/>
      <c r="E291" s="404"/>
      <c r="F291" s="404"/>
      <c r="G291" s="405"/>
      <c r="H291" s="403"/>
      <c r="I291" s="405"/>
      <c r="J291" s="406"/>
      <c r="K291" s="406"/>
      <c r="L291" s="406"/>
    </row>
    <row r="292" spans="1:12" ht="18" hidden="1" customHeight="1" x14ac:dyDescent="0.55000000000000004">
      <c r="A292" s="440"/>
      <c r="B292" s="403"/>
      <c r="C292" s="404"/>
      <c r="D292" s="404"/>
      <c r="E292" s="404"/>
      <c r="F292" s="404"/>
      <c r="G292" s="405"/>
      <c r="H292" s="403"/>
      <c r="I292" s="405"/>
      <c r="J292" s="406"/>
      <c r="K292" s="406"/>
      <c r="L292" s="406"/>
    </row>
    <row r="293" spans="1:12" ht="18" customHeight="1" x14ac:dyDescent="0.55000000000000004">
      <c r="A293" s="440"/>
      <c r="B293" s="411" t="s">
        <v>388</v>
      </c>
      <c r="C293" s="412"/>
      <c r="D293" s="412"/>
      <c r="E293" s="412"/>
      <c r="F293" s="412"/>
      <c r="G293" s="413"/>
      <c r="H293" s="411" t="s">
        <v>389</v>
      </c>
      <c r="I293" s="413"/>
      <c r="J293" s="414" t="s">
        <v>273</v>
      </c>
      <c r="K293" s="414" t="s">
        <v>273</v>
      </c>
      <c r="L293" s="451" t="s">
        <v>273</v>
      </c>
    </row>
    <row r="294" spans="1:12" ht="18" customHeight="1" x14ac:dyDescent="0.55000000000000004">
      <c r="A294" s="440"/>
      <c r="B294" s="375"/>
      <c r="C294" s="376"/>
      <c r="D294" s="376"/>
      <c r="E294" s="376"/>
      <c r="F294" s="376"/>
      <c r="G294" s="377"/>
      <c r="H294" s="375"/>
      <c r="I294" s="377"/>
      <c r="J294" s="393"/>
      <c r="K294" s="393"/>
      <c r="L294" s="439"/>
    </row>
    <row r="295" spans="1:12" ht="18" customHeight="1" x14ac:dyDescent="0.55000000000000004">
      <c r="A295" s="440"/>
      <c r="B295" s="432"/>
      <c r="C295" s="433"/>
      <c r="D295" s="433"/>
      <c r="E295" s="433"/>
      <c r="F295" s="433"/>
      <c r="G295" s="434"/>
      <c r="H295" s="432"/>
      <c r="I295" s="434"/>
      <c r="J295" s="423"/>
      <c r="K295" s="423"/>
      <c r="L295" s="452"/>
    </row>
    <row r="296" spans="1:12" ht="18" customHeight="1" x14ac:dyDescent="0.55000000000000004">
      <c r="A296" s="440"/>
      <c r="B296" s="411" t="s">
        <v>390</v>
      </c>
      <c r="C296" s="412"/>
      <c r="D296" s="412"/>
      <c r="E296" s="412"/>
      <c r="F296" s="412"/>
      <c r="G296" s="413"/>
      <c r="H296" s="411" t="s">
        <v>391</v>
      </c>
      <c r="I296" s="413"/>
      <c r="J296" s="414" t="s">
        <v>273</v>
      </c>
      <c r="K296" s="414" t="s">
        <v>273</v>
      </c>
      <c r="L296" s="451" t="s">
        <v>273</v>
      </c>
    </row>
    <row r="297" spans="1:12" ht="18" customHeight="1" x14ac:dyDescent="0.55000000000000004">
      <c r="A297" s="440"/>
      <c r="B297" s="375"/>
      <c r="C297" s="376"/>
      <c r="D297" s="376"/>
      <c r="E297" s="376"/>
      <c r="F297" s="376"/>
      <c r="G297" s="377"/>
      <c r="H297" s="375"/>
      <c r="I297" s="377"/>
      <c r="J297" s="393"/>
      <c r="K297" s="393"/>
      <c r="L297" s="439"/>
    </row>
    <row r="298" spans="1:12" ht="18" customHeight="1" x14ac:dyDescent="0.55000000000000004">
      <c r="A298" s="441"/>
      <c r="B298" s="378"/>
      <c r="C298" s="379"/>
      <c r="D298" s="379"/>
      <c r="E298" s="379"/>
      <c r="F298" s="379"/>
      <c r="G298" s="380"/>
      <c r="H298" s="378"/>
      <c r="I298" s="380"/>
      <c r="J298" s="415"/>
      <c r="K298" s="415"/>
      <c r="L298" s="439"/>
    </row>
    <row r="299" spans="1:12" ht="18" customHeight="1" x14ac:dyDescent="0.55000000000000004">
      <c r="A299" s="396" t="s">
        <v>317</v>
      </c>
      <c r="B299" s="381" t="s">
        <v>392</v>
      </c>
      <c r="C299" s="382"/>
      <c r="D299" s="382"/>
      <c r="E299" s="382"/>
      <c r="F299" s="382"/>
      <c r="G299" s="383"/>
      <c r="H299" s="381" t="s">
        <v>393</v>
      </c>
      <c r="I299" s="383"/>
      <c r="J299" s="372" t="s">
        <v>273</v>
      </c>
      <c r="K299" s="372" t="s">
        <v>273</v>
      </c>
      <c r="L299" s="439" t="s">
        <v>273</v>
      </c>
    </row>
    <row r="300" spans="1:12" ht="18" customHeight="1" x14ac:dyDescent="0.55000000000000004">
      <c r="A300" s="457"/>
      <c r="B300" s="375"/>
      <c r="C300" s="376"/>
      <c r="D300" s="376"/>
      <c r="E300" s="376"/>
      <c r="F300" s="376"/>
      <c r="G300" s="377"/>
      <c r="H300" s="375"/>
      <c r="I300" s="377"/>
      <c r="J300" s="393"/>
      <c r="K300" s="393"/>
      <c r="L300" s="439"/>
    </row>
    <row r="301" spans="1:12" ht="18" customHeight="1" x14ac:dyDescent="0.55000000000000004">
      <c r="A301" s="457"/>
      <c r="B301" s="375"/>
      <c r="C301" s="376"/>
      <c r="D301" s="376"/>
      <c r="E301" s="376"/>
      <c r="F301" s="376"/>
      <c r="G301" s="377"/>
      <c r="H301" s="375"/>
      <c r="I301" s="377"/>
      <c r="J301" s="393"/>
      <c r="K301" s="393"/>
      <c r="L301" s="372"/>
    </row>
    <row r="302" spans="1:12" ht="18" customHeight="1" x14ac:dyDescent="0.55000000000000004">
      <c r="A302" s="457"/>
      <c r="B302" s="411" t="s">
        <v>394</v>
      </c>
      <c r="C302" s="412"/>
      <c r="D302" s="412"/>
      <c r="E302" s="412"/>
      <c r="F302" s="412"/>
      <c r="G302" s="413"/>
      <c r="H302" s="411" t="s">
        <v>395</v>
      </c>
      <c r="I302" s="413"/>
      <c r="J302" s="414" t="s">
        <v>273</v>
      </c>
      <c r="K302" s="414" t="s">
        <v>273</v>
      </c>
      <c r="L302" s="451" t="s">
        <v>273</v>
      </c>
    </row>
    <row r="303" spans="1:12" ht="18" customHeight="1" x14ac:dyDescent="0.55000000000000004">
      <c r="A303" s="457"/>
      <c r="B303" s="375"/>
      <c r="C303" s="376"/>
      <c r="D303" s="376"/>
      <c r="E303" s="376"/>
      <c r="F303" s="376"/>
      <c r="G303" s="377"/>
      <c r="H303" s="375"/>
      <c r="I303" s="377"/>
      <c r="J303" s="393"/>
      <c r="K303" s="393"/>
      <c r="L303" s="452"/>
    </row>
    <row r="304" spans="1:12" ht="18" customHeight="1" x14ac:dyDescent="0.55000000000000004">
      <c r="A304" s="457"/>
      <c r="B304" s="411" t="s">
        <v>396</v>
      </c>
      <c r="C304" s="412"/>
      <c r="D304" s="412"/>
      <c r="E304" s="412"/>
      <c r="F304" s="412"/>
      <c r="G304" s="413"/>
      <c r="H304" s="411" t="s">
        <v>397</v>
      </c>
      <c r="I304" s="413"/>
      <c r="J304" s="414" t="s">
        <v>273</v>
      </c>
      <c r="K304" s="414" t="s">
        <v>273</v>
      </c>
      <c r="L304" s="415" t="s">
        <v>273</v>
      </c>
    </row>
    <row r="305" spans="1:12" ht="18" customHeight="1" x14ac:dyDescent="0.55000000000000004">
      <c r="A305" s="457"/>
      <c r="B305" s="375"/>
      <c r="C305" s="376"/>
      <c r="D305" s="376"/>
      <c r="E305" s="376"/>
      <c r="F305" s="376"/>
      <c r="G305" s="377"/>
      <c r="H305" s="375"/>
      <c r="I305" s="377"/>
      <c r="J305" s="393"/>
      <c r="K305" s="393"/>
      <c r="L305" s="439"/>
    </row>
    <row r="306" spans="1:12" ht="18" customHeight="1" x14ac:dyDescent="0.55000000000000004">
      <c r="A306" s="457"/>
      <c r="B306" s="375"/>
      <c r="C306" s="376"/>
      <c r="D306" s="376"/>
      <c r="E306" s="376"/>
      <c r="F306" s="376"/>
      <c r="G306" s="377"/>
      <c r="H306" s="375"/>
      <c r="I306" s="377"/>
      <c r="J306" s="393"/>
      <c r="K306" s="393"/>
      <c r="L306" s="439"/>
    </row>
    <row r="307" spans="1:12" ht="18" customHeight="1" x14ac:dyDescent="0.55000000000000004">
      <c r="A307" s="457"/>
      <c r="B307" s="375"/>
      <c r="C307" s="376"/>
      <c r="D307" s="376"/>
      <c r="E307" s="376"/>
      <c r="F307" s="376"/>
      <c r="G307" s="377"/>
      <c r="H307" s="375"/>
      <c r="I307" s="377"/>
      <c r="J307" s="393"/>
      <c r="K307" s="393"/>
      <c r="L307" s="439"/>
    </row>
    <row r="308" spans="1:12" ht="18" customHeight="1" x14ac:dyDescent="0.55000000000000004">
      <c r="A308" s="457"/>
      <c r="B308" s="375"/>
      <c r="C308" s="376"/>
      <c r="D308" s="376"/>
      <c r="E308" s="376"/>
      <c r="F308" s="376"/>
      <c r="G308" s="377"/>
      <c r="H308" s="375"/>
      <c r="I308" s="377"/>
      <c r="J308" s="393"/>
      <c r="K308" s="393"/>
      <c r="L308" s="439"/>
    </row>
    <row r="309" spans="1:12" ht="18" customHeight="1" x14ac:dyDescent="0.55000000000000004">
      <c r="A309" s="457"/>
      <c r="B309" s="375"/>
      <c r="C309" s="376"/>
      <c r="D309" s="376"/>
      <c r="E309" s="376"/>
      <c r="F309" s="376"/>
      <c r="G309" s="377"/>
      <c r="H309" s="375"/>
      <c r="I309" s="377"/>
      <c r="J309" s="393"/>
      <c r="K309" s="393"/>
      <c r="L309" s="372"/>
    </row>
    <row r="310" spans="1:12" ht="22" customHeight="1" x14ac:dyDescent="0.55000000000000004">
      <c r="A310" s="457"/>
      <c r="B310" s="381" t="s">
        <v>398</v>
      </c>
      <c r="C310" s="382"/>
      <c r="D310" s="382"/>
      <c r="E310" s="382"/>
      <c r="F310" s="382"/>
      <c r="G310" s="383"/>
      <c r="H310" s="525" t="s">
        <v>399</v>
      </c>
      <c r="I310" s="526"/>
      <c r="J310" s="372" t="s">
        <v>273</v>
      </c>
      <c r="K310" s="372" t="s">
        <v>273</v>
      </c>
      <c r="L310" s="372" t="s">
        <v>273</v>
      </c>
    </row>
    <row r="311" spans="1:12" ht="22" customHeight="1" x14ac:dyDescent="0.55000000000000004">
      <c r="A311" s="457"/>
      <c r="B311" s="375"/>
      <c r="C311" s="376"/>
      <c r="D311" s="376"/>
      <c r="E311" s="376"/>
      <c r="F311" s="376"/>
      <c r="G311" s="377"/>
      <c r="H311" s="519"/>
      <c r="I311" s="520"/>
      <c r="J311" s="393"/>
      <c r="K311" s="393"/>
      <c r="L311" s="393"/>
    </row>
    <row r="312" spans="1:12" ht="22" customHeight="1" x14ac:dyDescent="0.55000000000000004">
      <c r="A312" s="457"/>
      <c r="B312" s="432"/>
      <c r="C312" s="433"/>
      <c r="D312" s="433"/>
      <c r="E312" s="433"/>
      <c r="F312" s="433"/>
      <c r="G312" s="434"/>
      <c r="H312" s="523"/>
      <c r="I312" s="524"/>
      <c r="J312" s="423"/>
      <c r="K312" s="423"/>
      <c r="L312" s="423"/>
    </row>
    <row r="313" spans="1:12" ht="18" customHeight="1" x14ac:dyDescent="0.55000000000000004">
      <c r="A313" s="457"/>
      <c r="B313" s="411" t="s">
        <v>400</v>
      </c>
      <c r="C313" s="412"/>
      <c r="D313" s="412"/>
      <c r="E313" s="412"/>
      <c r="F313" s="412"/>
      <c r="G313" s="413"/>
      <c r="H313" s="445" t="s">
        <v>401</v>
      </c>
      <c r="I313" s="447"/>
      <c r="J313" s="414" t="s">
        <v>273</v>
      </c>
      <c r="K313" s="414" t="s">
        <v>273</v>
      </c>
      <c r="L313" s="414" t="s">
        <v>273</v>
      </c>
    </row>
    <row r="314" spans="1:12" ht="18" customHeight="1" x14ac:dyDescent="0.55000000000000004">
      <c r="A314" s="457"/>
      <c r="B314" s="375"/>
      <c r="C314" s="376"/>
      <c r="D314" s="376"/>
      <c r="E314" s="376"/>
      <c r="F314" s="376"/>
      <c r="G314" s="377"/>
      <c r="H314" s="401"/>
      <c r="I314" s="402"/>
      <c r="J314" s="393"/>
      <c r="K314" s="393"/>
      <c r="L314" s="393"/>
    </row>
    <row r="315" spans="1:12" ht="18" customHeight="1" x14ac:dyDescent="0.55000000000000004">
      <c r="A315" s="457"/>
      <c r="B315" s="375"/>
      <c r="C315" s="376"/>
      <c r="D315" s="376"/>
      <c r="E315" s="376"/>
      <c r="F315" s="376"/>
      <c r="G315" s="377"/>
      <c r="H315" s="401"/>
      <c r="I315" s="402"/>
      <c r="J315" s="393"/>
      <c r="K315" s="393"/>
      <c r="L315" s="393"/>
    </row>
    <row r="316" spans="1:12" ht="18" customHeight="1" x14ac:dyDescent="0.55000000000000004">
      <c r="A316" s="457"/>
      <c r="B316" s="375"/>
      <c r="C316" s="376"/>
      <c r="D316" s="376"/>
      <c r="E316" s="376"/>
      <c r="F316" s="376"/>
      <c r="G316" s="377"/>
      <c r="H316" s="401"/>
      <c r="I316" s="402"/>
      <c r="J316" s="393"/>
      <c r="K316" s="393"/>
      <c r="L316" s="393"/>
    </row>
    <row r="317" spans="1:12" ht="18" customHeight="1" x14ac:dyDescent="0.55000000000000004">
      <c r="A317" s="457"/>
      <c r="B317" s="375"/>
      <c r="C317" s="376"/>
      <c r="D317" s="376"/>
      <c r="E317" s="376"/>
      <c r="F317" s="376"/>
      <c r="G317" s="377"/>
      <c r="H317" s="401"/>
      <c r="I317" s="402"/>
      <c r="J317" s="393"/>
      <c r="K317" s="393"/>
      <c r="L317" s="393"/>
    </row>
    <row r="318" spans="1:12" ht="18" customHeight="1" x14ac:dyDescent="0.55000000000000004">
      <c r="A318" s="457"/>
      <c r="B318" s="375"/>
      <c r="C318" s="376"/>
      <c r="D318" s="376"/>
      <c r="E318" s="376"/>
      <c r="F318" s="376"/>
      <c r="G318" s="377"/>
      <c r="H318" s="401"/>
      <c r="I318" s="402"/>
      <c r="J318" s="393"/>
      <c r="K318" s="393"/>
      <c r="L318" s="393"/>
    </row>
    <row r="319" spans="1:12" ht="18" customHeight="1" x14ac:dyDescent="0.55000000000000004">
      <c r="A319" s="457"/>
      <c r="B319" s="375"/>
      <c r="C319" s="376"/>
      <c r="D319" s="376"/>
      <c r="E319" s="376"/>
      <c r="F319" s="376"/>
      <c r="G319" s="377"/>
      <c r="H319" s="401"/>
      <c r="I319" s="402"/>
      <c r="J319" s="393"/>
      <c r="K319" s="393"/>
      <c r="L319" s="393"/>
    </row>
    <row r="320" spans="1:12" ht="18" customHeight="1" x14ac:dyDescent="0.55000000000000004">
      <c r="A320" s="457"/>
      <c r="B320" s="432"/>
      <c r="C320" s="433"/>
      <c r="D320" s="433"/>
      <c r="E320" s="433"/>
      <c r="F320" s="433"/>
      <c r="G320" s="434"/>
      <c r="H320" s="448"/>
      <c r="I320" s="450"/>
      <c r="J320" s="423"/>
      <c r="K320" s="423"/>
      <c r="L320" s="423"/>
    </row>
    <row r="321" spans="1:12" ht="18" customHeight="1" x14ac:dyDescent="0.55000000000000004">
      <c r="A321" s="457"/>
      <c r="B321" s="411" t="s">
        <v>402</v>
      </c>
      <c r="C321" s="412"/>
      <c r="D321" s="412"/>
      <c r="E321" s="412"/>
      <c r="F321" s="412"/>
      <c r="G321" s="413"/>
      <c r="H321" s="411" t="s">
        <v>403</v>
      </c>
      <c r="I321" s="413"/>
      <c r="J321" s="414" t="s">
        <v>273</v>
      </c>
      <c r="K321" s="414" t="s">
        <v>273</v>
      </c>
      <c r="L321" s="415" t="s">
        <v>273</v>
      </c>
    </row>
    <row r="322" spans="1:12" ht="18" customHeight="1" x14ac:dyDescent="0.55000000000000004">
      <c r="A322" s="457"/>
      <c r="B322" s="375"/>
      <c r="C322" s="376"/>
      <c r="D322" s="376"/>
      <c r="E322" s="376"/>
      <c r="F322" s="376"/>
      <c r="G322" s="377"/>
      <c r="H322" s="375"/>
      <c r="I322" s="377"/>
      <c r="J322" s="393"/>
      <c r="K322" s="393"/>
      <c r="L322" s="439"/>
    </row>
    <row r="323" spans="1:12" ht="18" customHeight="1" x14ac:dyDescent="0.55000000000000004">
      <c r="A323" s="457"/>
      <c r="B323" s="375"/>
      <c r="C323" s="376"/>
      <c r="D323" s="376"/>
      <c r="E323" s="376"/>
      <c r="F323" s="376"/>
      <c r="G323" s="377"/>
      <c r="H323" s="375"/>
      <c r="I323" s="377"/>
      <c r="J323" s="393"/>
      <c r="K323" s="393"/>
      <c r="L323" s="439"/>
    </row>
    <row r="324" spans="1:12" ht="18" customHeight="1" x14ac:dyDescent="0.55000000000000004">
      <c r="A324" s="457"/>
      <c r="B324" s="375"/>
      <c r="C324" s="376"/>
      <c r="D324" s="376"/>
      <c r="E324" s="376"/>
      <c r="F324" s="376"/>
      <c r="G324" s="377"/>
      <c r="H324" s="375"/>
      <c r="I324" s="377"/>
      <c r="J324" s="393"/>
      <c r="K324" s="393"/>
      <c r="L324" s="439"/>
    </row>
    <row r="325" spans="1:12" ht="18" customHeight="1" x14ac:dyDescent="0.55000000000000004">
      <c r="A325" s="457"/>
      <c r="B325" s="375"/>
      <c r="C325" s="376"/>
      <c r="D325" s="376"/>
      <c r="E325" s="376"/>
      <c r="F325" s="376"/>
      <c r="G325" s="377"/>
      <c r="H325" s="375"/>
      <c r="I325" s="377"/>
      <c r="J325" s="393"/>
      <c r="K325" s="393"/>
      <c r="L325" s="439"/>
    </row>
    <row r="326" spans="1:12" ht="18" customHeight="1" x14ac:dyDescent="0.55000000000000004">
      <c r="A326" s="457"/>
      <c r="B326" s="375"/>
      <c r="C326" s="376"/>
      <c r="D326" s="376"/>
      <c r="E326" s="376"/>
      <c r="F326" s="376"/>
      <c r="G326" s="377"/>
      <c r="H326" s="375"/>
      <c r="I326" s="377"/>
      <c r="J326" s="393"/>
      <c r="K326" s="393"/>
      <c r="L326" s="372"/>
    </row>
    <row r="327" spans="1:12" ht="18" customHeight="1" x14ac:dyDescent="0.55000000000000004">
      <c r="A327" s="457"/>
      <c r="B327" s="411" t="s">
        <v>404</v>
      </c>
      <c r="C327" s="412"/>
      <c r="D327" s="412"/>
      <c r="E327" s="412"/>
      <c r="F327" s="412"/>
      <c r="G327" s="413"/>
      <c r="H327" s="411" t="s">
        <v>405</v>
      </c>
      <c r="I327" s="413"/>
      <c r="J327" s="414" t="s">
        <v>273</v>
      </c>
      <c r="K327" s="414" t="s">
        <v>273</v>
      </c>
      <c r="L327" s="451" t="s">
        <v>273</v>
      </c>
    </row>
    <row r="328" spans="1:12" ht="18" customHeight="1" x14ac:dyDescent="0.55000000000000004">
      <c r="A328" s="457"/>
      <c r="B328" s="375"/>
      <c r="C328" s="376"/>
      <c r="D328" s="376"/>
      <c r="E328" s="376"/>
      <c r="F328" s="376"/>
      <c r="G328" s="377"/>
      <c r="H328" s="375"/>
      <c r="I328" s="377"/>
      <c r="J328" s="393"/>
      <c r="K328" s="393"/>
      <c r="L328" s="439"/>
    </row>
    <row r="329" spans="1:12" ht="18" customHeight="1" x14ac:dyDescent="0.55000000000000004">
      <c r="A329" s="457"/>
      <c r="B329" s="375"/>
      <c r="C329" s="376"/>
      <c r="D329" s="376"/>
      <c r="E329" s="376"/>
      <c r="F329" s="376"/>
      <c r="G329" s="377"/>
      <c r="H329" s="375"/>
      <c r="I329" s="377"/>
      <c r="J329" s="393"/>
      <c r="K329" s="393"/>
      <c r="L329" s="439"/>
    </row>
    <row r="330" spans="1:12" ht="18" customHeight="1" x14ac:dyDescent="0.55000000000000004">
      <c r="A330" s="457"/>
      <c r="B330" s="432"/>
      <c r="C330" s="433"/>
      <c r="D330" s="433"/>
      <c r="E330" s="433"/>
      <c r="F330" s="433"/>
      <c r="G330" s="434"/>
      <c r="H330" s="432"/>
      <c r="I330" s="434"/>
      <c r="J330" s="423"/>
      <c r="K330" s="423"/>
      <c r="L330" s="452"/>
    </row>
    <row r="331" spans="1:12" ht="18" customHeight="1" x14ac:dyDescent="0.55000000000000004">
      <c r="A331" s="457"/>
      <c r="B331" s="375" t="s">
        <v>406</v>
      </c>
      <c r="C331" s="376"/>
      <c r="D331" s="376"/>
      <c r="E331" s="376"/>
      <c r="F331" s="376"/>
      <c r="G331" s="377"/>
      <c r="H331" s="429" t="s">
        <v>407</v>
      </c>
      <c r="I331" s="431"/>
      <c r="J331" s="393" t="s">
        <v>273</v>
      </c>
      <c r="K331" s="393" t="s">
        <v>273</v>
      </c>
      <c r="L331" s="415" t="s">
        <v>273</v>
      </c>
    </row>
    <row r="332" spans="1:12" ht="18" customHeight="1" x14ac:dyDescent="0.55000000000000004">
      <c r="A332" s="457"/>
      <c r="B332" s="375"/>
      <c r="C332" s="376"/>
      <c r="D332" s="376"/>
      <c r="E332" s="376"/>
      <c r="F332" s="376"/>
      <c r="G332" s="377"/>
      <c r="H332" s="429"/>
      <c r="I332" s="431"/>
      <c r="J332" s="393"/>
      <c r="K332" s="393"/>
      <c r="L332" s="439"/>
    </row>
    <row r="333" spans="1:12" ht="18" customHeight="1" x14ac:dyDescent="0.55000000000000004">
      <c r="A333" s="458"/>
      <c r="B333" s="378"/>
      <c r="C333" s="379"/>
      <c r="D333" s="379"/>
      <c r="E333" s="379"/>
      <c r="F333" s="379"/>
      <c r="G333" s="380"/>
      <c r="H333" s="537"/>
      <c r="I333" s="538"/>
      <c r="J333" s="415"/>
      <c r="K333" s="415"/>
      <c r="L333" s="439"/>
    </row>
    <row r="334" spans="1:12" ht="18" customHeight="1" x14ac:dyDescent="0.55000000000000004">
      <c r="A334" s="396" t="s">
        <v>317</v>
      </c>
      <c r="B334" s="381" t="s">
        <v>408</v>
      </c>
      <c r="C334" s="382"/>
      <c r="D334" s="382"/>
      <c r="E334" s="382"/>
      <c r="F334" s="382"/>
      <c r="G334" s="383"/>
      <c r="H334" s="381" t="s">
        <v>409</v>
      </c>
      <c r="I334" s="539"/>
      <c r="J334" s="372" t="s">
        <v>273</v>
      </c>
      <c r="K334" s="372" t="s">
        <v>273</v>
      </c>
      <c r="L334" s="439" t="s">
        <v>273</v>
      </c>
    </row>
    <row r="335" spans="1:12" ht="18" customHeight="1" x14ac:dyDescent="0.55000000000000004">
      <c r="A335" s="457"/>
      <c r="B335" s="375"/>
      <c r="C335" s="376"/>
      <c r="D335" s="376"/>
      <c r="E335" s="376"/>
      <c r="F335" s="376"/>
      <c r="G335" s="377"/>
      <c r="H335" s="429"/>
      <c r="I335" s="431"/>
      <c r="J335" s="393"/>
      <c r="K335" s="393"/>
      <c r="L335" s="415"/>
    </row>
    <row r="336" spans="1:12" ht="18" customHeight="1" x14ac:dyDescent="0.55000000000000004">
      <c r="A336" s="457"/>
      <c r="B336" s="375"/>
      <c r="C336" s="376"/>
      <c r="D336" s="376"/>
      <c r="E336" s="376"/>
      <c r="F336" s="376"/>
      <c r="G336" s="377"/>
      <c r="H336" s="429"/>
      <c r="I336" s="431"/>
      <c r="J336" s="393"/>
      <c r="K336" s="393"/>
      <c r="L336" s="372"/>
    </row>
    <row r="337" spans="1:12" ht="18" customHeight="1" x14ac:dyDescent="0.55000000000000004">
      <c r="A337" s="457"/>
      <c r="B337" s="411" t="s">
        <v>410</v>
      </c>
      <c r="C337" s="412"/>
      <c r="D337" s="412"/>
      <c r="E337" s="412"/>
      <c r="F337" s="412"/>
      <c r="G337" s="413"/>
      <c r="H337" s="411" t="s">
        <v>411</v>
      </c>
      <c r="I337" s="425"/>
      <c r="J337" s="414" t="s">
        <v>273</v>
      </c>
      <c r="K337" s="414" t="s">
        <v>273</v>
      </c>
      <c r="L337" s="451" t="s">
        <v>273</v>
      </c>
    </row>
    <row r="338" spans="1:12" ht="18" customHeight="1" x14ac:dyDescent="0.55000000000000004">
      <c r="A338" s="457"/>
      <c r="B338" s="375"/>
      <c r="C338" s="376"/>
      <c r="D338" s="376"/>
      <c r="E338" s="376"/>
      <c r="F338" s="376"/>
      <c r="G338" s="377"/>
      <c r="H338" s="429"/>
      <c r="I338" s="431"/>
      <c r="J338" s="393"/>
      <c r="K338" s="393"/>
      <c r="L338" s="439"/>
    </row>
    <row r="339" spans="1:12" ht="18" customHeight="1" x14ac:dyDescent="0.55000000000000004">
      <c r="A339" s="457"/>
      <c r="B339" s="375"/>
      <c r="C339" s="376"/>
      <c r="D339" s="376"/>
      <c r="E339" s="376"/>
      <c r="F339" s="376"/>
      <c r="G339" s="377"/>
      <c r="H339" s="429"/>
      <c r="I339" s="431"/>
      <c r="J339" s="393"/>
      <c r="K339" s="393"/>
      <c r="L339" s="439"/>
    </row>
    <row r="340" spans="1:12" ht="18" customHeight="1" x14ac:dyDescent="0.55000000000000004">
      <c r="A340" s="457"/>
      <c r="B340" s="375"/>
      <c r="C340" s="376"/>
      <c r="D340" s="376"/>
      <c r="E340" s="376"/>
      <c r="F340" s="376"/>
      <c r="G340" s="377"/>
      <c r="H340" s="429"/>
      <c r="I340" s="431"/>
      <c r="J340" s="393"/>
      <c r="K340" s="393"/>
      <c r="L340" s="439"/>
    </row>
    <row r="341" spans="1:12" ht="18" customHeight="1" x14ac:dyDescent="0.55000000000000004">
      <c r="A341" s="457"/>
      <c r="B341" s="375"/>
      <c r="C341" s="376"/>
      <c r="D341" s="376"/>
      <c r="E341" s="376"/>
      <c r="F341" s="376"/>
      <c r="G341" s="377"/>
      <c r="H341" s="429"/>
      <c r="I341" s="431"/>
      <c r="J341" s="393"/>
      <c r="K341" s="393"/>
      <c r="L341" s="439"/>
    </row>
    <row r="342" spans="1:12" ht="18" customHeight="1" x14ac:dyDescent="0.55000000000000004">
      <c r="A342" s="457"/>
      <c r="B342" s="432"/>
      <c r="C342" s="433"/>
      <c r="D342" s="433"/>
      <c r="E342" s="433"/>
      <c r="F342" s="433"/>
      <c r="G342" s="434"/>
      <c r="H342" s="426"/>
      <c r="I342" s="428"/>
      <c r="J342" s="423"/>
      <c r="K342" s="423"/>
      <c r="L342" s="452"/>
    </row>
    <row r="343" spans="1:12" ht="15" customHeight="1" x14ac:dyDescent="0.55000000000000004">
      <c r="A343" s="457"/>
      <c r="B343" s="411" t="s">
        <v>412</v>
      </c>
      <c r="C343" s="412"/>
      <c r="D343" s="412"/>
      <c r="E343" s="412"/>
      <c r="F343" s="412"/>
      <c r="G343" s="413"/>
      <c r="H343" s="536" t="s">
        <v>413</v>
      </c>
      <c r="I343" s="425"/>
      <c r="J343" s="414" t="s">
        <v>273</v>
      </c>
      <c r="K343" s="414" t="s">
        <v>273</v>
      </c>
      <c r="L343" s="451" t="s">
        <v>273</v>
      </c>
    </row>
    <row r="344" spans="1:12" ht="15" customHeight="1" x14ac:dyDescent="0.55000000000000004">
      <c r="A344" s="457"/>
      <c r="B344" s="375"/>
      <c r="C344" s="376"/>
      <c r="D344" s="376"/>
      <c r="E344" s="376"/>
      <c r="F344" s="376"/>
      <c r="G344" s="377"/>
      <c r="H344" s="429"/>
      <c r="I344" s="431"/>
      <c r="J344" s="393"/>
      <c r="K344" s="393"/>
      <c r="L344" s="439"/>
    </row>
    <row r="345" spans="1:12" ht="15" customHeight="1" x14ac:dyDescent="0.55000000000000004">
      <c r="A345" s="457"/>
      <c r="B345" s="432"/>
      <c r="C345" s="433"/>
      <c r="D345" s="433"/>
      <c r="E345" s="433"/>
      <c r="F345" s="433"/>
      <c r="G345" s="434"/>
      <c r="H345" s="426"/>
      <c r="I345" s="428"/>
      <c r="J345" s="423"/>
      <c r="K345" s="423"/>
      <c r="L345" s="452"/>
    </row>
    <row r="346" spans="1:12" ht="18" customHeight="1" x14ac:dyDescent="0.55000000000000004">
      <c r="A346" s="457"/>
      <c r="B346" s="411" t="s">
        <v>414</v>
      </c>
      <c r="C346" s="412"/>
      <c r="D346" s="412"/>
      <c r="E346" s="412"/>
      <c r="F346" s="412"/>
      <c r="G346" s="413"/>
      <c r="H346" s="536" t="s">
        <v>415</v>
      </c>
      <c r="I346" s="425"/>
      <c r="J346" s="414" t="s">
        <v>273</v>
      </c>
      <c r="K346" s="414" t="s">
        <v>273</v>
      </c>
      <c r="L346" s="415" t="s">
        <v>273</v>
      </c>
    </row>
    <row r="347" spans="1:12" ht="18" customHeight="1" x14ac:dyDescent="0.55000000000000004">
      <c r="A347" s="457"/>
      <c r="B347" s="432"/>
      <c r="C347" s="433"/>
      <c r="D347" s="433"/>
      <c r="E347" s="433"/>
      <c r="F347" s="433"/>
      <c r="G347" s="434"/>
      <c r="H347" s="426"/>
      <c r="I347" s="428"/>
      <c r="J347" s="423"/>
      <c r="K347" s="423"/>
      <c r="L347" s="452"/>
    </row>
    <row r="348" spans="1:12" ht="22" customHeight="1" x14ac:dyDescent="0.55000000000000004">
      <c r="A348" s="457"/>
      <c r="B348" s="375" t="s">
        <v>416</v>
      </c>
      <c r="C348" s="376"/>
      <c r="D348" s="376"/>
      <c r="E348" s="376"/>
      <c r="F348" s="376"/>
      <c r="G348" s="377"/>
      <c r="H348" s="375" t="s">
        <v>417</v>
      </c>
      <c r="I348" s="377"/>
      <c r="J348" s="393" t="s">
        <v>273</v>
      </c>
      <c r="K348" s="393" t="s">
        <v>273</v>
      </c>
      <c r="L348" s="415" t="s">
        <v>273</v>
      </c>
    </row>
    <row r="349" spans="1:12" ht="22" customHeight="1" x14ac:dyDescent="0.55000000000000004">
      <c r="A349" s="457"/>
      <c r="B349" s="375"/>
      <c r="C349" s="376"/>
      <c r="D349" s="376"/>
      <c r="E349" s="376"/>
      <c r="F349" s="376"/>
      <c r="G349" s="377"/>
      <c r="H349" s="375"/>
      <c r="I349" s="377"/>
      <c r="J349" s="393"/>
      <c r="K349" s="393"/>
      <c r="L349" s="439"/>
    </row>
    <row r="350" spans="1:12" ht="22" customHeight="1" x14ac:dyDescent="0.55000000000000004">
      <c r="A350" s="457"/>
      <c r="B350" s="375"/>
      <c r="C350" s="376"/>
      <c r="D350" s="376"/>
      <c r="E350" s="376"/>
      <c r="F350" s="376"/>
      <c r="G350" s="377"/>
      <c r="H350" s="375"/>
      <c r="I350" s="377"/>
      <c r="J350" s="393"/>
      <c r="K350" s="393"/>
      <c r="L350" s="439"/>
    </row>
    <row r="351" spans="1:12" ht="22" customHeight="1" x14ac:dyDescent="0.55000000000000004">
      <c r="A351" s="457"/>
      <c r="B351" s="375"/>
      <c r="C351" s="376"/>
      <c r="D351" s="376"/>
      <c r="E351" s="376"/>
      <c r="F351" s="376"/>
      <c r="G351" s="377"/>
      <c r="H351" s="375"/>
      <c r="I351" s="377"/>
      <c r="J351" s="393"/>
      <c r="K351" s="393"/>
      <c r="L351" s="372"/>
    </row>
    <row r="352" spans="1:12" ht="18" customHeight="1" x14ac:dyDescent="0.55000000000000004">
      <c r="A352" s="457"/>
      <c r="B352" s="411" t="s">
        <v>418</v>
      </c>
      <c r="C352" s="412"/>
      <c r="D352" s="412"/>
      <c r="E352" s="412"/>
      <c r="F352" s="412"/>
      <c r="G352" s="413"/>
      <c r="H352" s="411" t="s">
        <v>419</v>
      </c>
      <c r="I352" s="413"/>
      <c r="J352" s="414" t="s">
        <v>273</v>
      </c>
      <c r="K352" s="414" t="s">
        <v>273</v>
      </c>
      <c r="L352" s="414" t="s">
        <v>273</v>
      </c>
    </row>
    <row r="353" spans="1:12" ht="18" customHeight="1" x14ac:dyDescent="0.55000000000000004">
      <c r="A353" s="457"/>
      <c r="B353" s="432"/>
      <c r="C353" s="433"/>
      <c r="D353" s="433"/>
      <c r="E353" s="433"/>
      <c r="F353" s="433"/>
      <c r="G353" s="434"/>
      <c r="H353" s="432"/>
      <c r="I353" s="434"/>
      <c r="J353" s="423"/>
      <c r="K353" s="423"/>
      <c r="L353" s="423"/>
    </row>
    <row r="354" spans="1:12" ht="15" customHeight="1" x14ac:dyDescent="0.55000000000000004">
      <c r="A354" s="457"/>
      <c r="B354" s="375" t="s">
        <v>420</v>
      </c>
      <c r="C354" s="376"/>
      <c r="D354" s="376"/>
      <c r="E354" s="376"/>
      <c r="F354" s="376"/>
      <c r="G354" s="377"/>
      <c r="H354" s="375" t="s">
        <v>421</v>
      </c>
      <c r="I354" s="377"/>
      <c r="J354" s="393" t="s">
        <v>273</v>
      </c>
      <c r="K354" s="393" t="s">
        <v>273</v>
      </c>
      <c r="L354" s="415" t="s">
        <v>273</v>
      </c>
    </row>
    <row r="355" spans="1:12" ht="15" customHeight="1" x14ac:dyDescent="0.55000000000000004">
      <c r="A355" s="457"/>
      <c r="B355" s="375"/>
      <c r="C355" s="376"/>
      <c r="D355" s="376"/>
      <c r="E355" s="376"/>
      <c r="F355" s="376"/>
      <c r="G355" s="377"/>
      <c r="H355" s="375"/>
      <c r="I355" s="377"/>
      <c r="J355" s="393"/>
      <c r="K355" s="393"/>
      <c r="L355" s="439"/>
    </row>
    <row r="356" spans="1:12" ht="15" customHeight="1" x14ac:dyDescent="0.55000000000000004">
      <c r="A356" s="457"/>
      <c r="B356" s="375"/>
      <c r="C356" s="376"/>
      <c r="D356" s="376"/>
      <c r="E356" s="376"/>
      <c r="F356" s="376"/>
      <c r="G356" s="377"/>
      <c r="H356" s="375"/>
      <c r="I356" s="377"/>
      <c r="J356" s="393"/>
      <c r="K356" s="393"/>
      <c r="L356" s="372"/>
    </row>
    <row r="357" spans="1:12" ht="16" customHeight="1" x14ac:dyDescent="0.55000000000000004">
      <c r="A357" s="457"/>
      <c r="B357" s="381" t="s">
        <v>422</v>
      </c>
      <c r="C357" s="382"/>
      <c r="D357" s="382"/>
      <c r="E357" s="382"/>
      <c r="F357" s="382"/>
      <c r="G357" s="383"/>
      <c r="H357" s="381" t="s">
        <v>423</v>
      </c>
      <c r="I357" s="383"/>
      <c r="J357" s="372" t="s">
        <v>273</v>
      </c>
      <c r="K357" s="372" t="s">
        <v>273</v>
      </c>
      <c r="L357" s="439" t="s">
        <v>273</v>
      </c>
    </row>
    <row r="358" spans="1:12" ht="16" customHeight="1" x14ac:dyDescent="0.55000000000000004">
      <c r="A358" s="457"/>
      <c r="B358" s="375"/>
      <c r="C358" s="376"/>
      <c r="D358" s="376"/>
      <c r="E358" s="376"/>
      <c r="F358" s="376"/>
      <c r="G358" s="377"/>
      <c r="H358" s="375"/>
      <c r="I358" s="377"/>
      <c r="J358" s="393"/>
      <c r="K358" s="393"/>
      <c r="L358" s="439"/>
    </row>
    <row r="359" spans="1:12" ht="16" customHeight="1" x14ac:dyDescent="0.55000000000000004">
      <c r="A359" s="457"/>
      <c r="B359" s="375"/>
      <c r="C359" s="376"/>
      <c r="D359" s="376"/>
      <c r="E359" s="376"/>
      <c r="F359" s="376"/>
      <c r="G359" s="377"/>
      <c r="H359" s="375"/>
      <c r="I359" s="377"/>
      <c r="J359" s="393"/>
      <c r="K359" s="393"/>
      <c r="L359" s="439"/>
    </row>
    <row r="360" spans="1:12" ht="16" customHeight="1" x14ac:dyDescent="0.55000000000000004">
      <c r="A360" s="457"/>
      <c r="B360" s="378"/>
      <c r="C360" s="379"/>
      <c r="D360" s="379"/>
      <c r="E360" s="379"/>
      <c r="F360" s="379"/>
      <c r="G360" s="380"/>
      <c r="H360" s="378"/>
      <c r="I360" s="380"/>
      <c r="J360" s="415"/>
      <c r="K360" s="415"/>
      <c r="L360" s="439"/>
    </row>
    <row r="361" spans="1:12" ht="20" customHeight="1" x14ac:dyDescent="0.55000000000000004">
      <c r="A361" s="457"/>
      <c r="B361" s="381" t="s">
        <v>424</v>
      </c>
      <c r="C361" s="382"/>
      <c r="D361" s="382"/>
      <c r="E361" s="382"/>
      <c r="F361" s="382"/>
      <c r="G361" s="383"/>
      <c r="H361" s="381" t="s">
        <v>425</v>
      </c>
      <c r="I361" s="383"/>
      <c r="J361" s="372" t="s">
        <v>273</v>
      </c>
      <c r="K361" s="372" t="s">
        <v>273</v>
      </c>
      <c r="L361" s="372" t="s">
        <v>273</v>
      </c>
    </row>
    <row r="362" spans="1:12" ht="20" customHeight="1" x14ac:dyDescent="0.55000000000000004">
      <c r="A362" s="457"/>
      <c r="B362" s="375"/>
      <c r="C362" s="376"/>
      <c r="D362" s="376"/>
      <c r="E362" s="376"/>
      <c r="F362" s="376"/>
      <c r="G362" s="377"/>
      <c r="H362" s="375"/>
      <c r="I362" s="377"/>
      <c r="J362" s="393"/>
      <c r="K362" s="393"/>
      <c r="L362" s="393"/>
    </row>
    <row r="363" spans="1:12" ht="20" customHeight="1" x14ac:dyDescent="0.55000000000000004">
      <c r="A363" s="457"/>
      <c r="B363" s="375"/>
      <c r="C363" s="376"/>
      <c r="D363" s="376"/>
      <c r="E363" s="376"/>
      <c r="F363" s="376"/>
      <c r="G363" s="377"/>
      <c r="H363" s="375"/>
      <c r="I363" s="377"/>
      <c r="J363" s="393"/>
      <c r="K363" s="393"/>
      <c r="L363" s="393"/>
    </row>
    <row r="364" spans="1:12" ht="20" customHeight="1" x14ac:dyDescent="0.55000000000000004">
      <c r="A364" s="457"/>
      <c r="B364" s="375"/>
      <c r="C364" s="376"/>
      <c r="D364" s="376"/>
      <c r="E364" s="376"/>
      <c r="F364" s="376"/>
      <c r="G364" s="377"/>
      <c r="H364" s="375"/>
      <c r="I364" s="377"/>
      <c r="J364" s="393"/>
      <c r="K364" s="393"/>
      <c r="L364" s="393"/>
    </row>
    <row r="365" spans="1:12" ht="20" customHeight="1" x14ac:dyDescent="0.55000000000000004">
      <c r="A365" s="457"/>
      <c r="B365" s="375"/>
      <c r="C365" s="376"/>
      <c r="D365" s="376"/>
      <c r="E365" s="376"/>
      <c r="F365" s="376"/>
      <c r="G365" s="377"/>
      <c r="H365" s="375"/>
      <c r="I365" s="377"/>
      <c r="J365" s="393"/>
      <c r="K365" s="393"/>
      <c r="L365" s="393"/>
    </row>
    <row r="366" spans="1:12" ht="18" customHeight="1" x14ac:dyDescent="0.55000000000000004">
      <c r="A366" s="457"/>
      <c r="B366" s="381" t="s">
        <v>426</v>
      </c>
      <c r="C366" s="382"/>
      <c r="D366" s="382"/>
      <c r="E366" s="382"/>
      <c r="F366" s="382"/>
      <c r="G366" s="383"/>
      <c r="H366" s="381" t="s">
        <v>427</v>
      </c>
      <c r="I366" s="383"/>
      <c r="J366" s="372" t="s">
        <v>273</v>
      </c>
      <c r="K366" s="372" t="s">
        <v>273</v>
      </c>
      <c r="L366" s="372" t="s">
        <v>273</v>
      </c>
    </row>
    <row r="367" spans="1:12" ht="18" customHeight="1" x14ac:dyDescent="0.55000000000000004">
      <c r="A367" s="457"/>
      <c r="B367" s="375"/>
      <c r="C367" s="376"/>
      <c r="D367" s="376"/>
      <c r="E367" s="376"/>
      <c r="F367" s="376"/>
      <c r="G367" s="377"/>
      <c r="H367" s="375"/>
      <c r="I367" s="377"/>
      <c r="J367" s="393"/>
      <c r="K367" s="393"/>
      <c r="L367" s="393"/>
    </row>
    <row r="368" spans="1:12" ht="18" customHeight="1" x14ac:dyDescent="0.55000000000000004">
      <c r="A368" s="457"/>
      <c r="B368" s="375"/>
      <c r="C368" s="376"/>
      <c r="D368" s="376"/>
      <c r="E368" s="376"/>
      <c r="F368" s="376"/>
      <c r="G368" s="377"/>
      <c r="H368" s="375"/>
      <c r="I368" s="377"/>
      <c r="J368" s="393"/>
      <c r="K368" s="393"/>
      <c r="L368" s="393"/>
    </row>
    <row r="369" spans="1:12" ht="18" customHeight="1" x14ac:dyDescent="0.55000000000000004">
      <c r="A369" s="457"/>
      <c r="B369" s="432"/>
      <c r="C369" s="433"/>
      <c r="D369" s="433"/>
      <c r="E369" s="433"/>
      <c r="F369" s="433"/>
      <c r="G369" s="434"/>
      <c r="H369" s="432"/>
      <c r="I369" s="434"/>
      <c r="J369" s="423"/>
      <c r="K369" s="423"/>
      <c r="L369" s="423"/>
    </row>
    <row r="370" spans="1:12" ht="30" customHeight="1" x14ac:dyDescent="0.55000000000000004">
      <c r="A370" s="458"/>
      <c r="B370" s="408" t="s">
        <v>428</v>
      </c>
      <c r="C370" s="527"/>
      <c r="D370" s="527"/>
      <c r="E370" s="527"/>
      <c r="F370" s="527"/>
      <c r="G370" s="528"/>
      <c r="H370" s="408" t="s">
        <v>429</v>
      </c>
      <c r="I370" s="529"/>
      <c r="J370" s="209" t="s">
        <v>273</v>
      </c>
      <c r="K370" s="209" t="s">
        <v>273</v>
      </c>
      <c r="L370" s="209" t="s">
        <v>273</v>
      </c>
    </row>
    <row r="371" spans="1:12" ht="10.5" hidden="1" customHeight="1" x14ac:dyDescent="0.55000000000000004">
      <c r="A371" s="210"/>
      <c r="B371" s="211"/>
      <c r="C371" s="212"/>
      <c r="D371" s="212"/>
      <c r="E371" s="212"/>
      <c r="F371" s="212"/>
      <c r="G371" s="213"/>
      <c r="H371" s="211"/>
      <c r="I371" s="213"/>
      <c r="J371" s="214"/>
      <c r="K371" s="214"/>
      <c r="L371" s="214"/>
    </row>
    <row r="372" spans="1:12" ht="20" customHeight="1" x14ac:dyDescent="0.55000000000000004">
      <c r="A372" s="396" t="s">
        <v>317</v>
      </c>
      <c r="B372" s="381" t="s">
        <v>430</v>
      </c>
      <c r="C372" s="530"/>
      <c r="D372" s="530"/>
      <c r="E372" s="530"/>
      <c r="F372" s="530"/>
      <c r="G372" s="531"/>
      <c r="H372" s="381" t="s">
        <v>431</v>
      </c>
      <c r="I372" s="384"/>
      <c r="J372" s="372" t="s">
        <v>273</v>
      </c>
      <c r="K372" s="372" t="s">
        <v>273</v>
      </c>
      <c r="L372" s="372" t="s">
        <v>273</v>
      </c>
    </row>
    <row r="373" spans="1:12" ht="20" customHeight="1" x14ac:dyDescent="0.55000000000000004">
      <c r="A373" s="457"/>
      <c r="B373" s="460"/>
      <c r="C373" s="532"/>
      <c r="D373" s="532"/>
      <c r="E373" s="532"/>
      <c r="F373" s="532"/>
      <c r="G373" s="461"/>
      <c r="H373" s="385"/>
      <c r="I373" s="386"/>
      <c r="J373" s="373"/>
      <c r="K373" s="373"/>
      <c r="L373" s="373"/>
    </row>
    <row r="374" spans="1:12" ht="20" customHeight="1" x14ac:dyDescent="0.55000000000000004">
      <c r="A374" s="457"/>
      <c r="B374" s="533"/>
      <c r="C374" s="534"/>
      <c r="D374" s="534"/>
      <c r="E374" s="534"/>
      <c r="F374" s="534"/>
      <c r="G374" s="535"/>
      <c r="H374" s="482"/>
      <c r="I374" s="483"/>
      <c r="J374" s="470"/>
      <c r="K374" s="470"/>
      <c r="L374" s="470"/>
    </row>
    <row r="375" spans="1:12" ht="18" customHeight="1" x14ac:dyDescent="0.55000000000000004">
      <c r="A375" s="457"/>
      <c r="B375" s="411" t="s">
        <v>432</v>
      </c>
      <c r="C375" s="412"/>
      <c r="D375" s="412"/>
      <c r="E375" s="412"/>
      <c r="F375" s="412"/>
      <c r="G375" s="413"/>
      <c r="H375" s="411" t="s">
        <v>433</v>
      </c>
      <c r="I375" s="413"/>
      <c r="J375" s="414" t="s">
        <v>273</v>
      </c>
      <c r="K375" s="414" t="s">
        <v>273</v>
      </c>
      <c r="L375" s="451" t="s">
        <v>273</v>
      </c>
    </row>
    <row r="376" spans="1:12" ht="18" customHeight="1" x14ac:dyDescent="0.55000000000000004">
      <c r="A376" s="457"/>
      <c r="B376" s="375"/>
      <c r="C376" s="376"/>
      <c r="D376" s="376"/>
      <c r="E376" s="376"/>
      <c r="F376" s="376"/>
      <c r="G376" s="377"/>
      <c r="H376" s="375"/>
      <c r="I376" s="377"/>
      <c r="J376" s="393"/>
      <c r="K376" s="393"/>
      <c r="L376" s="439"/>
    </row>
    <row r="377" spans="1:12" ht="18" customHeight="1" x14ac:dyDescent="0.55000000000000004">
      <c r="A377" s="457"/>
      <c r="B377" s="432"/>
      <c r="C377" s="433"/>
      <c r="D377" s="433"/>
      <c r="E377" s="433"/>
      <c r="F377" s="433"/>
      <c r="G377" s="434"/>
      <c r="H377" s="432"/>
      <c r="I377" s="434"/>
      <c r="J377" s="423"/>
      <c r="K377" s="423"/>
      <c r="L377" s="372"/>
    </row>
    <row r="378" spans="1:12" ht="18" customHeight="1" x14ac:dyDescent="0.55000000000000004">
      <c r="A378" s="457"/>
      <c r="B378" s="411" t="s">
        <v>434</v>
      </c>
      <c r="C378" s="412"/>
      <c r="D378" s="412"/>
      <c r="E378" s="412"/>
      <c r="F378" s="412"/>
      <c r="G378" s="413"/>
      <c r="H378" s="411" t="s">
        <v>435</v>
      </c>
      <c r="I378" s="413"/>
      <c r="J378" s="414" t="s">
        <v>273</v>
      </c>
      <c r="K378" s="414" t="s">
        <v>273</v>
      </c>
      <c r="L378" s="451" t="s">
        <v>273</v>
      </c>
    </row>
    <row r="379" spans="1:12" ht="18" customHeight="1" x14ac:dyDescent="0.55000000000000004">
      <c r="A379" s="457"/>
      <c r="B379" s="375"/>
      <c r="C379" s="376"/>
      <c r="D379" s="376"/>
      <c r="E379" s="376"/>
      <c r="F379" s="376"/>
      <c r="G379" s="377"/>
      <c r="H379" s="375"/>
      <c r="I379" s="377"/>
      <c r="J379" s="393"/>
      <c r="K379" s="393"/>
      <c r="L379" s="439"/>
    </row>
    <row r="380" spans="1:12" ht="18" customHeight="1" x14ac:dyDescent="0.55000000000000004">
      <c r="A380" s="457"/>
      <c r="B380" s="375"/>
      <c r="C380" s="376"/>
      <c r="D380" s="376"/>
      <c r="E380" s="376"/>
      <c r="F380" s="376"/>
      <c r="G380" s="377"/>
      <c r="H380" s="375"/>
      <c r="I380" s="377"/>
      <c r="J380" s="393"/>
      <c r="K380" s="393"/>
      <c r="L380" s="372"/>
    </row>
    <row r="381" spans="1:12" ht="18" customHeight="1" x14ac:dyDescent="0.55000000000000004">
      <c r="A381" s="457"/>
      <c r="B381" s="381" t="s">
        <v>436</v>
      </c>
      <c r="C381" s="382"/>
      <c r="D381" s="382"/>
      <c r="E381" s="382"/>
      <c r="F381" s="382"/>
      <c r="G381" s="383"/>
      <c r="H381" s="381" t="s">
        <v>437</v>
      </c>
      <c r="I381" s="383"/>
      <c r="J381" s="372" t="s">
        <v>273</v>
      </c>
      <c r="K381" s="372" t="s">
        <v>273</v>
      </c>
      <c r="L381" s="439" t="s">
        <v>273</v>
      </c>
    </row>
    <row r="382" spans="1:12" ht="18" customHeight="1" x14ac:dyDescent="0.55000000000000004">
      <c r="A382" s="457"/>
      <c r="B382" s="375"/>
      <c r="C382" s="376"/>
      <c r="D382" s="376"/>
      <c r="E382" s="376"/>
      <c r="F382" s="376"/>
      <c r="G382" s="377"/>
      <c r="H382" s="375"/>
      <c r="I382" s="377"/>
      <c r="J382" s="393"/>
      <c r="K382" s="393"/>
      <c r="L382" s="415"/>
    </row>
    <row r="383" spans="1:12" ht="18" customHeight="1" x14ac:dyDescent="0.55000000000000004">
      <c r="A383" s="457"/>
      <c r="B383" s="375"/>
      <c r="C383" s="376"/>
      <c r="D383" s="376"/>
      <c r="E383" s="376"/>
      <c r="F383" s="376"/>
      <c r="G383" s="377"/>
      <c r="H383" s="375"/>
      <c r="I383" s="377"/>
      <c r="J383" s="393"/>
      <c r="K383" s="393"/>
      <c r="L383" s="415"/>
    </row>
    <row r="384" spans="1:12" ht="18" customHeight="1" x14ac:dyDescent="0.55000000000000004">
      <c r="A384" s="457"/>
      <c r="B384" s="375"/>
      <c r="C384" s="376"/>
      <c r="D384" s="376"/>
      <c r="E384" s="376"/>
      <c r="F384" s="376"/>
      <c r="G384" s="377"/>
      <c r="H384" s="375"/>
      <c r="I384" s="377"/>
      <c r="J384" s="393"/>
      <c r="K384" s="393"/>
      <c r="L384" s="415"/>
    </row>
    <row r="385" spans="1:12" ht="18" customHeight="1" x14ac:dyDescent="0.55000000000000004">
      <c r="A385" s="457"/>
      <c r="B385" s="375"/>
      <c r="C385" s="376"/>
      <c r="D385" s="376"/>
      <c r="E385" s="376"/>
      <c r="F385" s="376"/>
      <c r="G385" s="377"/>
      <c r="H385" s="375"/>
      <c r="I385" s="377"/>
      <c r="J385" s="393"/>
      <c r="K385" s="393"/>
      <c r="L385" s="415"/>
    </row>
    <row r="386" spans="1:12" ht="18" customHeight="1" x14ac:dyDescent="0.55000000000000004">
      <c r="A386" s="457"/>
      <c r="B386" s="375"/>
      <c r="C386" s="376"/>
      <c r="D386" s="376"/>
      <c r="E386" s="376"/>
      <c r="F386" s="376"/>
      <c r="G386" s="377"/>
      <c r="H386" s="375"/>
      <c r="I386" s="377"/>
      <c r="J386" s="393"/>
      <c r="K386" s="393"/>
      <c r="L386" s="415"/>
    </row>
    <row r="387" spans="1:12" ht="18" customHeight="1" x14ac:dyDescent="0.55000000000000004">
      <c r="A387" s="457"/>
      <c r="B387" s="375"/>
      <c r="C387" s="376"/>
      <c r="D387" s="376"/>
      <c r="E387" s="376"/>
      <c r="F387" s="376"/>
      <c r="G387" s="377"/>
      <c r="H387" s="375"/>
      <c r="I387" s="377"/>
      <c r="J387" s="393"/>
      <c r="K387" s="393"/>
      <c r="L387" s="415"/>
    </row>
    <row r="388" spans="1:12" ht="18" customHeight="1" x14ac:dyDescent="0.55000000000000004">
      <c r="A388" s="457"/>
      <c r="B388" s="375"/>
      <c r="C388" s="376"/>
      <c r="D388" s="376"/>
      <c r="E388" s="376"/>
      <c r="F388" s="376"/>
      <c r="G388" s="377"/>
      <c r="H388" s="375"/>
      <c r="I388" s="377"/>
      <c r="J388" s="393"/>
      <c r="K388" s="393"/>
      <c r="L388" s="439"/>
    </row>
    <row r="389" spans="1:12" ht="18" customHeight="1" x14ac:dyDescent="0.55000000000000004">
      <c r="A389" s="457"/>
      <c r="B389" s="378"/>
      <c r="C389" s="379"/>
      <c r="D389" s="379"/>
      <c r="E389" s="379"/>
      <c r="F389" s="379"/>
      <c r="G389" s="380"/>
      <c r="H389" s="378"/>
      <c r="I389" s="380"/>
      <c r="J389" s="415"/>
      <c r="K389" s="415"/>
      <c r="L389" s="439"/>
    </row>
    <row r="390" spans="1:12" ht="18" customHeight="1" x14ac:dyDescent="0.55000000000000004">
      <c r="A390" s="457"/>
      <c r="B390" s="375" t="s">
        <v>438</v>
      </c>
      <c r="C390" s="376"/>
      <c r="D390" s="376"/>
      <c r="E390" s="376"/>
      <c r="F390" s="376"/>
      <c r="G390" s="377"/>
      <c r="H390" s="375" t="s">
        <v>439</v>
      </c>
      <c r="I390" s="377"/>
      <c r="J390" s="393" t="s">
        <v>273</v>
      </c>
      <c r="K390" s="393" t="s">
        <v>273</v>
      </c>
      <c r="L390" s="393" t="s">
        <v>273</v>
      </c>
    </row>
    <row r="391" spans="1:12" ht="18" customHeight="1" x14ac:dyDescent="0.55000000000000004">
      <c r="A391" s="457"/>
      <c r="B391" s="375"/>
      <c r="C391" s="376"/>
      <c r="D391" s="376"/>
      <c r="E391" s="376"/>
      <c r="F391" s="376"/>
      <c r="G391" s="377"/>
      <c r="H391" s="375"/>
      <c r="I391" s="377"/>
      <c r="J391" s="393"/>
      <c r="K391" s="393"/>
      <c r="L391" s="393"/>
    </row>
    <row r="392" spans="1:12" ht="18" customHeight="1" x14ac:dyDescent="0.55000000000000004">
      <c r="A392" s="457"/>
      <c r="B392" s="375"/>
      <c r="C392" s="376"/>
      <c r="D392" s="376"/>
      <c r="E392" s="376"/>
      <c r="F392" s="376"/>
      <c r="G392" s="377"/>
      <c r="H392" s="375"/>
      <c r="I392" s="377"/>
      <c r="J392" s="393"/>
      <c r="K392" s="393"/>
      <c r="L392" s="393"/>
    </row>
    <row r="393" spans="1:12" ht="18" customHeight="1" x14ac:dyDescent="0.55000000000000004">
      <c r="A393" s="457"/>
      <c r="B393" s="432"/>
      <c r="C393" s="433"/>
      <c r="D393" s="433"/>
      <c r="E393" s="433"/>
      <c r="F393" s="433"/>
      <c r="G393" s="434"/>
      <c r="H393" s="432"/>
      <c r="I393" s="434"/>
      <c r="J393" s="423"/>
      <c r="K393" s="423"/>
      <c r="L393" s="423"/>
    </row>
    <row r="394" spans="1:12" ht="18" customHeight="1" x14ac:dyDescent="0.55000000000000004">
      <c r="A394" s="457"/>
      <c r="B394" s="411" t="s">
        <v>440</v>
      </c>
      <c r="C394" s="412"/>
      <c r="D394" s="412"/>
      <c r="E394" s="412"/>
      <c r="F394" s="412"/>
      <c r="G394" s="413"/>
      <c r="H394" s="411" t="s">
        <v>441</v>
      </c>
      <c r="I394" s="413"/>
      <c r="J394" s="414" t="s">
        <v>273</v>
      </c>
      <c r="K394" s="414" t="s">
        <v>273</v>
      </c>
      <c r="L394" s="451" t="s">
        <v>273</v>
      </c>
    </row>
    <row r="395" spans="1:12" ht="18" customHeight="1" x14ac:dyDescent="0.55000000000000004">
      <c r="A395" s="457"/>
      <c r="B395" s="375"/>
      <c r="C395" s="376"/>
      <c r="D395" s="376"/>
      <c r="E395" s="376"/>
      <c r="F395" s="376"/>
      <c r="G395" s="377"/>
      <c r="H395" s="375"/>
      <c r="I395" s="377"/>
      <c r="J395" s="393"/>
      <c r="K395" s="393"/>
      <c r="L395" s="439"/>
    </row>
    <row r="396" spans="1:12" ht="18" customHeight="1" x14ac:dyDescent="0.55000000000000004">
      <c r="A396" s="457"/>
      <c r="B396" s="375"/>
      <c r="C396" s="376"/>
      <c r="D396" s="376"/>
      <c r="E396" s="376"/>
      <c r="F396" s="376"/>
      <c r="G396" s="377"/>
      <c r="H396" s="375"/>
      <c r="I396" s="377"/>
      <c r="J396" s="393"/>
      <c r="K396" s="393"/>
      <c r="L396" s="372"/>
    </row>
    <row r="397" spans="1:12" ht="18" customHeight="1" x14ac:dyDescent="0.55000000000000004">
      <c r="A397" s="457"/>
      <c r="B397" s="411" t="s">
        <v>442</v>
      </c>
      <c r="C397" s="412"/>
      <c r="D397" s="412"/>
      <c r="E397" s="412"/>
      <c r="F397" s="412"/>
      <c r="G397" s="413"/>
      <c r="H397" s="411" t="s">
        <v>443</v>
      </c>
      <c r="I397" s="413"/>
      <c r="J397" s="414" t="s">
        <v>273</v>
      </c>
      <c r="K397" s="414" t="s">
        <v>273</v>
      </c>
      <c r="L397" s="451" t="s">
        <v>273</v>
      </c>
    </row>
    <row r="398" spans="1:12" ht="18" customHeight="1" x14ac:dyDescent="0.55000000000000004">
      <c r="A398" s="457"/>
      <c r="B398" s="375"/>
      <c r="C398" s="376"/>
      <c r="D398" s="376"/>
      <c r="E398" s="376"/>
      <c r="F398" s="376"/>
      <c r="G398" s="377"/>
      <c r="H398" s="375"/>
      <c r="I398" s="377"/>
      <c r="J398" s="393"/>
      <c r="K398" s="393"/>
      <c r="L398" s="439"/>
    </row>
    <row r="399" spans="1:12" ht="18" customHeight="1" x14ac:dyDescent="0.55000000000000004">
      <c r="A399" s="457"/>
      <c r="B399" s="375"/>
      <c r="C399" s="376"/>
      <c r="D399" s="376"/>
      <c r="E399" s="376"/>
      <c r="F399" s="376"/>
      <c r="G399" s="377"/>
      <c r="H399" s="375"/>
      <c r="I399" s="377"/>
      <c r="J399" s="393"/>
      <c r="K399" s="393"/>
      <c r="L399" s="439"/>
    </row>
    <row r="400" spans="1:12" ht="18" customHeight="1" x14ac:dyDescent="0.55000000000000004">
      <c r="A400" s="457"/>
      <c r="B400" s="375"/>
      <c r="C400" s="376"/>
      <c r="D400" s="376"/>
      <c r="E400" s="376"/>
      <c r="F400" s="376"/>
      <c r="G400" s="377"/>
      <c r="H400" s="375"/>
      <c r="I400" s="377"/>
      <c r="J400" s="393"/>
      <c r="K400" s="393"/>
      <c r="L400" s="439"/>
    </row>
    <row r="401" spans="1:12" ht="18" customHeight="1" x14ac:dyDescent="0.55000000000000004">
      <c r="A401" s="457"/>
      <c r="B401" s="375"/>
      <c r="C401" s="376"/>
      <c r="D401" s="376"/>
      <c r="E401" s="376"/>
      <c r="F401" s="376"/>
      <c r="G401" s="377"/>
      <c r="H401" s="375"/>
      <c r="I401" s="377"/>
      <c r="J401" s="393"/>
      <c r="K401" s="393"/>
      <c r="L401" s="439"/>
    </row>
    <row r="402" spans="1:12" ht="18" customHeight="1" x14ac:dyDescent="0.55000000000000004">
      <c r="A402" s="457"/>
      <c r="B402" s="375"/>
      <c r="C402" s="376"/>
      <c r="D402" s="376"/>
      <c r="E402" s="376"/>
      <c r="F402" s="376"/>
      <c r="G402" s="377"/>
      <c r="H402" s="375"/>
      <c r="I402" s="377"/>
      <c r="J402" s="393"/>
      <c r="K402" s="393"/>
      <c r="L402" s="439"/>
    </row>
    <row r="403" spans="1:12" ht="18" customHeight="1" x14ac:dyDescent="0.55000000000000004">
      <c r="A403" s="457"/>
      <c r="B403" s="375"/>
      <c r="C403" s="376"/>
      <c r="D403" s="376"/>
      <c r="E403" s="376"/>
      <c r="F403" s="376"/>
      <c r="G403" s="377"/>
      <c r="H403" s="375"/>
      <c r="I403" s="377"/>
      <c r="J403" s="393"/>
      <c r="K403" s="393"/>
      <c r="L403" s="439"/>
    </row>
    <row r="404" spans="1:12" ht="18" customHeight="1" x14ac:dyDescent="0.55000000000000004">
      <c r="A404" s="457"/>
      <c r="B404" s="375"/>
      <c r="C404" s="376"/>
      <c r="D404" s="376"/>
      <c r="E404" s="376"/>
      <c r="F404" s="376"/>
      <c r="G404" s="377"/>
      <c r="H404" s="375"/>
      <c r="I404" s="377"/>
      <c r="J404" s="393"/>
      <c r="K404" s="393"/>
      <c r="L404" s="439"/>
    </row>
    <row r="405" spans="1:12" ht="18" customHeight="1" x14ac:dyDescent="0.55000000000000004">
      <c r="A405" s="457"/>
      <c r="B405" s="375"/>
      <c r="C405" s="376"/>
      <c r="D405" s="376"/>
      <c r="E405" s="376"/>
      <c r="F405" s="376"/>
      <c r="G405" s="377"/>
      <c r="H405" s="375"/>
      <c r="I405" s="377"/>
      <c r="J405" s="393"/>
      <c r="K405" s="393"/>
      <c r="L405" s="439"/>
    </row>
    <row r="406" spans="1:12" ht="18" customHeight="1" x14ac:dyDescent="0.55000000000000004">
      <c r="A406" s="457"/>
      <c r="B406" s="375"/>
      <c r="C406" s="376"/>
      <c r="D406" s="376"/>
      <c r="E406" s="376"/>
      <c r="F406" s="376"/>
      <c r="G406" s="377"/>
      <c r="H406" s="375"/>
      <c r="I406" s="377"/>
      <c r="J406" s="393"/>
      <c r="K406" s="393"/>
      <c r="L406" s="439"/>
    </row>
    <row r="407" spans="1:12" ht="18" customHeight="1" x14ac:dyDescent="0.55000000000000004">
      <c r="A407" s="457"/>
      <c r="B407" s="375"/>
      <c r="C407" s="376"/>
      <c r="D407" s="376"/>
      <c r="E407" s="376"/>
      <c r="F407" s="376"/>
      <c r="G407" s="377"/>
      <c r="H407" s="375"/>
      <c r="I407" s="377"/>
      <c r="J407" s="393"/>
      <c r="K407" s="393"/>
      <c r="L407" s="439"/>
    </row>
    <row r="408" spans="1:12" ht="18" customHeight="1" x14ac:dyDescent="0.55000000000000004">
      <c r="A408" s="458"/>
      <c r="B408" s="378"/>
      <c r="C408" s="379"/>
      <c r="D408" s="379"/>
      <c r="E408" s="379"/>
      <c r="F408" s="379"/>
      <c r="G408" s="380"/>
      <c r="H408" s="378"/>
      <c r="I408" s="380"/>
      <c r="J408" s="415"/>
      <c r="K408" s="415"/>
      <c r="L408" s="439"/>
    </row>
    <row r="409" spans="1:12" ht="18" customHeight="1" x14ac:dyDescent="0.55000000000000004">
      <c r="A409" s="396" t="s">
        <v>317</v>
      </c>
      <c r="B409" s="381" t="s">
        <v>444</v>
      </c>
      <c r="C409" s="382"/>
      <c r="D409" s="382"/>
      <c r="E409" s="382"/>
      <c r="F409" s="382"/>
      <c r="G409" s="383"/>
      <c r="H409" s="381" t="s">
        <v>445</v>
      </c>
      <c r="I409" s="383"/>
      <c r="J409" s="372" t="s">
        <v>273</v>
      </c>
      <c r="K409" s="372" t="s">
        <v>273</v>
      </c>
      <c r="L409" s="439" t="s">
        <v>273</v>
      </c>
    </row>
    <row r="410" spans="1:12" ht="18" customHeight="1" x14ac:dyDescent="0.55000000000000004">
      <c r="A410" s="457"/>
      <c r="B410" s="375"/>
      <c r="C410" s="376"/>
      <c r="D410" s="376"/>
      <c r="E410" s="376"/>
      <c r="F410" s="376"/>
      <c r="G410" s="377"/>
      <c r="H410" s="375"/>
      <c r="I410" s="377"/>
      <c r="J410" s="393"/>
      <c r="K410" s="393"/>
      <c r="L410" s="439"/>
    </row>
    <row r="411" spans="1:12" ht="18" customHeight="1" x14ac:dyDescent="0.55000000000000004">
      <c r="A411" s="457"/>
      <c r="B411" s="375"/>
      <c r="C411" s="376"/>
      <c r="D411" s="376"/>
      <c r="E411" s="376"/>
      <c r="F411" s="376"/>
      <c r="G411" s="377"/>
      <c r="H411" s="375"/>
      <c r="I411" s="377"/>
      <c r="J411" s="393"/>
      <c r="K411" s="393"/>
      <c r="L411" s="439"/>
    </row>
    <row r="412" spans="1:12" ht="18" customHeight="1" x14ac:dyDescent="0.55000000000000004">
      <c r="A412" s="457"/>
      <c r="B412" s="375"/>
      <c r="C412" s="376"/>
      <c r="D412" s="376"/>
      <c r="E412" s="376"/>
      <c r="F412" s="376"/>
      <c r="G412" s="377"/>
      <c r="H412" s="375"/>
      <c r="I412" s="377"/>
      <c r="J412" s="393"/>
      <c r="K412" s="393"/>
      <c r="L412" s="439"/>
    </row>
    <row r="413" spans="1:12" ht="18" customHeight="1" x14ac:dyDescent="0.55000000000000004">
      <c r="A413" s="457"/>
      <c r="B413" s="375"/>
      <c r="C413" s="376"/>
      <c r="D413" s="376"/>
      <c r="E413" s="376"/>
      <c r="F413" s="376"/>
      <c r="G413" s="377"/>
      <c r="H413" s="375"/>
      <c r="I413" s="377"/>
      <c r="J413" s="393"/>
      <c r="K413" s="393"/>
      <c r="L413" s="439"/>
    </row>
    <row r="414" spans="1:12" ht="18" customHeight="1" x14ac:dyDescent="0.55000000000000004">
      <c r="A414" s="457"/>
      <c r="B414" s="375"/>
      <c r="C414" s="376"/>
      <c r="D414" s="376"/>
      <c r="E414" s="376"/>
      <c r="F414" s="376"/>
      <c r="G414" s="377"/>
      <c r="H414" s="375"/>
      <c r="I414" s="377"/>
      <c r="J414" s="393"/>
      <c r="K414" s="393"/>
      <c r="L414" s="439"/>
    </row>
    <row r="415" spans="1:12" ht="18" customHeight="1" x14ac:dyDescent="0.55000000000000004">
      <c r="A415" s="457"/>
      <c r="B415" s="375"/>
      <c r="C415" s="376"/>
      <c r="D415" s="376"/>
      <c r="E415" s="376"/>
      <c r="F415" s="376"/>
      <c r="G415" s="377"/>
      <c r="H415" s="375"/>
      <c r="I415" s="377"/>
      <c r="J415" s="393"/>
      <c r="K415" s="393"/>
      <c r="L415" s="372"/>
    </row>
    <row r="416" spans="1:12" ht="18" customHeight="1" x14ac:dyDescent="0.55000000000000004">
      <c r="A416" s="457"/>
      <c r="B416" s="411" t="s">
        <v>446</v>
      </c>
      <c r="C416" s="412"/>
      <c r="D416" s="412"/>
      <c r="E416" s="412"/>
      <c r="F416" s="412"/>
      <c r="G416" s="413"/>
      <c r="H416" s="411" t="s">
        <v>447</v>
      </c>
      <c r="I416" s="413"/>
      <c r="J416" s="414" t="s">
        <v>273</v>
      </c>
      <c r="K416" s="414" t="s">
        <v>273</v>
      </c>
      <c r="L416" s="451" t="s">
        <v>273</v>
      </c>
    </row>
    <row r="417" spans="1:12" ht="18" customHeight="1" x14ac:dyDescent="0.55000000000000004">
      <c r="A417" s="457"/>
      <c r="B417" s="432"/>
      <c r="C417" s="433"/>
      <c r="D417" s="433"/>
      <c r="E417" s="433"/>
      <c r="F417" s="433"/>
      <c r="G417" s="434"/>
      <c r="H417" s="432"/>
      <c r="I417" s="434"/>
      <c r="J417" s="423"/>
      <c r="K417" s="423"/>
      <c r="L417" s="452"/>
    </row>
    <row r="418" spans="1:12" ht="18" customHeight="1" x14ac:dyDescent="0.55000000000000004">
      <c r="A418" s="457"/>
      <c r="B418" s="375" t="s">
        <v>448</v>
      </c>
      <c r="C418" s="376"/>
      <c r="D418" s="376"/>
      <c r="E418" s="376"/>
      <c r="F418" s="376"/>
      <c r="G418" s="377"/>
      <c r="H418" s="375" t="s">
        <v>449</v>
      </c>
      <c r="I418" s="377"/>
      <c r="J418" s="393" t="s">
        <v>273</v>
      </c>
      <c r="K418" s="393" t="s">
        <v>273</v>
      </c>
      <c r="L418" s="415" t="s">
        <v>273</v>
      </c>
    </row>
    <row r="419" spans="1:12" ht="18" customHeight="1" x14ac:dyDescent="0.55000000000000004">
      <c r="A419" s="457"/>
      <c r="B419" s="375"/>
      <c r="C419" s="376"/>
      <c r="D419" s="376"/>
      <c r="E419" s="376"/>
      <c r="F419" s="376"/>
      <c r="G419" s="377"/>
      <c r="H419" s="375"/>
      <c r="I419" s="377"/>
      <c r="J419" s="393"/>
      <c r="K419" s="393"/>
      <c r="L419" s="372"/>
    </row>
    <row r="420" spans="1:12" ht="18" customHeight="1" x14ac:dyDescent="0.55000000000000004">
      <c r="A420" s="457"/>
      <c r="B420" s="381" t="s">
        <v>450</v>
      </c>
      <c r="C420" s="382"/>
      <c r="D420" s="382"/>
      <c r="E420" s="382"/>
      <c r="F420" s="382"/>
      <c r="G420" s="383"/>
      <c r="H420" s="381" t="s">
        <v>451</v>
      </c>
      <c r="I420" s="383"/>
      <c r="J420" s="372" t="s">
        <v>273</v>
      </c>
      <c r="K420" s="372" t="s">
        <v>273</v>
      </c>
      <c r="L420" s="372" t="s">
        <v>273</v>
      </c>
    </row>
    <row r="421" spans="1:12" ht="18" customHeight="1" x14ac:dyDescent="0.55000000000000004">
      <c r="A421" s="457"/>
      <c r="B421" s="375"/>
      <c r="C421" s="376"/>
      <c r="D421" s="376"/>
      <c r="E421" s="376"/>
      <c r="F421" s="376"/>
      <c r="G421" s="377"/>
      <c r="H421" s="375"/>
      <c r="I421" s="377"/>
      <c r="J421" s="393"/>
      <c r="K421" s="393"/>
      <c r="L421" s="393"/>
    </row>
    <row r="422" spans="1:12" ht="18" customHeight="1" x14ac:dyDescent="0.55000000000000004">
      <c r="A422" s="457"/>
      <c r="B422" s="375"/>
      <c r="C422" s="376"/>
      <c r="D422" s="376"/>
      <c r="E422" s="376"/>
      <c r="F422" s="376"/>
      <c r="G422" s="377"/>
      <c r="H422" s="375"/>
      <c r="I422" s="377"/>
      <c r="J422" s="393"/>
      <c r="K422" s="393"/>
      <c r="L422" s="393"/>
    </row>
    <row r="423" spans="1:12" ht="18" customHeight="1" x14ac:dyDescent="0.55000000000000004">
      <c r="A423" s="457"/>
      <c r="B423" s="375"/>
      <c r="C423" s="376"/>
      <c r="D423" s="376"/>
      <c r="E423" s="376"/>
      <c r="F423" s="376"/>
      <c r="G423" s="377"/>
      <c r="H423" s="375"/>
      <c r="I423" s="377"/>
      <c r="J423" s="393"/>
      <c r="K423" s="393"/>
      <c r="L423" s="393"/>
    </row>
    <row r="424" spans="1:12" ht="18" customHeight="1" x14ac:dyDescent="0.55000000000000004">
      <c r="A424" s="457"/>
      <c r="B424" s="411" t="s">
        <v>452</v>
      </c>
      <c r="C424" s="412"/>
      <c r="D424" s="412"/>
      <c r="E424" s="412"/>
      <c r="F424" s="412"/>
      <c r="G424" s="413"/>
      <c r="H424" s="385"/>
      <c r="I424" s="386"/>
      <c r="J424" s="414" t="s">
        <v>273</v>
      </c>
      <c r="K424" s="414" t="s">
        <v>273</v>
      </c>
      <c r="L424" s="451" t="s">
        <v>273</v>
      </c>
    </row>
    <row r="425" spans="1:12" ht="18" customHeight="1" x14ac:dyDescent="0.55000000000000004">
      <c r="A425" s="457"/>
      <c r="B425" s="432"/>
      <c r="C425" s="433"/>
      <c r="D425" s="433"/>
      <c r="E425" s="433"/>
      <c r="F425" s="433"/>
      <c r="G425" s="434"/>
      <c r="H425" s="385"/>
      <c r="I425" s="386"/>
      <c r="J425" s="423"/>
      <c r="K425" s="423"/>
      <c r="L425" s="452"/>
    </row>
    <row r="426" spans="1:12" ht="18" customHeight="1" x14ac:dyDescent="0.55000000000000004">
      <c r="A426" s="457"/>
      <c r="B426" s="411" t="s">
        <v>453</v>
      </c>
      <c r="C426" s="412"/>
      <c r="D426" s="412"/>
      <c r="E426" s="412"/>
      <c r="F426" s="412"/>
      <c r="G426" s="413"/>
      <c r="H426" s="385"/>
      <c r="I426" s="386"/>
      <c r="J426" s="414" t="s">
        <v>273</v>
      </c>
      <c r="K426" s="414" t="s">
        <v>273</v>
      </c>
      <c r="L426" s="415" t="s">
        <v>273</v>
      </c>
    </row>
    <row r="427" spans="1:12" ht="18" customHeight="1" x14ac:dyDescent="0.55000000000000004">
      <c r="A427" s="457"/>
      <c r="B427" s="375"/>
      <c r="C427" s="376"/>
      <c r="D427" s="376"/>
      <c r="E427" s="376"/>
      <c r="F427" s="376"/>
      <c r="G427" s="377"/>
      <c r="H427" s="385"/>
      <c r="I427" s="386"/>
      <c r="J427" s="393"/>
      <c r="K427" s="393"/>
      <c r="L427" s="393"/>
    </row>
    <row r="428" spans="1:12" ht="25" customHeight="1" x14ac:dyDescent="0.55000000000000004">
      <c r="A428" s="457"/>
      <c r="B428" s="381" t="s">
        <v>454</v>
      </c>
      <c r="C428" s="382"/>
      <c r="D428" s="382"/>
      <c r="E428" s="382"/>
      <c r="F428" s="382"/>
      <c r="G428" s="383"/>
      <c r="H428" s="381" t="s">
        <v>455</v>
      </c>
      <c r="I428" s="383"/>
      <c r="J428" s="372" t="s">
        <v>273</v>
      </c>
      <c r="K428" s="372" t="s">
        <v>273</v>
      </c>
      <c r="L428" s="372" t="s">
        <v>273</v>
      </c>
    </row>
    <row r="429" spans="1:12" ht="25" customHeight="1" x14ac:dyDescent="0.55000000000000004">
      <c r="A429" s="457"/>
      <c r="B429" s="432"/>
      <c r="C429" s="433"/>
      <c r="D429" s="433"/>
      <c r="E429" s="433"/>
      <c r="F429" s="433"/>
      <c r="G429" s="434"/>
      <c r="H429" s="375"/>
      <c r="I429" s="377"/>
      <c r="J429" s="423"/>
      <c r="K429" s="423"/>
      <c r="L429" s="423"/>
    </row>
    <row r="430" spans="1:12" ht="18" customHeight="1" x14ac:dyDescent="0.55000000000000004">
      <c r="A430" s="457"/>
      <c r="B430" s="411" t="s">
        <v>456</v>
      </c>
      <c r="C430" s="412"/>
      <c r="D430" s="412"/>
      <c r="E430" s="412"/>
      <c r="F430" s="412"/>
      <c r="G430" s="413"/>
      <c r="H430" s="385"/>
      <c r="I430" s="386"/>
      <c r="J430" s="414" t="s">
        <v>273</v>
      </c>
      <c r="K430" s="414" t="s">
        <v>273</v>
      </c>
      <c r="L430" s="393" t="s">
        <v>273</v>
      </c>
    </row>
    <row r="431" spans="1:12" ht="18" customHeight="1" x14ac:dyDescent="0.55000000000000004">
      <c r="A431" s="457"/>
      <c r="B431" s="375"/>
      <c r="C431" s="376"/>
      <c r="D431" s="376"/>
      <c r="E431" s="376"/>
      <c r="F431" s="376"/>
      <c r="G431" s="377"/>
      <c r="H431" s="385"/>
      <c r="I431" s="386"/>
      <c r="J431" s="393"/>
      <c r="K431" s="393"/>
      <c r="L431" s="393"/>
    </row>
    <row r="432" spans="1:12" ht="18" customHeight="1" x14ac:dyDescent="0.55000000000000004">
      <c r="A432" s="457"/>
      <c r="B432" s="411" t="s">
        <v>457</v>
      </c>
      <c r="C432" s="412"/>
      <c r="D432" s="412"/>
      <c r="E432" s="412"/>
      <c r="F432" s="412"/>
      <c r="G432" s="413"/>
      <c r="H432" s="385"/>
      <c r="I432" s="386"/>
      <c r="J432" s="414" t="s">
        <v>273</v>
      </c>
      <c r="K432" s="414" t="s">
        <v>273</v>
      </c>
      <c r="L432" s="414" t="s">
        <v>273</v>
      </c>
    </row>
    <row r="433" spans="1:12" ht="18" customHeight="1" x14ac:dyDescent="0.55000000000000004">
      <c r="A433" s="457"/>
      <c r="B433" s="375"/>
      <c r="C433" s="376"/>
      <c r="D433" s="376"/>
      <c r="E433" s="376"/>
      <c r="F433" s="376"/>
      <c r="G433" s="377"/>
      <c r="H433" s="385"/>
      <c r="I433" s="386"/>
      <c r="J433" s="393"/>
      <c r="K433" s="393"/>
      <c r="L433" s="393"/>
    </row>
    <row r="434" spans="1:12" ht="18" customHeight="1" x14ac:dyDescent="0.55000000000000004">
      <c r="A434" s="457"/>
      <c r="B434" s="432"/>
      <c r="C434" s="433"/>
      <c r="D434" s="433"/>
      <c r="E434" s="433"/>
      <c r="F434" s="433"/>
      <c r="G434" s="434"/>
      <c r="H434" s="385"/>
      <c r="I434" s="386"/>
      <c r="J434" s="423"/>
      <c r="K434" s="423"/>
      <c r="L434" s="423"/>
    </row>
    <row r="435" spans="1:12" ht="18" customHeight="1" x14ac:dyDescent="0.55000000000000004">
      <c r="A435" s="457"/>
      <c r="B435" s="411" t="s">
        <v>458</v>
      </c>
      <c r="C435" s="412"/>
      <c r="D435" s="412"/>
      <c r="E435" s="412"/>
      <c r="F435" s="412"/>
      <c r="G435" s="413"/>
      <c r="H435" s="385"/>
      <c r="I435" s="386"/>
      <c r="J435" s="414" t="s">
        <v>273</v>
      </c>
      <c r="K435" s="414" t="s">
        <v>273</v>
      </c>
      <c r="L435" s="414" t="s">
        <v>273</v>
      </c>
    </row>
    <row r="436" spans="1:12" ht="18" customHeight="1" x14ac:dyDescent="0.55000000000000004">
      <c r="A436" s="457"/>
      <c r="B436" s="375"/>
      <c r="C436" s="376"/>
      <c r="D436" s="376"/>
      <c r="E436" s="376"/>
      <c r="F436" s="376"/>
      <c r="G436" s="377"/>
      <c r="H436" s="385"/>
      <c r="I436" s="386"/>
      <c r="J436" s="393"/>
      <c r="K436" s="393"/>
      <c r="L436" s="393"/>
    </row>
    <row r="437" spans="1:12" ht="18" customHeight="1" x14ac:dyDescent="0.55000000000000004">
      <c r="A437" s="457"/>
      <c r="B437" s="375"/>
      <c r="C437" s="376"/>
      <c r="D437" s="376"/>
      <c r="E437" s="376"/>
      <c r="F437" s="376"/>
      <c r="G437" s="377"/>
      <c r="H437" s="385"/>
      <c r="I437" s="386"/>
      <c r="J437" s="393"/>
      <c r="K437" s="393"/>
      <c r="L437" s="393"/>
    </row>
    <row r="438" spans="1:12" ht="18" customHeight="1" x14ac:dyDescent="0.55000000000000004">
      <c r="A438" s="457"/>
      <c r="B438" s="375"/>
      <c r="C438" s="376"/>
      <c r="D438" s="376"/>
      <c r="E438" s="376"/>
      <c r="F438" s="376"/>
      <c r="G438" s="377"/>
      <c r="H438" s="385"/>
      <c r="I438" s="386"/>
      <c r="J438" s="393"/>
      <c r="K438" s="393"/>
      <c r="L438" s="393"/>
    </row>
    <row r="439" spans="1:12" ht="18" customHeight="1" x14ac:dyDescent="0.55000000000000004">
      <c r="A439" s="457"/>
      <c r="B439" s="411" t="s">
        <v>459</v>
      </c>
      <c r="C439" s="412"/>
      <c r="D439" s="412"/>
      <c r="E439" s="412"/>
      <c r="F439" s="412"/>
      <c r="G439" s="413"/>
      <c r="H439" s="385"/>
      <c r="I439" s="386"/>
      <c r="J439" s="414" t="s">
        <v>273</v>
      </c>
      <c r="K439" s="414" t="s">
        <v>273</v>
      </c>
      <c r="L439" s="451" t="s">
        <v>273</v>
      </c>
    </row>
    <row r="440" spans="1:12" ht="18" customHeight="1" x14ac:dyDescent="0.55000000000000004">
      <c r="A440" s="457"/>
      <c r="B440" s="375"/>
      <c r="C440" s="376"/>
      <c r="D440" s="376"/>
      <c r="E440" s="376"/>
      <c r="F440" s="376"/>
      <c r="G440" s="377"/>
      <c r="H440" s="385"/>
      <c r="I440" s="386"/>
      <c r="J440" s="393"/>
      <c r="K440" s="393"/>
      <c r="L440" s="439"/>
    </row>
    <row r="441" spans="1:12" ht="18" customHeight="1" x14ac:dyDescent="0.55000000000000004">
      <c r="A441" s="457"/>
      <c r="B441" s="432"/>
      <c r="C441" s="433"/>
      <c r="D441" s="433"/>
      <c r="E441" s="433"/>
      <c r="F441" s="433"/>
      <c r="G441" s="434"/>
      <c r="H441" s="385"/>
      <c r="I441" s="386"/>
      <c r="J441" s="423"/>
      <c r="K441" s="423"/>
      <c r="L441" s="452"/>
    </row>
    <row r="442" spans="1:12" ht="18" customHeight="1" x14ac:dyDescent="0.55000000000000004">
      <c r="A442" s="457"/>
      <c r="B442" s="411" t="s">
        <v>460</v>
      </c>
      <c r="C442" s="412"/>
      <c r="D442" s="412"/>
      <c r="E442" s="412"/>
      <c r="F442" s="412"/>
      <c r="G442" s="413"/>
      <c r="H442" s="385"/>
      <c r="I442" s="386"/>
      <c r="J442" s="414" t="s">
        <v>273</v>
      </c>
      <c r="K442" s="414" t="s">
        <v>273</v>
      </c>
      <c r="L442" s="451" t="s">
        <v>273</v>
      </c>
    </row>
    <row r="443" spans="1:12" ht="18" customHeight="1" x14ac:dyDescent="0.55000000000000004">
      <c r="A443" s="457"/>
      <c r="B443" s="375"/>
      <c r="C443" s="376"/>
      <c r="D443" s="376"/>
      <c r="E443" s="376"/>
      <c r="F443" s="376"/>
      <c r="G443" s="377"/>
      <c r="H443" s="385"/>
      <c r="I443" s="386"/>
      <c r="J443" s="393"/>
      <c r="K443" s="393"/>
      <c r="L443" s="439"/>
    </row>
    <row r="444" spans="1:12" ht="18" customHeight="1" x14ac:dyDescent="0.55000000000000004">
      <c r="A444" s="458"/>
      <c r="B444" s="378"/>
      <c r="C444" s="379"/>
      <c r="D444" s="379"/>
      <c r="E444" s="379"/>
      <c r="F444" s="379"/>
      <c r="G444" s="380"/>
      <c r="H444" s="467"/>
      <c r="I444" s="468"/>
      <c r="J444" s="415"/>
      <c r="K444" s="415"/>
      <c r="L444" s="439"/>
    </row>
    <row r="445" spans="1:12" ht="18" customHeight="1" x14ac:dyDescent="0.55000000000000004">
      <c r="A445" s="416" t="s">
        <v>461</v>
      </c>
      <c r="B445" s="381" t="s">
        <v>462</v>
      </c>
      <c r="C445" s="382"/>
      <c r="D445" s="382"/>
      <c r="E445" s="382"/>
      <c r="F445" s="382"/>
      <c r="G445" s="383"/>
      <c r="H445" s="381" t="s">
        <v>463</v>
      </c>
      <c r="I445" s="383"/>
      <c r="J445" s="372" t="s">
        <v>273</v>
      </c>
      <c r="K445" s="372" t="s">
        <v>273</v>
      </c>
      <c r="L445" s="439" t="s">
        <v>273</v>
      </c>
    </row>
    <row r="446" spans="1:12" ht="18" customHeight="1" x14ac:dyDescent="0.55000000000000004">
      <c r="A446" s="440"/>
      <c r="B446" s="375"/>
      <c r="C446" s="376"/>
      <c r="D446" s="376"/>
      <c r="E446" s="376"/>
      <c r="F446" s="376"/>
      <c r="G446" s="377"/>
      <c r="H446" s="375"/>
      <c r="I446" s="377"/>
      <c r="J446" s="393"/>
      <c r="K446" s="393"/>
      <c r="L446" s="439"/>
    </row>
    <row r="447" spans="1:12" ht="18" customHeight="1" x14ac:dyDescent="0.55000000000000004">
      <c r="A447" s="440"/>
      <c r="B447" s="375"/>
      <c r="C447" s="376"/>
      <c r="D447" s="376"/>
      <c r="E447" s="376"/>
      <c r="F447" s="376"/>
      <c r="G447" s="377"/>
      <c r="H447" s="375"/>
      <c r="I447" s="377"/>
      <c r="J447" s="393"/>
      <c r="K447" s="393"/>
      <c r="L447" s="439"/>
    </row>
    <row r="448" spans="1:12" ht="18" customHeight="1" x14ac:dyDescent="0.55000000000000004">
      <c r="A448" s="440"/>
      <c r="B448" s="378"/>
      <c r="C448" s="379"/>
      <c r="D448" s="379"/>
      <c r="E448" s="379"/>
      <c r="F448" s="379"/>
      <c r="G448" s="380"/>
      <c r="H448" s="378"/>
      <c r="I448" s="380"/>
      <c r="J448" s="415"/>
      <c r="K448" s="415"/>
      <c r="L448" s="439"/>
    </row>
    <row r="449" spans="1:12" ht="15" customHeight="1" x14ac:dyDescent="0.55000000000000004">
      <c r="A449" s="440"/>
      <c r="B449" s="381" t="s">
        <v>464</v>
      </c>
      <c r="C449" s="382"/>
      <c r="D449" s="382"/>
      <c r="E449" s="382"/>
      <c r="F449" s="382"/>
      <c r="G449" s="383"/>
      <c r="H449" s="381" t="s">
        <v>465</v>
      </c>
      <c r="I449" s="383"/>
      <c r="J449" s="372" t="s">
        <v>273</v>
      </c>
      <c r="K449" s="372" t="s">
        <v>273</v>
      </c>
      <c r="L449" s="439" t="s">
        <v>273</v>
      </c>
    </row>
    <row r="450" spans="1:12" ht="15" customHeight="1" x14ac:dyDescent="0.55000000000000004">
      <c r="A450" s="440"/>
      <c r="B450" s="375"/>
      <c r="C450" s="376"/>
      <c r="D450" s="376"/>
      <c r="E450" s="376"/>
      <c r="F450" s="376"/>
      <c r="G450" s="377"/>
      <c r="H450" s="375"/>
      <c r="I450" s="377"/>
      <c r="J450" s="393"/>
      <c r="K450" s="393"/>
      <c r="L450" s="439"/>
    </row>
    <row r="451" spans="1:12" ht="15" customHeight="1" x14ac:dyDescent="0.55000000000000004">
      <c r="A451" s="440"/>
      <c r="B451" s="375"/>
      <c r="C451" s="376"/>
      <c r="D451" s="376"/>
      <c r="E451" s="376"/>
      <c r="F451" s="376"/>
      <c r="G451" s="377"/>
      <c r="H451" s="375"/>
      <c r="I451" s="377"/>
      <c r="J451" s="393"/>
      <c r="K451" s="393"/>
      <c r="L451" s="372"/>
    </row>
    <row r="452" spans="1:12" ht="18" customHeight="1" x14ac:dyDescent="0.55000000000000004">
      <c r="A452" s="440"/>
      <c r="B452" s="411" t="s">
        <v>466</v>
      </c>
      <c r="C452" s="412"/>
      <c r="D452" s="412"/>
      <c r="E452" s="412"/>
      <c r="F452" s="412"/>
      <c r="G452" s="413"/>
      <c r="H452" s="411" t="s">
        <v>467</v>
      </c>
      <c r="I452" s="413"/>
      <c r="J452" s="414" t="s">
        <v>273</v>
      </c>
      <c r="K452" s="414" t="s">
        <v>273</v>
      </c>
      <c r="L452" s="451" t="s">
        <v>273</v>
      </c>
    </row>
    <row r="453" spans="1:12" ht="18" customHeight="1" x14ac:dyDescent="0.55000000000000004">
      <c r="A453" s="440"/>
      <c r="B453" s="375"/>
      <c r="C453" s="376"/>
      <c r="D453" s="376"/>
      <c r="E453" s="376"/>
      <c r="F453" s="376"/>
      <c r="G453" s="377"/>
      <c r="H453" s="375"/>
      <c r="I453" s="377"/>
      <c r="J453" s="393"/>
      <c r="K453" s="393"/>
      <c r="L453" s="439"/>
    </row>
    <row r="454" spans="1:12" ht="18" customHeight="1" x14ac:dyDescent="0.55000000000000004">
      <c r="A454" s="440"/>
      <c r="B454" s="432"/>
      <c r="C454" s="433"/>
      <c r="D454" s="433"/>
      <c r="E454" s="433"/>
      <c r="F454" s="433"/>
      <c r="G454" s="434"/>
      <c r="H454" s="432"/>
      <c r="I454" s="434"/>
      <c r="J454" s="423"/>
      <c r="K454" s="423"/>
      <c r="L454" s="452"/>
    </row>
    <row r="455" spans="1:12" ht="18" customHeight="1" x14ac:dyDescent="0.55000000000000004">
      <c r="A455" s="440"/>
      <c r="B455" s="401" t="s">
        <v>468</v>
      </c>
      <c r="C455" s="435"/>
      <c r="D455" s="435"/>
      <c r="E455" s="435"/>
      <c r="F455" s="435"/>
      <c r="G455" s="402"/>
      <c r="H455" s="401" t="s">
        <v>469</v>
      </c>
      <c r="I455" s="402"/>
      <c r="J455" s="393" t="s">
        <v>273</v>
      </c>
      <c r="K455" s="393" t="s">
        <v>273</v>
      </c>
      <c r="L455" s="415" t="s">
        <v>273</v>
      </c>
    </row>
    <row r="456" spans="1:12" ht="18" customHeight="1" x14ac:dyDescent="0.55000000000000004">
      <c r="A456" s="440"/>
      <c r="B456" s="401"/>
      <c r="C456" s="435"/>
      <c r="D456" s="435"/>
      <c r="E456" s="435"/>
      <c r="F456" s="435"/>
      <c r="G456" s="402"/>
      <c r="H456" s="401"/>
      <c r="I456" s="402"/>
      <c r="J456" s="393"/>
      <c r="K456" s="393"/>
      <c r="L456" s="439"/>
    </row>
    <row r="457" spans="1:12" ht="18" customHeight="1" x14ac:dyDescent="0.55000000000000004">
      <c r="A457" s="440"/>
      <c r="B457" s="401"/>
      <c r="C457" s="435"/>
      <c r="D457" s="435"/>
      <c r="E457" s="435"/>
      <c r="F457" s="435"/>
      <c r="G457" s="402"/>
      <c r="H457" s="401"/>
      <c r="I457" s="402"/>
      <c r="J457" s="393"/>
      <c r="K457" s="393"/>
      <c r="L457" s="372"/>
    </row>
    <row r="458" spans="1:12" ht="18" customHeight="1" x14ac:dyDescent="0.55000000000000004">
      <c r="A458" s="440"/>
      <c r="B458" s="399" t="s">
        <v>470</v>
      </c>
      <c r="C458" s="456"/>
      <c r="D458" s="456"/>
      <c r="E458" s="456"/>
      <c r="F458" s="456"/>
      <c r="G458" s="400"/>
      <c r="H458" s="399" t="s">
        <v>471</v>
      </c>
      <c r="I458" s="400"/>
      <c r="J458" s="372" t="s">
        <v>273</v>
      </c>
      <c r="K458" s="372" t="s">
        <v>273</v>
      </c>
      <c r="L458" s="439" t="s">
        <v>273</v>
      </c>
    </row>
    <row r="459" spans="1:12" ht="18" customHeight="1" x14ac:dyDescent="0.55000000000000004">
      <c r="A459" s="440"/>
      <c r="B459" s="401"/>
      <c r="C459" s="435"/>
      <c r="D459" s="435"/>
      <c r="E459" s="435"/>
      <c r="F459" s="435"/>
      <c r="G459" s="402"/>
      <c r="H459" s="401"/>
      <c r="I459" s="402"/>
      <c r="J459" s="393"/>
      <c r="K459" s="393"/>
      <c r="L459" s="415"/>
    </row>
    <row r="460" spans="1:12" ht="18" customHeight="1" x14ac:dyDescent="0.55000000000000004">
      <c r="A460" s="440"/>
      <c r="B460" s="436"/>
      <c r="C460" s="437"/>
      <c r="D460" s="437"/>
      <c r="E460" s="437"/>
      <c r="F460" s="437"/>
      <c r="G460" s="438"/>
      <c r="H460" s="436"/>
      <c r="I460" s="438"/>
      <c r="J460" s="415"/>
      <c r="K460" s="415"/>
      <c r="L460" s="415"/>
    </row>
    <row r="461" spans="1:12" ht="18" customHeight="1" x14ac:dyDescent="0.55000000000000004">
      <c r="A461" s="440"/>
      <c r="B461" s="375" t="s">
        <v>472</v>
      </c>
      <c r="C461" s="376"/>
      <c r="D461" s="376"/>
      <c r="E461" s="376"/>
      <c r="F461" s="376"/>
      <c r="G461" s="377"/>
      <c r="H461" s="401" t="s">
        <v>473</v>
      </c>
      <c r="I461" s="402"/>
      <c r="J461" s="393" t="s">
        <v>273</v>
      </c>
      <c r="K461" s="393" t="s">
        <v>273</v>
      </c>
      <c r="L461" s="415" t="s">
        <v>273</v>
      </c>
    </row>
    <row r="462" spans="1:12" ht="18" customHeight="1" x14ac:dyDescent="0.55000000000000004">
      <c r="A462" s="440"/>
      <c r="B462" s="375"/>
      <c r="C462" s="376"/>
      <c r="D462" s="376"/>
      <c r="E462" s="376"/>
      <c r="F462" s="376"/>
      <c r="G462" s="377"/>
      <c r="H462" s="401"/>
      <c r="I462" s="402"/>
      <c r="J462" s="393"/>
      <c r="K462" s="393"/>
      <c r="L462" s="439"/>
    </row>
    <row r="463" spans="1:12" ht="18" customHeight="1" x14ac:dyDescent="0.55000000000000004">
      <c r="A463" s="440"/>
      <c r="B463" s="375"/>
      <c r="C463" s="376"/>
      <c r="D463" s="376"/>
      <c r="E463" s="376"/>
      <c r="F463" s="376"/>
      <c r="G463" s="377"/>
      <c r="H463" s="401"/>
      <c r="I463" s="402"/>
      <c r="J463" s="393"/>
      <c r="K463" s="393"/>
      <c r="L463" s="372"/>
    </row>
    <row r="464" spans="1:12" ht="18" customHeight="1" x14ac:dyDescent="0.55000000000000004">
      <c r="A464" s="440"/>
      <c r="B464" s="381" t="s">
        <v>474</v>
      </c>
      <c r="C464" s="382"/>
      <c r="D464" s="382"/>
      <c r="E464" s="382"/>
      <c r="F464" s="382"/>
      <c r="G464" s="383"/>
      <c r="H464" s="381" t="s">
        <v>475</v>
      </c>
      <c r="I464" s="383"/>
      <c r="J464" s="372" t="s">
        <v>273</v>
      </c>
      <c r="K464" s="372" t="s">
        <v>273</v>
      </c>
      <c r="L464" s="439" t="s">
        <v>273</v>
      </c>
    </row>
    <row r="465" spans="1:12" ht="18" customHeight="1" x14ac:dyDescent="0.55000000000000004">
      <c r="A465" s="440"/>
      <c r="B465" s="375"/>
      <c r="C465" s="376"/>
      <c r="D465" s="376"/>
      <c r="E465" s="376"/>
      <c r="F465" s="376"/>
      <c r="G465" s="377"/>
      <c r="H465" s="375"/>
      <c r="I465" s="377"/>
      <c r="J465" s="393"/>
      <c r="K465" s="393"/>
      <c r="L465" s="415"/>
    </row>
    <row r="466" spans="1:12" ht="18" customHeight="1" x14ac:dyDescent="0.55000000000000004">
      <c r="A466" s="440"/>
      <c r="B466" s="375"/>
      <c r="C466" s="376"/>
      <c r="D466" s="376"/>
      <c r="E466" s="376"/>
      <c r="F466" s="376"/>
      <c r="G466" s="377"/>
      <c r="H466" s="375"/>
      <c r="I466" s="377"/>
      <c r="J466" s="393"/>
      <c r="K466" s="393"/>
      <c r="L466" s="415"/>
    </row>
    <row r="467" spans="1:12" ht="18" customHeight="1" x14ac:dyDescent="0.55000000000000004">
      <c r="A467" s="440"/>
      <c r="B467" s="375"/>
      <c r="C467" s="376"/>
      <c r="D467" s="376"/>
      <c r="E467" s="376"/>
      <c r="F467" s="376"/>
      <c r="G467" s="377"/>
      <c r="H467" s="375"/>
      <c r="I467" s="377"/>
      <c r="J467" s="393"/>
      <c r="K467" s="393"/>
      <c r="L467" s="415"/>
    </row>
    <row r="468" spans="1:12" ht="18" customHeight="1" x14ac:dyDescent="0.55000000000000004">
      <c r="A468" s="440"/>
      <c r="B468" s="375"/>
      <c r="C468" s="376"/>
      <c r="D468" s="376"/>
      <c r="E468" s="376"/>
      <c r="F468" s="376"/>
      <c r="G468" s="377"/>
      <c r="H468" s="375"/>
      <c r="I468" s="377"/>
      <c r="J468" s="393"/>
      <c r="K468" s="393"/>
      <c r="L468" s="439"/>
    </row>
    <row r="469" spans="1:12" ht="18" customHeight="1" x14ac:dyDescent="0.55000000000000004">
      <c r="A469" s="440"/>
      <c r="B469" s="432"/>
      <c r="C469" s="433"/>
      <c r="D469" s="433"/>
      <c r="E469" s="433"/>
      <c r="F469" s="433"/>
      <c r="G469" s="434"/>
      <c r="H469" s="432"/>
      <c r="I469" s="434"/>
      <c r="J469" s="423"/>
      <c r="K469" s="423"/>
      <c r="L469" s="452"/>
    </row>
    <row r="470" spans="1:12" ht="18" customHeight="1" x14ac:dyDescent="0.55000000000000004">
      <c r="A470" s="440"/>
      <c r="B470" s="411" t="s">
        <v>476</v>
      </c>
      <c r="C470" s="412"/>
      <c r="D470" s="412"/>
      <c r="E470" s="412"/>
      <c r="F470" s="412"/>
      <c r="G470" s="413"/>
      <c r="H470" s="411" t="s">
        <v>477</v>
      </c>
      <c r="I470" s="413"/>
      <c r="J470" s="414" t="s">
        <v>273</v>
      </c>
      <c r="K470" s="414" t="s">
        <v>273</v>
      </c>
      <c r="L470" s="451" t="s">
        <v>273</v>
      </c>
    </row>
    <row r="471" spans="1:12" ht="18" customHeight="1" x14ac:dyDescent="0.55000000000000004">
      <c r="A471" s="440"/>
      <c r="B471" s="432"/>
      <c r="C471" s="433"/>
      <c r="D471" s="433"/>
      <c r="E471" s="433"/>
      <c r="F471" s="433"/>
      <c r="G471" s="434"/>
      <c r="H471" s="432"/>
      <c r="I471" s="434"/>
      <c r="J471" s="423"/>
      <c r="K471" s="423"/>
      <c r="L471" s="452"/>
    </row>
    <row r="472" spans="1:12" ht="18" hidden="1" customHeight="1" x14ac:dyDescent="0.55000000000000004">
      <c r="A472" s="440"/>
      <c r="B472" s="411" t="s">
        <v>478</v>
      </c>
      <c r="C472" s="412"/>
      <c r="D472" s="412"/>
      <c r="E472" s="412"/>
      <c r="F472" s="412"/>
      <c r="G472" s="413"/>
      <c r="H472" s="411" t="s">
        <v>479</v>
      </c>
      <c r="I472" s="413"/>
      <c r="J472" s="414" t="s">
        <v>273</v>
      </c>
      <c r="K472" s="414" t="s">
        <v>273</v>
      </c>
      <c r="L472" s="393" t="s">
        <v>273</v>
      </c>
    </row>
    <row r="473" spans="1:12" ht="18" customHeight="1" x14ac:dyDescent="0.55000000000000004">
      <c r="A473" s="440"/>
      <c r="B473" s="375"/>
      <c r="C473" s="376"/>
      <c r="D473" s="376"/>
      <c r="E473" s="376"/>
      <c r="F473" s="376"/>
      <c r="G473" s="377"/>
      <c r="H473" s="375"/>
      <c r="I473" s="377"/>
      <c r="J473" s="393"/>
      <c r="K473" s="393"/>
      <c r="L473" s="393"/>
    </row>
    <row r="474" spans="1:12" ht="18" customHeight="1" x14ac:dyDescent="0.55000000000000004">
      <c r="A474" s="440"/>
      <c r="B474" s="375"/>
      <c r="C474" s="376"/>
      <c r="D474" s="376"/>
      <c r="E474" s="376"/>
      <c r="F474" s="376"/>
      <c r="G474" s="377"/>
      <c r="H474" s="375"/>
      <c r="I474" s="377"/>
      <c r="J474" s="393"/>
      <c r="K474" s="393"/>
      <c r="L474" s="393"/>
    </row>
    <row r="475" spans="1:12" ht="18" customHeight="1" x14ac:dyDescent="0.55000000000000004">
      <c r="A475" s="440"/>
      <c r="B475" s="375"/>
      <c r="C475" s="376"/>
      <c r="D475" s="376"/>
      <c r="E475" s="376"/>
      <c r="F475" s="376"/>
      <c r="G475" s="377"/>
      <c r="H475" s="375"/>
      <c r="I475" s="377"/>
      <c r="J475" s="393"/>
      <c r="K475" s="393"/>
      <c r="L475" s="393"/>
    </row>
    <row r="476" spans="1:12" ht="14" customHeight="1" x14ac:dyDescent="0.55000000000000004">
      <c r="A476" s="440"/>
      <c r="B476" s="432"/>
      <c r="C476" s="433"/>
      <c r="D476" s="433"/>
      <c r="E476" s="433"/>
      <c r="F476" s="433"/>
      <c r="G476" s="434"/>
      <c r="H476" s="432"/>
      <c r="I476" s="434"/>
      <c r="J476" s="423"/>
      <c r="K476" s="423"/>
      <c r="L476" s="393"/>
    </row>
    <row r="477" spans="1:12" ht="18" customHeight="1" x14ac:dyDescent="0.55000000000000004">
      <c r="A477" s="440"/>
      <c r="B477" s="445" t="s">
        <v>480</v>
      </c>
      <c r="C477" s="446"/>
      <c r="D477" s="446"/>
      <c r="E477" s="446"/>
      <c r="F477" s="446"/>
      <c r="G477" s="447"/>
      <c r="H477" s="445" t="s">
        <v>481</v>
      </c>
      <c r="I477" s="447"/>
      <c r="J477" s="414" t="s">
        <v>273</v>
      </c>
      <c r="K477" s="414" t="s">
        <v>273</v>
      </c>
      <c r="L477" s="451" t="s">
        <v>273</v>
      </c>
    </row>
    <row r="478" spans="1:12" ht="18" customHeight="1" x14ac:dyDescent="0.55000000000000004">
      <c r="A478" s="440"/>
      <c r="B478" s="401"/>
      <c r="C478" s="435"/>
      <c r="D478" s="435"/>
      <c r="E478" s="435"/>
      <c r="F478" s="435"/>
      <c r="G478" s="402"/>
      <c r="H478" s="401"/>
      <c r="I478" s="402"/>
      <c r="J478" s="393"/>
      <c r="K478" s="393"/>
      <c r="L478" s="372"/>
    </row>
    <row r="479" spans="1:12" ht="18" customHeight="1" x14ac:dyDescent="0.55000000000000004">
      <c r="A479" s="440"/>
      <c r="B479" s="445" t="s">
        <v>482</v>
      </c>
      <c r="C479" s="446"/>
      <c r="D479" s="446"/>
      <c r="E479" s="446"/>
      <c r="F479" s="446"/>
      <c r="G479" s="447"/>
      <c r="H479" s="517" t="s">
        <v>483</v>
      </c>
      <c r="I479" s="518"/>
      <c r="J479" s="414" t="s">
        <v>273</v>
      </c>
      <c r="K479" s="414" t="s">
        <v>273</v>
      </c>
      <c r="L479" s="451" t="s">
        <v>273</v>
      </c>
    </row>
    <row r="480" spans="1:12" ht="18" customHeight="1" x14ac:dyDescent="0.55000000000000004">
      <c r="A480" s="440"/>
      <c r="B480" s="401"/>
      <c r="C480" s="435"/>
      <c r="D480" s="435"/>
      <c r="E480" s="435"/>
      <c r="F480" s="435"/>
      <c r="G480" s="402"/>
      <c r="H480" s="519"/>
      <c r="I480" s="520"/>
      <c r="J480" s="393"/>
      <c r="K480" s="393"/>
      <c r="L480" s="439"/>
    </row>
    <row r="481" spans="1:12" ht="18" customHeight="1" x14ac:dyDescent="0.55000000000000004">
      <c r="A481" s="440"/>
      <c r="B481" s="401"/>
      <c r="C481" s="435"/>
      <c r="D481" s="435"/>
      <c r="E481" s="435"/>
      <c r="F481" s="435"/>
      <c r="G481" s="402"/>
      <c r="H481" s="519"/>
      <c r="I481" s="520"/>
      <c r="J481" s="393"/>
      <c r="K481" s="393"/>
      <c r="L481" s="439"/>
    </row>
    <row r="482" spans="1:12" ht="10" customHeight="1" x14ac:dyDescent="0.55000000000000004">
      <c r="A482" s="440"/>
      <c r="B482" s="448"/>
      <c r="C482" s="449"/>
      <c r="D482" s="449"/>
      <c r="E482" s="449"/>
      <c r="F482" s="449"/>
      <c r="G482" s="450"/>
      <c r="H482" s="523"/>
      <c r="I482" s="524"/>
      <c r="J482" s="423"/>
      <c r="K482" s="423"/>
      <c r="L482" s="452"/>
    </row>
    <row r="483" spans="1:12" ht="18" customHeight="1" x14ac:dyDescent="0.55000000000000004">
      <c r="A483" s="440"/>
      <c r="B483" s="445" t="s">
        <v>484</v>
      </c>
      <c r="C483" s="446"/>
      <c r="D483" s="446"/>
      <c r="E483" s="446"/>
      <c r="F483" s="446"/>
      <c r="G483" s="447"/>
      <c r="H483" s="517" t="s">
        <v>485</v>
      </c>
      <c r="I483" s="518"/>
      <c r="J483" s="414" t="s">
        <v>273</v>
      </c>
      <c r="K483" s="414" t="s">
        <v>273</v>
      </c>
      <c r="L483" s="451" t="s">
        <v>273</v>
      </c>
    </row>
    <row r="484" spans="1:12" ht="18" customHeight="1" x14ac:dyDescent="0.55000000000000004">
      <c r="A484" s="441"/>
      <c r="B484" s="436"/>
      <c r="C484" s="437"/>
      <c r="D484" s="437"/>
      <c r="E484" s="437"/>
      <c r="F484" s="437"/>
      <c r="G484" s="438"/>
      <c r="H484" s="521"/>
      <c r="I484" s="522"/>
      <c r="J484" s="415"/>
      <c r="K484" s="415"/>
      <c r="L484" s="439"/>
    </row>
    <row r="485" spans="1:12" ht="18" customHeight="1" x14ac:dyDescent="0.55000000000000004">
      <c r="A485" s="416" t="s">
        <v>461</v>
      </c>
      <c r="B485" s="399" t="s">
        <v>486</v>
      </c>
      <c r="C485" s="456"/>
      <c r="D485" s="456"/>
      <c r="E485" s="456"/>
      <c r="F485" s="456"/>
      <c r="G485" s="400"/>
      <c r="H485" s="525" t="s">
        <v>487</v>
      </c>
      <c r="I485" s="526"/>
      <c r="J485" s="372" t="s">
        <v>273</v>
      </c>
      <c r="K485" s="372" t="s">
        <v>273</v>
      </c>
      <c r="L485" s="439" t="s">
        <v>273</v>
      </c>
    </row>
    <row r="486" spans="1:12" ht="18" customHeight="1" x14ac:dyDescent="0.55000000000000004">
      <c r="A486" s="440"/>
      <c r="B486" s="401"/>
      <c r="C486" s="435"/>
      <c r="D486" s="435"/>
      <c r="E486" s="435"/>
      <c r="F486" s="435"/>
      <c r="G486" s="402"/>
      <c r="H486" s="519"/>
      <c r="I486" s="520"/>
      <c r="J486" s="393"/>
      <c r="K486" s="393"/>
      <c r="L486" s="415"/>
    </row>
    <row r="487" spans="1:12" ht="18" customHeight="1" x14ac:dyDescent="0.55000000000000004">
      <c r="A487" s="440"/>
      <c r="B487" s="401"/>
      <c r="C487" s="435"/>
      <c r="D487" s="435"/>
      <c r="E487" s="435"/>
      <c r="F487" s="435"/>
      <c r="G487" s="402"/>
      <c r="H487" s="519"/>
      <c r="I487" s="520"/>
      <c r="J487" s="393"/>
      <c r="K487" s="393"/>
      <c r="L487" s="415"/>
    </row>
    <row r="488" spans="1:12" ht="18" customHeight="1" x14ac:dyDescent="0.55000000000000004">
      <c r="A488" s="440"/>
      <c r="B488" s="401"/>
      <c r="C488" s="435"/>
      <c r="D488" s="435"/>
      <c r="E488" s="435"/>
      <c r="F488" s="435"/>
      <c r="G488" s="402"/>
      <c r="H488" s="519"/>
      <c r="I488" s="520"/>
      <c r="J488" s="393"/>
      <c r="K488" s="393"/>
      <c r="L488" s="415"/>
    </row>
    <row r="489" spans="1:12" ht="18" customHeight="1" x14ac:dyDescent="0.55000000000000004">
      <c r="A489" s="440"/>
      <c r="B489" s="401"/>
      <c r="C489" s="435"/>
      <c r="D489" s="435"/>
      <c r="E489" s="435"/>
      <c r="F489" s="435"/>
      <c r="G489" s="402"/>
      <c r="H489" s="519"/>
      <c r="I489" s="520"/>
      <c r="J489" s="393"/>
      <c r="K489" s="393"/>
      <c r="L489" s="415"/>
    </row>
    <row r="490" spans="1:12" ht="18" customHeight="1" x14ac:dyDescent="0.55000000000000004">
      <c r="A490" s="440"/>
      <c r="B490" s="401"/>
      <c r="C490" s="435"/>
      <c r="D490" s="435"/>
      <c r="E490" s="435"/>
      <c r="F490" s="435"/>
      <c r="G490" s="402"/>
      <c r="H490" s="519"/>
      <c r="I490" s="520"/>
      <c r="J490" s="393"/>
      <c r="K490" s="393"/>
      <c r="L490" s="415"/>
    </row>
    <row r="491" spans="1:12" ht="18" customHeight="1" x14ac:dyDescent="0.55000000000000004">
      <c r="A491" s="440"/>
      <c r="B491" s="401"/>
      <c r="C491" s="435"/>
      <c r="D491" s="435"/>
      <c r="E491" s="435"/>
      <c r="F491" s="435"/>
      <c r="G491" s="402"/>
      <c r="H491" s="519"/>
      <c r="I491" s="520"/>
      <c r="J491" s="393"/>
      <c r="K491" s="393"/>
      <c r="L491" s="372"/>
    </row>
    <row r="492" spans="1:12" ht="18" customHeight="1" x14ac:dyDescent="0.55000000000000004">
      <c r="A492" s="440"/>
      <c r="B492" s="445" t="s">
        <v>488</v>
      </c>
      <c r="C492" s="446"/>
      <c r="D492" s="446"/>
      <c r="E492" s="446"/>
      <c r="F492" s="446"/>
      <c r="G492" s="447"/>
      <c r="H492" s="517" t="s">
        <v>489</v>
      </c>
      <c r="I492" s="518"/>
      <c r="J492" s="414" t="s">
        <v>273</v>
      </c>
      <c r="K492" s="414" t="s">
        <v>273</v>
      </c>
      <c r="L492" s="451" t="s">
        <v>273</v>
      </c>
    </row>
    <row r="493" spans="1:12" ht="18" customHeight="1" x14ac:dyDescent="0.55000000000000004">
      <c r="A493" s="440"/>
      <c r="B493" s="448"/>
      <c r="C493" s="449"/>
      <c r="D493" s="449"/>
      <c r="E493" s="449"/>
      <c r="F493" s="449"/>
      <c r="G493" s="450"/>
      <c r="H493" s="523"/>
      <c r="I493" s="524"/>
      <c r="J493" s="423"/>
      <c r="K493" s="423"/>
      <c r="L493" s="452"/>
    </row>
    <row r="494" spans="1:12" ht="18" customHeight="1" x14ac:dyDescent="0.55000000000000004">
      <c r="A494" s="440"/>
      <c r="B494" s="445" t="s">
        <v>490</v>
      </c>
      <c r="C494" s="446"/>
      <c r="D494" s="446"/>
      <c r="E494" s="446"/>
      <c r="F494" s="446"/>
      <c r="G494" s="447"/>
      <c r="H494" s="517" t="s">
        <v>491</v>
      </c>
      <c r="I494" s="518"/>
      <c r="J494" s="414" t="s">
        <v>273</v>
      </c>
      <c r="K494" s="414" t="s">
        <v>273</v>
      </c>
      <c r="L494" s="451" t="s">
        <v>273</v>
      </c>
    </row>
    <row r="495" spans="1:12" ht="18" customHeight="1" x14ac:dyDescent="0.55000000000000004">
      <c r="A495" s="440"/>
      <c r="B495" s="401"/>
      <c r="C495" s="435"/>
      <c r="D495" s="435"/>
      <c r="E495" s="435"/>
      <c r="F495" s="435"/>
      <c r="G495" s="402"/>
      <c r="H495" s="519"/>
      <c r="I495" s="520"/>
      <c r="J495" s="393"/>
      <c r="K495" s="393"/>
      <c r="L495" s="439"/>
    </row>
    <row r="496" spans="1:12" ht="18" customHeight="1" x14ac:dyDescent="0.55000000000000004">
      <c r="A496" s="440"/>
      <c r="B496" s="436"/>
      <c r="C496" s="437"/>
      <c r="D496" s="437"/>
      <c r="E496" s="437"/>
      <c r="F496" s="437"/>
      <c r="G496" s="438"/>
      <c r="H496" s="521"/>
      <c r="I496" s="522"/>
      <c r="J496" s="415"/>
      <c r="K496" s="415"/>
      <c r="L496" s="439"/>
    </row>
    <row r="497" spans="1:12" ht="18" customHeight="1" x14ac:dyDescent="0.55000000000000004">
      <c r="A497" s="440"/>
      <c r="B497" s="381" t="s">
        <v>492</v>
      </c>
      <c r="C497" s="382"/>
      <c r="D497" s="382"/>
      <c r="E497" s="382"/>
      <c r="F497" s="382"/>
      <c r="G497" s="383"/>
      <c r="H497" s="381" t="s">
        <v>493</v>
      </c>
      <c r="I497" s="383"/>
      <c r="J497" s="372" t="s">
        <v>273</v>
      </c>
      <c r="K497" s="372" t="s">
        <v>273</v>
      </c>
      <c r="L497" s="439" t="s">
        <v>273</v>
      </c>
    </row>
    <row r="498" spans="1:12" ht="18" customHeight="1" x14ac:dyDescent="0.55000000000000004">
      <c r="A498" s="440"/>
      <c r="B498" s="375"/>
      <c r="C498" s="376"/>
      <c r="D498" s="376"/>
      <c r="E498" s="376"/>
      <c r="F498" s="376"/>
      <c r="G498" s="377"/>
      <c r="H498" s="375"/>
      <c r="I498" s="377"/>
      <c r="J498" s="393"/>
      <c r="K498" s="393"/>
      <c r="L498" s="439"/>
    </row>
    <row r="499" spans="1:12" ht="18" customHeight="1" x14ac:dyDescent="0.55000000000000004">
      <c r="A499" s="440"/>
      <c r="B499" s="375"/>
      <c r="C499" s="376"/>
      <c r="D499" s="376"/>
      <c r="E499" s="376"/>
      <c r="F499" s="376"/>
      <c r="G499" s="377"/>
      <c r="H499" s="375"/>
      <c r="I499" s="377"/>
      <c r="J499" s="393"/>
      <c r="K499" s="393"/>
      <c r="L499" s="439"/>
    </row>
    <row r="500" spans="1:12" ht="18" customHeight="1" x14ac:dyDescent="0.55000000000000004">
      <c r="A500" s="440"/>
      <c r="B500" s="375"/>
      <c r="C500" s="376"/>
      <c r="D500" s="376"/>
      <c r="E500" s="376"/>
      <c r="F500" s="376"/>
      <c r="G500" s="377"/>
      <c r="H500" s="375"/>
      <c r="I500" s="377"/>
      <c r="J500" s="393"/>
      <c r="K500" s="393"/>
      <c r="L500" s="372"/>
    </row>
    <row r="501" spans="1:12" ht="20" customHeight="1" x14ac:dyDescent="0.55000000000000004">
      <c r="A501" s="440"/>
      <c r="B501" s="381" t="s">
        <v>494</v>
      </c>
      <c r="C501" s="382"/>
      <c r="D501" s="382"/>
      <c r="E501" s="382"/>
      <c r="F501" s="382"/>
      <c r="G501" s="383"/>
      <c r="H501" s="381" t="s">
        <v>495</v>
      </c>
      <c r="I501" s="383"/>
      <c r="J501" s="372" t="s">
        <v>273</v>
      </c>
      <c r="K501" s="372" t="s">
        <v>273</v>
      </c>
      <c r="L501" s="439" t="s">
        <v>273</v>
      </c>
    </row>
    <row r="502" spans="1:12" ht="20" customHeight="1" x14ac:dyDescent="0.55000000000000004">
      <c r="A502" s="440"/>
      <c r="B502" s="375"/>
      <c r="C502" s="376"/>
      <c r="D502" s="376"/>
      <c r="E502" s="376"/>
      <c r="F502" s="376"/>
      <c r="G502" s="377"/>
      <c r="H502" s="375"/>
      <c r="I502" s="377"/>
      <c r="J502" s="393"/>
      <c r="K502" s="393"/>
      <c r="L502" s="439"/>
    </row>
    <row r="503" spans="1:12" ht="20" customHeight="1" x14ac:dyDescent="0.55000000000000004">
      <c r="A503" s="440"/>
      <c r="B503" s="432"/>
      <c r="C503" s="433"/>
      <c r="D503" s="433"/>
      <c r="E503" s="433"/>
      <c r="F503" s="433"/>
      <c r="G503" s="434"/>
      <c r="H503" s="432"/>
      <c r="I503" s="434"/>
      <c r="J503" s="423"/>
      <c r="K503" s="423"/>
      <c r="L503" s="452"/>
    </row>
    <row r="504" spans="1:12" ht="18" customHeight="1" x14ac:dyDescent="0.55000000000000004">
      <c r="A504" s="440"/>
      <c r="B504" s="411" t="s">
        <v>496</v>
      </c>
      <c r="C504" s="412"/>
      <c r="D504" s="412"/>
      <c r="E504" s="412"/>
      <c r="F504" s="412"/>
      <c r="G504" s="413"/>
      <c r="H504" s="411" t="s">
        <v>497</v>
      </c>
      <c r="I504" s="413"/>
      <c r="J504" s="414" t="s">
        <v>273</v>
      </c>
      <c r="K504" s="414" t="s">
        <v>273</v>
      </c>
      <c r="L504" s="415" t="s">
        <v>273</v>
      </c>
    </row>
    <row r="505" spans="1:12" ht="18" customHeight="1" x14ac:dyDescent="0.55000000000000004">
      <c r="A505" s="440"/>
      <c r="B505" s="432"/>
      <c r="C505" s="433"/>
      <c r="D505" s="433"/>
      <c r="E505" s="433"/>
      <c r="F505" s="433"/>
      <c r="G505" s="434"/>
      <c r="H505" s="432"/>
      <c r="I505" s="434"/>
      <c r="J505" s="423"/>
      <c r="K505" s="423"/>
      <c r="L505" s="372"/>
    </row>
    <row r="506" spans="1:12" ht="18" customHeight="1" x14ac:dyDescent="0.55000000000000004">
      <c r="A506" s="440"/>
      <c r="B506" s="411" t="s">
        <v>498</v>
      </c>
      <c r="C506" s="412"/>
      <c r="D506" s="412"/>
      <c r="E506" s="412"/>
      <c r="F506" s="412"/>
      <c r="G506" s="413"/>
      <c r="H506" s="411" t="s">
        <v>499</v>
      </c>
      <c r="I506" s="413"/>
      <c r="J506" s="414" t="s">
        <v>273</v>
      </c>
      <c r="K506" s="414" t="s">
        <v>273</v>
      </c>
      <c r="L506" s="451" t="s">
        <v>273</v>
      </c>
    </row>
    <row r="507" spans="1:12" ht="18" customHeight="1" x14ac:dyDescent="0.55000000000000004">
      <c r="A507" s="440"/>
      <c r="B507" s="375"/>
      <c r="C507" s="376"/>
      <c r="D507" s="376"/>
      <c r="E507" s="376"/>
      <c r="F507" s="376"/>
      <c r="G507" s="377"/>
      <c r="H507" s="375"/>
      <c r="I507" s="377"/>
      <c r="J507" s="393"/>
      <c r="K507" s="393"/>
      <c r="L507" s="439"/>
    </row>
    <row r="508" spans="1:12" ht="5" customHeight="1" x14ac:dyDescent="0.55000000000000004">
      <c r="A508" s="440"/>
      <c r="B508" s="375"/>
      <c r="C508" s="376"/>
      <c r="D508" s="376"/>
      <c r="E508" s="376"/>
      <c r="F508" s="376"/>
      <c r="G508" s="377"/>
      <c r="H508" s="375"/>
      <c r="I508" s="377"/>
      <c r="J508" s="393"/>
      <c r="K508" s="393"/>
      <c r="L508" s="372"/>
    </row>
    <row r="509" spans="1:12" ht="18" customHeight="1" x14ac:dyDescent="0.55000000000000004">
      <c r="A509" s="440"/>
      <c r="B509" s="411" t="s">
        <v>500</v>
      </c>
      <c r="C509" s="412"/>
      <c r="D509" s="412"/>
      <c r="E509" s="412"/>
      <c r="F509" s="412"/>
      <c r="G509" s="413"/>
      <c r="H509" s="411" t="s">
        <v>501</v>
      </c>
      <c r="I509" s="413"/>
      <c r="J509" s="215" t="s">
        <v>273</v>
      </c>
      <c r="K509" s="215" t="s">
        <v>273</v>
      </c>
      <c r="L509" s="414" t="s">
        <v>273</v>
      </c>
    </row>
    <row r="510" spans="1:12" ht="18" customHeight="1" x14ac:dyDescent="0.55000000000000004">
      <c r="A510" s="440"/>
      <c r="B510" s="378"/>
      <c r="C510" s="379"/>
      <c r="D510" s="379"/>
      <c r="E510" s="379"/>
      <c r="F510" s="379"/>
      <c r="G510" s="380"/>
      <c r="H510" s="378"/>
      <c r="I510" s="380"/>
      <c r="J510" s="216"/>
      <c r="K510" s="216"/>
      <c r="L510" s="415"/>
    </row>
    <row r="511" spans="1:12" ht="18" customHeight="1" x14ac:dyDescent="0.55000000000000004">
      <c r="A511" s="440"/>
      <c r="B511" s="401" t="s">
        <v>502</v>
      </c>
      <c r="C511" s="435"/>
      <c r="D511" s="435"/>
      <c r="E511" s="435"/>
      <c r="F511" s="435"/>
      <c r="G511" s="402"/>
      <c r="H511" s="375" t="s">
        <v>503</v>
      </c>
      <c r="I511" s="377"/>
      <c r="J511" s="372" t="s">
        <v>273</v>
      </c>
      <c r="K511" s="393" t="s">
        <v>273</v>
      </c>
      <c r="L511" s="393" t="s">
        <v>273</v>
      </c>
    </row>
    <row r="512" spans="1:12" x14ac:dyDescent="0.55000000000000004">
      <c r="A512" s="440"/>
      <c r="B512" s="401"/>
      <c r="C512" s="435"/>
      <c r="D512" s="435"/>
      <c r="E512" s="435"/>
      <c r="F512" s="435"/>
      <c r="G512" s="402"/>
      <c r="H512" s="375"/>
      <c r="I512" s="377"/>
      <c r="J512" s="373"/>
      <c r="K512" s="393"/>
      <c r="L512" s="393"/>
    </row>
    <row r="513" spans="1:12" ht="6.5" customHeight="1" x14ac:dyDescent="0.55000000000000004">
      <c r="A513" s="440"/>
      <c r="B513" s="448"/>
      <c r="C513" s="449"/>
      <c r="D513" s="449"/>
      <c r="E513" s="449"/>
      <c r="F513" s="449"/>
      <c r="G513" s="450"/>
      <c r="H513" s="375"/>
      <c r="I513" s="377"/>
      <c r="J513" s="470"/>
      <c r="K513" s="423"/>
      <c r="L513" s="423"/>
    </row>
    <row r="514" spans="1:12" ht="18" customHeight="1" x14ac:dyDescent="0.55000000000000004">
      <c r="A514" s="440"/>
      <c r="B514" s="411" t="s">
        <v>504</v>
      </c>
      <c r="C514" s="412"/>
      <c r="D514" s="412"/>
      <c r="E514" s="412"/>
      <c r="F514" s="412"/>
      <c r="G514" s="413"/>
      <c r="H514" s="484"/>
      <c r="I514" s="485"/>
      <c r="J514" s="393" t="s">
        <v>273</v>
      </c>
      <c r="K514" s="393" t="s">
        <v>273</v>
      </c>
      <c r="L514" s="393" t="s">
        <v>273</v>
      </c>
    </row>
    <row r="515" spans="1:12" ht="18" customHeight="1" x14ac:dyDescent="0.55000000000000004">
      <c r="A515" s="440"/>
      <c r="B515" s="375"/>
      <c r="C515" s="376"/>
      <c r="D515" s="376"/>
      <c r="E515" s="376"/>
      <c r="F515" s="376"/>
      <c r="G515" s="377"/>
      <c r="H515" s="484"/>
      <c r="I515" s="485"/>
      <c r="J515" s="393"/>
      <c r="K515" s="393"/>
      <c r="L515" s="393"/>
    </row>
    <row r="516" spans="1:12" ht="18" customHeight="1" x14ac:dyDescent="0.55000000000000004">
      <c r="A516" s="440"/>
      <c r="B516" s="432"/>
      <c r="C516" s="433"/>
      <c r="D516" s="433"/>
      <c r="E516" s="433"/>
      <c r="F516" s="433"/>
      <c r="G516" s="434"/>
      <c r="H516" s="484"/>
      <c r="I516" s="485"/>
      <c r="J516" s="393"/>
      <c r="K516" s="393"/>
      <c r="L516" s="393"/>
    </row>
    <row r="517" spans="1:12" ht="18" customHeight="1" x14ac:dyDescent="0.55000000000000004">
      <c r="A517" s="440"/>
      <c r="B517" s="508" t="s">
        <v>505</v>
      </c>
      <c r="C517" s="509"/>
      <c r="D517" s="509"/>
      <c r="E517" s="509"/>
      <c r="F517" s="509"/>
      <c r="G517" s="510"/>
      <c r="H517" s="484"/>
      <c r="I517" s="485"/>
      <c r="J517" s="414" t="s">
        <v>273</v>
      </c>
      <c r="K517" s="414" t="s">
        <v>273</v>
      </c>
      <c r="L517" s="414" t="s">
        <v>273</v>
      </c>
    </row>
    <row r="518" spans="1:12" ht="11" customHeight="1" x14ac:dyDescent="0.55000000000000004">
      <c r="A518" s="440"/>
      <c r="B518" s="514"/>
      <c r="C518" s="515"/>
      <c r="D518" s="515"/>
      <c r="E518" s="515"/>
      <c r="F518" s="515"/>
      <c r="G518" s="516"/>
      <c r="H518" s="484"/>
      <c r="I518" s="485"/>
      <c r="J518" s="423"/>
      <c r="K518" s="423"/>
      <c r="L518" s="423"/>
    </row>
    <row r="519" spans="1:12" x14ac:dyDescent="0.55000000000000004">
      <c r="A519" s="440"/>
      <c r="B519" s="508" t="s">
        <v>506</v>
      </c>
      <c r="C519" s="509"/>
      <c r="D519" s="509"/>
      <c r="E519" s="509"/>
      <c r="F519" s="509"/>
      <c r="G519" s="510"/>
      <c r="H519" s="484"/>
      <c r="I519" s="485"/>
      <c r="J519" s="414" t="s">
        <v>273</v>
      </c>
      <c r="K519" s="414" t="s">
        <v>273</v>
      </c>
      <c r="L519" s="414" t="s">
        <v>273</v>
      </c>
    </row>
    <row r="520" spans="1:12" ht="18" customHeight="1" x14ac:dyDescent="0.55000000000000004">
      <c r="A520" s="440"/>
      <c r="B520" s="511"/>
      <c r="C520" s="512"/>
      <c r="D520" s="512"/>
      <c r="E520" s="512"/>
      <c r="F520" s="512"/>
      <c r="G520" s="513"/>
      <c r="H520" s="484"/>
      <c r="I520" s="485"/>
      <c r="J520" s="393"/>
      <c r="K520" s="393"/>
      <c r="L520" s="393"/>
    </row>
    <row r="521" spans="1:12" ht="11" customHeight="1" x14ac:dyDescent="0.55000000000000004">
      <c r="A521" s="440"/>
      <c r="B521" s="514"/>
      <c r="C521" s="515"/>
      <c r="D521" s="515"/>
      <c r="E521" s="515"/>
      <c r="F521" s="515"/>
      <c r="G521" s="516"/>
      <c r="H521" s="484"/>
      <c r="I521" s="485"/>
      <c r="J521" s="423"/>
      <c r="K521" s="423"/>
      <c r="L521" s="423"/>
    </row>
    <row r="522" spans="1:12" ht="18" customHeight="1" x14ac:dyDescent="0.55000000000000004">
      <c r="A522" s="440"/>
      <c r="B522" s="375" t="s">
        <v>507</v>
      </c>
      <c r="C522" s="376"/>
      <c r="D522" s="376"/>
      <c r="E522" s="376"/>
      <c r="F522" s="376"/>
      <c r="G522" s="377"/>
      <c r="H522" s="484"/>
      <c r="I522" s="485"/>
      <c r="J522" s="393" t="s">
        <v>273</v>
      </c>
      <c r="K522" s="393" t="s">
        <v>273</v>
      </c>
      <c r="L522" s="415" t="s">
        <v>273</v>
      </c>
    </row>
    <row r="523" spans="1:12" ht="5" customHeight="1" x14ac:dyDescent="0.55000000000000004">
      <c r="A523" s="441"/>
      <c r="B523" s="378"/>
      <c r="C523" s="379"/>
      <c r="D523" s="379"/>
      <c r="E523" s="379"/>
      <c r="F523" s="379"/>
      <c r="G523" s="380"/>
      <c r="H523" s="495"/>
      <c r="I523" s="496"/>
      <c r="J523" s="415"/>
      <c r="K523" s="415"/>
      <c r="L523" s="439"/>
    </row>
    <row r="524" spans="1:12" ht="18" customHeight="1" x14ac:dyDescent="0.55000000000000004">
      <c r="A524" s="507" t="s">
        <v>317</v>
      </c>
      <c r="B524" s="375" t="s">
        <v>508</v>
      </c>
      <c r="C524" s="376"/>
      <c r="D524" s="376"/>
      <c r="E524" s="376"/>
      <c r="F524" s="376"/>
      <c r="G524" s="377"/>
      <c r="H524" s="375" t="s">
        <v>509</v>
      </c>
      <c r="I524" s="377"/>
      <c r="J524" s="393" t="s">
        <v>273</v>
      </c>
      <c r="K524" s="393" t="s">
        <v>273</v>
      </c>
      <c r="L524" s="415" t="s">
        <v>273</v>
      </c>
    </row>
    <row r="525" spans="1:12" ht="18" customHeight="1" x14ac:dyDescent="0.55000000000000004">
      <c r="A525" s="440"/>
      <c r="B525" s="375"/>
      <c r="C525" s="376"/>
      <c r="D525" s="376"/>
      <c r="E525" s="376"/>
      <c r="F525" s="376"/>
      <c r="G525" s="377"/>
      <c r="H525" s="375"/>
      <c r="I525" s="377"/>
      <c r="J525" s="393"/>
      <c r="K525" s="393"/>
      <c r="L525" s="439"/>
    </row>
    <row r="526" spans="1:12" ht="18" customHeight="1" x14ac:dyDescent="0.55000000000000004">
      <c r="A526" s="440"/>
      <c r="B526" s="432"/>
      <c r="C526" s="433"/>
      <c r="D526" s="433"/>
      <c r="E526" s="433"/>
      <c r="F526" s="433"/>
      <c r="G526" s="434"/>
      <c r="H526" s="375"/>
      <c r="I526" s="377"/>
      <c r="J526" s="423"/>
      <c r="K526" s="423"/>
      <c r="L526" s="452"/>
    </row>
    <row r="527" spans="1:12" ht="24" customHeight="1" x14ac:dyDescent="0.55000000000000004">
      <c r="A527" s="440"/>
      <c r="B527" s="411" t="s">
        <v>510</v>
      </c>
      <c r="C527" s="412"/>
      <c r="D527" s="412"/>
      <c r="E527" s="412"/>
      <c r="F527" s="412"/>
      <c r="G527" s="413"/>
      <c r="H527" s="460"/>
      <c r="I527" s="461"/>
      <c r="J527" s="414" t="s">
        <v>273</v>
      </c>
      <c r="K527" s="414" t="s">
        <v>273</v>
      </c>
      <c r="L527" s="415" t="s">
        <v>273</v>
      </c>
    </row>
    <row r="528" spans="1:12" ht="24" customHeight="1" x14ac:dyDescent="0.55000000000000004">
      <c r="A528" s="440"/>
      <c r="B528" s="378"/>
      <c r="C528" s="379"/>
      <c r="D528" s="379"/>
      <c r="E528" s="379"/>
      <c r="F528" s="379"/>
      <c r="G528" s="380"/>
      <c r="H528" s="462"/>
      <c r="I528" s="463"/>
      <c r="J528" s="415"/>
      <c r="K528" s="415"/>
      <c r="L528" s="439"/>
    </row>
    <row r="529" spans="1:12" ht="18" customHeight="1" x14ac:dyDescent="0.55000000000000004">
      <c r="A529" s="440"/>
      <c r="B529" s="381" t="s">
        <v>511</v>
      </c>
      <c r="C529" s="382"/>
      <c r="D529" s="382"/>
      <c r="E529" s="382"/>
      <c r="F529" s="382"/>
      <c r="G529" s="383"/>
      <c r="H529" s="381" t="s">
        <v>512</v>
      </c>
      <c r="I529" s="383"/>
      <c r="J529" s="372" t="s">
        <v>273</v>
      </c>
      <c r="K529" s="372" t="s">
        <v>273</v>
      </c>
      <c r="L529" s="439" t="s">
        <v>273</v>
      </c>
    </row>
    <row r="530" spans="1:12" ht="18" customHeight="1" x14ac:dyDescent="0.55000000000000004">
      <c r="A530" s="440"/>
      <c r="B530" s="375"/>
      <c r="C530" s="376"/>
      <c r="D530" s="376"/>
      <c r="E530" s="376"/>
      <c r="F530" s="376"/>
      <c r="G530" s="377"/>
      <c r="H530" s="375"/>
      <c r="I530" s="377"/>
      <c r="J530" s="393"/>
      <c r="K530" s="393"/>
      <c r="L530" s="439"/>
    </row>
    <row r="531" spans="1:12" ht="18" customHeight="1" x14ac:dyDescent="0.55000000000000004">
      <c r="A531" s="440"/>
      <c r="B531" s="432"/>
      <c r="C531" s="433"/>
      <c r="D531" s="433"/>
      <c r="E531" s="433"/>
      <c r="F531" s="433"/>
      <c r="G531" s="434"/>
      <c r="H531" s="432"/>
      <c r="I531" s="434"/>
      <c r="J531" s="423"/>
      <c r="K531" s="423"/>
      <c r="L531" s="372"/>
    </row>
    <row r="532" spans="1:12" ht="18" customHeight="1" x14ac:dyDescent="0.55000000000000004">
      <c r="A532" s="440"/>
      <c r="B532" s="411" t="s">
        <v>513</v>
      </c>
      <c r="C532" s="412"/>
      <c r="D532" s="412"/>
      <c r="E532" s="412"/>
      <c r="F532" s="412"/>
      <c r="G532" s="413"/>
      <c r="H532" s="411" t="s">
        <v>514</v>
      </c>
      <c r="I532" s="413"/>
      <c r="J532" s="414" t="s">
        <v>273</v>
      </c>
      <c r="K532" s="414" t="s">
        <v>273</v>
      </c>
      <c r="L532" s="414" t="s">
        <v>273</v>
      </c>
    </row>
    <row r="533" spans="1:12" ht="18" customHeight="1" x14ac:dyDescent="0.55000000000000004">
      <c r="A533" s="440"/>
      <c r="B533" s="375"/>
      <c r="C533" s="376"/>
      <c r="D533" s="376"/>
      <c r="E533" s="376"/>
      <c r="F533" s="376"/>
      <c r="G533" s="377"/>
      <c r="H533" s="375"/>
      <c r="I533" s="377"/>
      <c r="J533" s="393"/>
      <c r="K533" s="393"/>
      <c r="L533" s="393"/>
    </row>
    <row r="534" spans="1:12" ht="18" customHeight="1" x14ac:dyDescent="0.55000000000000004">
      <c r="A534" s="440"/>
      <c r="B534" s="375"/>
      <c r="C534" s="376"/>
      <c r="D534" s="376"/>
      <c r="E534" s="376"/>
      <c r="F534" s="376"/>
      <c r="G534" s="377"/>
      <c r="H534" s="375"/>
      <c r="I534" s="377"/>
      <c r="J534" s="393"/>
      <c r="K534" s="393"/>
      <c r="L534" s="393"/>
    </row>
    <row r="535" spans="1:12" ht="18" customHeight="1" x14ac:dyDescent="0.55000000000000004">
      <c r="A535" s="440"/>
      <c r="B535" s="375"/>
      <c r="C535" s="376"/>
      <c r="D535" s="376"/>
      <c r="E535" s="376"/>
      <c r="F535" s="376"/>
      <c r="G535" s="377"/>
      <c r="H535" s="375"/>
      <c r="I535" s="377"/>
      <c r="J535" s="393"/>
      <c r="K535" s="393"/>
      <c r="L535" s="393"/>
    </row>
    <row r="536" spans="1:12" ht="18" customHeight="1" x14ac:dyDescent="0.55000000000000004">
      <c r="A536" s="440"/>
      <c r="B536" s="375"/>
      <c r="C536" s="376"/>
      <c r="D536" s="376"/>
      <c r="E536" s="376"/>
      <c r="F536" s="376"/>
      <c r="G536" s="377"/>
      <c r="H536" s="375"/>
      <c r="I536" s="377"/>
      <c r="J536" s="393"/>
      <c r="K536" s="393"/>
      <c r="L536" s="393"/>
    </row>
    <row r="537" spans="1:12" ht="18" customHeight="1" x14ac:dyDescent="0.55000000000000004">
      <c r="A537" s="440"/>
      <c r="B537" s="375"/>
      <c r="C537" s="376"/>
      <c r="D537" s="376"/>
      <c r="E537" s="376"/>
      <c r="F537" s="376"/>
      <c r="G537" s="377"/>
      <c r="H537" s="375"/>
      <c r="I537" s="377"/>
      <c r="J537" s="393"/>
      <c r="K537" s="393"/>
      <c r="L537" s="393"/>
    </row>
    <row r="538" spans="1:12" ht="18" customHeight="1" x14ac:dyDescent="0.55000000000000004">
      <c r="A538" s="440"/>
      <c r="B538" s="375"/>
      <c r="C538" s="376"/>
      <c r="D538" s="376"/>
      <c r="E538" s="376"/>
      <c r="F538" s="376"/>
      <c r="G538" s="377"/>
      <c r="H538" s="375"/>
      <c r="I538" s="377"/>
      <c r="J538" s="393"/>
      <c r="K538" s="393"/>
      <c r="L538" s="393"/>
    </row>
    <row r="539" spans="1:12" ht="18" customHeight="1" x14ac:dyDescent="0.55000000000000004">
      <c r="A539" s="440"/>
      <c r="B539" s="375"/>
      <c r="C539" s="376"/>
      <c r="D539" s="376"/>
      <c r="E539" s="376"/>
      <c r="F539" s="376"/>
      <c r="G539" s="377"/>
      <c r="H539" s="375"/>
      <c r="I539" s="377"/>
      <c r="J539" s="393"/>
      <c r="K539" s="393"/>
      <c r="L539" s="393"/>
    </row>
    <row r="540" spans="1:12" ht="18" customHeight="1" x14ac:dyDescent="0.55000000000000004">
      <c r="A540" s="441"/>
      <c r="B540" s="378"/>
      <c r="C540" s="379"/>
      <c r="D540" s="379"/>
      <c r="E540" s="379"/>
      <c r="F540" s="379"/>
      <c r="G540" s="380"/>
      <c r="H540" s="378"/>
      <c r="I540" s="380"/>
      <c r="J540" s="415"/>
      <c r="K540" s="415"/>
      <c r="L540" s="415"/>
    </row>
    <row r="541" spans="1:12" ht="18" customHeight="1" x14ac:dyDescent="0.55000000000000004">
      <c r="A541" s="506" t="s">
        <v>515</v>
      </c>
      <c r="B541" s="381" t="s">
        <v>516</v>
      </c>
      <c r="C541" s="382"/>
      <c r="D541" s="382"/>
      <c r="E541" s="382"/>
      <c r="F541" s="382"/>
      <c r="G541" s="383"/>
      <c r="H541" s="381" t="s">
        <v>517</v>
      </c>
      <c r="I541" s="383"/>
      <c r="J541" s="372" t="s">
        <v>273</v>
      </c>
      <c r="K541" s="372" t="s">
        <v>273</v>
      </c>
      <c r="L541" s="439" t="s">
        <v>273</v>
      </c>
    </row>
    <row r="542" spans="1:12" ht="18" customHeight="1" x14ac:dyDescent="0.55000000000000004">
      <c r="A542" s="501"/>
      <c r="B542" s="375"/>
      <c r="C542" s="376"/>
      <c r="D542" s="376"/>
      <c r="E542" s="376"/>
      <c r="F542" s="376"/>
      <c r="G542" s="377"/>
      <c r="H542" s="375"/>
      <c r="I542" s="377"/>
      <c r="J542" s="393"/>
      <c r="K542" s="393"/>
      <c r="L542" s="439"/>
    </row>
    <row r="543" spans="1:12" ht="18" customHeight="1" x14ac:dyDescent="0.55000000000000004">
      <c r="A543" s="501"/>
      <c r="B543" s="375"/>
      <c r="C543" s="376"/>
      <c r="D543" s="376"/>
      <c r="E543" s="376"/>
      <c r="F543" s="376"/>
      <c r="G543" s="377"/>
      <c r="H543" s="375"/>
      <c r="I543" s="377"/>
      <c r="J543" s="393"/>
      <c r="K543" s="393"/>
      <c r="L543" s="439"/>
    </row>
    <row r="544" spans="1:12" ht="18" customHeight="1" x14ac:dyDescent="0.55000000000000004">
      <c r="A544" s="501"/>
      <c r="B544" s="375"/>
      <c r="C544" s="376"/>
      <c r="D544" s="376"/>
      <c r="E544" s="376"/>
      <c r="F544" s="376"/>
      <c r="G544" s="377"/>
      <c r="H544" s="375"/>
      <c r="I544" s="377"/>
      <c r="J544" s="393"/>
      <c r="K544" s="393"/>
      <c r="L544" s="439"/>
    </row>
    <row r="545" spans="1:12" ht="18" customHeight="1" x14ac:dyDescent="0.55000000000000004">
      <c r="A545" s="501"/>
      <c r="B545" s="432"/>
      <c r="C545" s="433"/>
      <c r="D545" s="433"/>
      <c r="E545" s="433"/>
      <c r="F545" s="433"/>
      <c r="G545" s="434"/>
      <c r="H545" s="432"/>
      <c r="I545" s="434"/>
      <c r="J545" s="423"/>
      <c r="K545" s="423"/>
      <c r="L545" s="372"/>
    </row>
    <row r="546" spans="1:12" ht="18" customHeight="1" x14ac:dyDescent="0.55000000000000004">
      <c r="A546" s="501"/>
      <c r="B546" s="411" t="s">
        <v>518</v>
      </c>
      <c r="C546" s="412"/>
      <c r="D546" s="412"/>
      <c r="E546" s="412"/>
      <c r="F546" s="412"/>
      <c r="G546" s="413"/>
      <c r="H546" s="411" t="s">
        <v>519</v>
      </c>
      <c r="I546" s="413"/>
      <c r="J546" s="414" t="s">
        <v>273</v>
      </c>
      <c r="K546" s="414" t="s">
        <v>273</v>
      </c>
      <c r="L546" s="451" t="s">
        <v>273</v>
      </c>
    </row>
    <row r="547" spans="1:12" ht="18" customHeight="1" x14ac:dyDescent="0.55000000000000004">
      <c r="A547" s="501"/>
      <c r="B547" s="375"/>
      <c r="C547" s="376"/>
      <c r="D547" s="376"/>
      <c r="E547" s="376"/>
      <c r="F547" s="376"/>
      <c r="G547" s="377"/>
      <c r="H547" s="375"/>
      <c r="I547" s="377"/>
      <c r="J547" s="393"/>
      <c r="K547" s="393"/>
      <c r="L547" s="415"/>
    </row>
    <row r="548" spans="1:12" ht="18" customHeight="1" x14ac:dyDescent="0.55000000000000004">
      <c r="A548" s="501"/>
      <c r="B548" s="375"/>
      <c r="C548" s="376"/>
      <c r="D548" s="376"/>
      <c r="E548" s="376"/>
      <c r="F548" s="376"/>
      <c r="G548" s="377"/>
      <c r="H548" s="375"/>
      <c r="I548" s="377"/>
      <c r="J548" s="393"/>
      <c r="K548" s="393"/>
      <c r="L548" s="415"/>
    </row>
    <row r="549" spans="1:12" ht="18" customHeight="1" x14ac:dyDescent="0.55000000000000004">
      <c r="A549" s="501"/>
      <c r="B549" s="375"/>
      <c r="C549" s="376"/>
      <c r="D549" s="376"/>
      <c r="E549" s="376"/>
      <c r="F549" s="376"/>
      <c r="G549" s="377"/>
      <c r="H549" s="375"/>
      <c r="I549" s="377"/>
      <c r="J549" s="393"/>
      <c r="K549" s="393"/>
      <c r="L549" s="372"/>
    </row>
    <row r="550" spans="1:12" ht="18" customHeight="1" x14ac:dyDescent="0.55000000000000004">
      <c r="A550" s="501"/>
      <c r="B550" s="381" t="s">
        <v>520</v>
      </c>
      <c r="C550" s="382"/>
      <c r="D550" s="382"/>
      <c r="E550" s="382"/>
      <c r="F550" s="382"/>
      <c r="G550" s="383"/>
      <c r="H550" s="381" t="s">
        <v>521</v>
      </c>
      <c r="I550" s="383"/>
      <c r="J550" s="372" t="s">
        <v>273</v>
      </c>
      <c r="K550" s="372" t="s">
        <v>273</v>
      </c>
      <c r="L550" s="439" t="s">
        <v>273</v>
      </c>
    </row>
    <row r="551" spans="1:12" ht="18" customHeight="1" x14ac:dyDescent="0.55000000000000004">
      <c r="A551" s="501"/>
      <c r="B551" s="375"/>
      <c r="C551" s="376"/>
      <c r="D551" s="376"/>
      <c r="E551" s="376"/>
      <c r="F551" s="376"/>
      <c r="G551" s="377"/>
      <c r="H551" s="375"/>
      <c r="I551" s="377"/>
      <c r="J551" s="393"/>
      <c r="K551" s="393"/>
      <c r="L551" s="393"/>
    </row>
    <row r="552" spans="1:12" ht="18" customHeight="1" x14ac:dyDescent="0.55000000000000004">
      <c r="A552" s="501"/>
      <c r="B552" s="375"/>
      <c r="C552" s="376"/>
      <c r="D552" s="376"/>
      <c r="E552" s="376"/>
      <c r="F552" s="376"/>
      <c r="G552" s="377"/>
      <c r="H552" s="375"/>
      <c r="I552" s="377"/>
      <c r="J552" s="393"/>
      <c r="K552" s="393"/>
      <c r="L552" s="393"/>
    </row>
    <row r="553" spans="1:12" ht="18" customHeight="1" x14ac:dyDescent="0.55000000000000004">
      <c r="A553" s="501"/>
      <c r="B553" s="432"/>
      <c r="C553" s="433"/>
      <c r="D553" s="433"/>
      <c r="E553" s="433"/>
      <c r="F553" s="433"/>
      <c r="G553" s="434"/>
      <c r="H553" s="432"/>
      <c r="I553" s="434"/>
      <c r="J553" s="423"/>
      <c r="K553" s="423"/>
      <c r="L553" s="452"/>
    </row>
    <row r="554" spans="1:12" ht="18" customHeight="1" x14ac:dyDescent="0.55000000000000004">
      <c r="A554" s="501"/>
      <c r="B554" s="375" t="s">
        <v>522</v>
      </c>
      <c r="C554" s="376"/>
      <c r="D554" s="376"/>
      <c r="E554" s="376"/>
      <c r="F554" s="376"/>
      <c r="G554" s="377"/>
      <c r="H554" s="375" t="s">
        <v>523</v>
      </c>
      <c r="I554" s="377"/>
      <c r="J554" s="393" t="s">
        <v>273</v>
      </c>
      <c r="K554" s="393" t="s">
        <v>273</v>
      </c>
      <c r="L554" s="415" t="s">
        <v>273</v>
      </c>
    </row>
    <row r="555" spans="1:12" ht="18" customHeight="1" x14ac:dyDescent="0.55000000000000004">
      <c r="A555" s="501"/>
      <c r="B555" s="375"/>
      <c r="C555" s="376"/>
      <c r="D555" s="376"/>
      <c r="E555" s="376"/>
      <c r="F555" s="376"/>
      <c r="G555" s="377"/>
      <c r="H555" s="375"/>
      <c r="I555" s="377"/>
      <c r="J555" s="393"/>
      <c r="K555" s="393"/>
      <c r="L555" s="439"/>
    </row>
    <row r="556" spans="1:12" ht="18" customHeight="1" x14ac:dyDescent="0.55000000000000004">
      <c r="A556" s="501"/>
      <c r="B556" s="375"/>
      <c r="C556" s="376"/>
      <c r="D556" s="376"/>
      <c r="E556" s="376"/>
      <c r="F556" s="376"/>
      <c r="G556" s="377"/>
      <c r="H556" s="375"/>
      <c r="I556" s="377"/>
      <c r="J556" s="393"/>
      <c r="K556" s="393"/>
      <c r="L556" s="439"/>
    </row>
    <row r="557" spans="1:12" ht="18" customHeight="1" x14ac:dyDescent="0.55000000000000004">
      <c r="A557" s="501"/>
      <c r="B557" s="375"/>
      <c r="C557" s="376"/>
      <c r="D557" s="376"/>
      <c r="E557" s="376"/>
      <c r="F557" s="376"/>
      <c r="G557" s="377"/>
      <c r="H557" s="375"/>
      <c r="I557" s="377"/>
      <c r="J557" s="393"/>
      <c r="K557" s="393"/>
      <c r="L557" s="439"/>
    </row>
    <row r="558" spans="1:12" ht="18" customHeight="1" x14ac:dyDescent="0.55000000000000004">
      <c r="A558" s="501"/>
      <c r="B558" s="375"/>
      <c r="C558" s="376"/>
      <c r="D558" s="376"/>
      <c r="E558" s="376"/>
      <c r="F558" s="376"/>
      <c r="G558" s="377"/>
      <c r="H558" s="375"/>
      <c r="I558" s="377"/>
      <c r="J558" s="393"/>
      <c r="K558" s="393"/>
      <c r="L558" s="439"/>
    </row>
    <row r="559" spans="1:12" ht="18" customHeight="1" x14ac:dyDescent="0.55000000000000004">
      <c r="A559" s="501"/>
      <c r="B559" s="375"/>
      <c r="C559" s="376"/>
      <c r="D559" s="376"/>
      <c r="E559" s="376"/>
      <c r="F559" s="376"/>
      <c r="G559" s="377"/>
      <c r="H559" s="375"/>
      <c r="I559" s="377"/>
      <c r="J559" s="393"/>
      <c r="K559" s="393"/>
      <c r="L559" s="372"/>
    </row>
    <row r="560" spans="1:12" ht="18" customHeight="1" x14ac:dyDescent="0.55000000000000004">
      <c r="A560" s="501"/>
      <c r="B560" s="411" t="s">
        <v>524</v>
      </c>
      <c r="C560" s="412"/>
      <c r="D560" s="412"/>
      <c r="E560" s="412"/>
      <c r="F560" s="412"/>
      <c r="G560" s="413"/>
      <c r="H560" s="411" t="s">
        <v>525</v>
      </c>
      <c r="I560" s="413"/>
      <c r="J560" s="414" t="s">
        <v>273</v>
      </c>
      <c r="K560" s="414" t="s">
        <v>273</v>
      </c>
      <c r="L560" s="414" t="s">
        <v>273</v>
      </c>
    </row>
    <row r="561" spans="1:12" ht="18" customHeight="1" x14ac:dyDescent="0.55000000000000004">
      <c r="A561" s="501"/>
      <c r="B561" s="375"/>
      <c r="C561" s="376"/>
      <c r="D561" s="376"/>
      <c r="E561" s="376"/>
      <c r="F561" s="376"/>
      <c r="G561" s="377"/>
      <c r="H561" s="375"/>
      <c r="I561" s="377"/>
      <c r="J561" s="393"/>
      <c r="K561" s="393"/>
      <c r="L561" s="393"/>
    </row>
    <row r="562" spans="1:12" ht="18" customHeight="1" x14ac:dyDescent="0.55000000000000004">
      <c r="A562" s="501"/>
      <c r="B562" s="375"/>
      <c r="C562" s="376"/>
      <c r="D562" s="376"/>
      <c r="E562" s="376"/>
      <c r="F562" s="376"/>
      <c r="G562" s="377"/>
      <c r="H562" s="375"/>
      <c r="I562" s="377"/>
      <c r="J562" s="393"/>
      <c r="K562" s="393"/>
      <c r="L562" s="393"/>
    </row>
    <row r="563" spans="1:12" ht="18" customHeight="1" x14ac:dyDescent="0.55000000000000004">
      <c r="A563" s="501"/>
      <c r="B563" s="375"/>
      <c r="C563" s="376"/>
      <c r="D563" s="376"/>
      <c r="E563" s="376"/>
      <c r="F563" s="376"/>
      <c r="G563" s="377"/>
      <c r="H563" s="375"/>
      <c r="I563" s="377"/>
      <c r="J563" s="393"/>
      <c r="K563" s="393"/>
      <c r="L563" s="393"/>
    </row>
    <row r="564" spans="1:12" ht="18" customHeight="1" x14ac:dyDescent="0.55000000000000004">
      <c r="A564" s="501"/>
      <c r="B564" s="375"/>
      <c r="C564" s="376"/>
      <c r="D564" s="376"/>
      <c r="E564" s="376"/>
      <c r="F564" s="376"/>
      <c r="G564" s="377"/>
      <c r="H564" s="375"/>
      <c r="I564" s="377"/>
      <c r="J564" s="393"/>
      <c r="K564" s="393"/>
      <c r="L564" s="393"/>
    </row>
    <row r="565" spans="1:12" ht="21" customHeight="1" x14ac:dyDescent="0.55000000000000004">
      <c r="A565" s="500" t="s">
        <v>526</v>
      </c>
      <c r="B565" s="381" t="s">
        <v>527</v>
      </c>
      <c r="C565" s="382"/>
      <c r="D565" s="382"/>
      <c r="E565" s="382"/>
      <c r="F565" s="382"/>
      <c r="G565" s="383"/>
      <c r="H565" s="381" t="s">
        <v>528</v>
      </c>
      <c r="I565" s="383"/>
      <c r="J565" s="372" t="s">
        <v>273</v>
      </c>
      <c r="K565" s="372" t="s">
        <v>273</v>
      </c>
      <c r="L565" s="372" t="s">
        <v>273</v>
      </c>
    </row>
    <row r="566" spans="1:12" ht="21" customHeight="1" x14ac:dyDescent="0.55000000000000004">
      <c r="A566" s="501"/>
      <c r="B566" s="503"/>
      <c r="C566" s="504"/>
      <c r="D566" s="504"/>
      <c r="E566" s="504"/>
      <c r="F566" s="504"/>
      <c r="G566" s="505"/>
      <c r="H566" s="375"/>
      <c r="I566" s="377"/>
      <c r="J566" s="393"/>
      <c r="K566" s="393"/>
      <c r="L566" s="393"/>
    </row>
    <row r="567" spans="1:12" ht="21" customHeight="1" x14ac:dyDescent="0.55000000000000004">
      <c r="A567" s="501"/>
      <c r="B567" s="503"/>
      <c r="C567" s="504"/>
      <c r="D567" s="504"/>
      <c r="E567" s="504"/>
      <c r="F567" s="504"/>
      <c r="G567" s="505"/>
      <c r="H567" s="375"/>
      <c r="I567" s="377"/>
      <c r="J567" s="393"/>
      <c r="K567" s="393"/>
      <c r="L567" s="393"/>
    </row>
    <row r="568" spans="1:12" ht="20" customHeight="1" x14ac:dyDescent="0.55000000000000004">
      <c r="A568" s="501"/>
      <c r="B568" s="411" t="s">
        <v>529</v>
      </c>
      <c r="C568" s="412"/>
      <c r="D568" s="412"/>
      <c r="E568" s="412"/>
      <c r="F568" s="412"/>
      <c r="G568" s="413"/>
      <c r="H568" s="411" t="s">
        <v>530</v>
      </c>
      <c r="I568" s="413"/>
      <c r="J568" s="414" t="s">
        <v>273</v>
      </c>
      <c r="K568" s="414" t="s">
        <v>273</v>
      </c>
      <c r="L568" s="414" t="s">
        <v>273</v>
      </c>
    </row>
    <row r="569" spans="1:12" ht="20" customHeight="1" x14ac:dyDescent="0.55000000000000004">
      <c r="A569" s="501"/>
      <c r="B569" s="375"/>
      <c r="C569" s="376"/>
      <c r="D569" s="376"/>
      <c r="E569" s="376"/>
      <c r="F569" s="376"/>
      <c r="G569" s="377"/>
      <c r="H569" s="375"/>
      <c r="I569" s="377"/>
      <c r="J569" s="393"/>
      <c r="K569" s="393"/>
      <c r="L569" s="393"/>
    </row>
    <row r="570" spans="1:12" ht="20" customHeight="1" x14ac:dyDescent="0.55000000000000004">
      <c r="A570" s="502"/>
      <c r="B570" s="378"/>
      <c r="C570" s="379"/>
      <c r="D570" s="379"/>
      <c r="E570" s="379"/>
      <c r="F570" s="379"/>
      <c r="G570" s="380"/>
      <c r="H570" s="378"/>
      <c r="I570" s="380"/>
      <c r="J570" s="415"/>
      <c r="K570" s="415"/>
      <c r="L570" s="415"/>
    </row>
    <row r="571" spans="1:12" ht="18" customHeight="1" x14ac:dyDescent="0.55000000000000004">
      <c r="A571" s="497" t="s">
        <v>531</v>
      </c>
      <c r="B571" s="375" t="s">
        <v>532</v>
      </c>
      <c r="C571" s="376"/>
      <c r="D571" s="376"/>
      <c r="E571" s="376"/>
      <c r="F571" s="376"/>
      <c r="G571" s="377"/>
      <c r="H571" s="375" t="s">
        <v>533</v>
      </c>
      <c r="I571" s="377"/>
      <c r="J571" s="393" t="s">
        <v>273</v>
      </c>
      <c r="K571" s="393" t="s">
        <v>273</v>
      </c>
      <c r="L571" s="393" t="s">
        <v>273</v>
      </c>
    </row>
    <row r="572" spans="1:12" ht="18" customHeight="1" x14ac:dyDescent="0.55000000000000004">
      <c r="A572" s="498"/>
      <c r="B572" s="375"/>
      <c r="C572" s="376"/>
      <c r="D572" s="376"/>
      <c r="E572" s="376"/>
      <c r="F572" s="376"/>
      <c r="G572" s="377"/>
      <c r="H572" s="375"/>
      <c r="I572" s="377"/>
      <c r="J572" s="393"/>
      <c r="K572" s="393"/>
      <c r="L572" s="393"/>
    </row>
    <row r="573" spans="1:12" ht="20" customHeight="1" x14ac:dyDescent="0.55000000000000004">
      <c r="A573" s="498"/>
      <c r="B573" s="375"/>
      <c r="C573" s="376"/>
      <c r="D573" s="376"/>
      <c r="E573" s="376"/>
      <c r="F573" s="376"/>
      <c r="G573" s="377"/>
      <c r="H573" s="375"/>
      <c r="I573" s="377"/>
      <c r="J573" s="393"/>
      <c r="K573" s="393"/>
      <c r="L573" s="393"/>
    </row>
    <row r="574" spans="1:12" ht="18" customHeight="1" x14ac:dyDescent="0.55000000000000004">
      <c r="A574" s="498"/>
      <c r="B574" s="375"/>
      <c r="C574" s="376"/>
      <c r="D574" s="376"/>
      <c r="E574" s="376"/>
      <c r="F574" s="376"/>
      <c r="G574" s="377"/>
      <c r="H574" s="375"/>
      <c r="I574" s="377"/>
      <c r="J574" s="393"/>
      <c r="K574" s="393"/>
      <c r="L574" s="393"/>
    </row>
    <row r="575" spans="1:12" ht="18" customHeight="1" x14ac:dyDescent="0.55000000000000004">
      <c r="A575" s="498"/>
      <c r="B575" s="411" t="s">
        <v>534</v>
      </c>
      <c r="C575" s="412"/>
      <c r="D575" s="412"/>
      <c r="E575" s="412"/>
      <c r="F575" s="412"/>
      <c r="G575" s="413"/>
      <c r="H575" s="411" t="s">
        <v>535</v>
      </c>
      <c r="I575" s="413"/>
      <c r="J575" s="414" t="s">
        <v>273</v>
      </c>
      <c r="K575" s="414" t="s">
        <v>273</v>
      </c>
      <c r="L575" s="414" t="s">
        <v>273</v>
      </c>
    </row>
    <row r="576" spans="1:12" ht="18" customHeight="1" x14ac:dyDescent="0.55000000000000004">
      <c r="A576" s="498"/>
      <c r="B576" s="375"/>
      <c r="C576" s="376"/>
      <c r="D576" s="376"/>
      <c r="E576" s="376"/>
      <c r="F576" s="376"/>
      <c r="G576" s="377"/>
      <c r="H576" s="375"/>
      <c r="I576" s="377"/>
      <c r="J576" s="393"/>
      <c r="K576" s="393"/>
      <c r="L576" s="393"/>
    </row>
    <row r="577" spans="1:12" ht="18" customHeight="1" x14ac:dyDescent="0.55000000000000004">
      <c r="A577" s="498"/>
      <c r="B577" s="375"/>
      <c r="C577" s="376"/>
      <c r="D577" s="376"/>
      <c r="E577" s="376"/>
      <c r="F577" s="376"/>
      <c r="G577" s="377"/>
      <c r="H577" s="375"/>
      <c r="I577" s="377"/>
      <c r="J577" s="393"/>
      <c r="K577" s="393"/>
      <c r="L577" s="393"/>
    </row>
    <row r="578" spans="1:12" ht="18" customHeight="1" x14ac:dyDescent="0.55000000000000004">
      <c r="A578" s="498"/>
      <c r="B578" s="375"/>
      <c r="C578" s="376"/>
      <c r="D578" s="376"/>
      <c r="E578" s="376"/>
      <c r="F578" s="376"/>
      <c r="G578" s="377"/>
      <c r="H578" s="375"/>
      <c r="I578" s="377"/>
      <c r="J578" s="393"/>
      <c r="K578" s="393"/>
      <c r="L578" s="393"/>
    </row>
    <row r="579" spans="1:12" ht="13.5" customHeight="1" x14ac:dyDescent="0.55000000000000004">
      <c r="A579" s="498"/>
      <c r="B579" s="375"/>
      <c r="C579" s="376"/>
      <c r="D579" s="376"/>
      <c r="E579" s="376"/>
      <c r="F579" s="376"/>
      <c r="G579" s="377"/>
      <c r="H579" s="375"/>
      <c r="I579" s="377"/>
      <c r="J579" s="393"/>
      <c r="K579" s="393"/>
      <c r="L579" s="393"/>
    </row>
    <row r="580" spans="1:12" ht="18" customHeight="1" x14ac:dyDescent="0.55000000000000004">
      <c r="A580" s="498"/>
      <c r="B580" s="375"/>
      <c r="C580" s="376"/>
      <c r="D580" s="376"/>
      <c r="E580" s="376"/>
      <c r="F580" s="376"/>
      <c r="G580" s="377"/>
      <c r="H580" s="375"/>
      <c r="I580" s="377"/>
      <c r="J580" s="393"/>
      <c r="K580" s="393"/>
      <c r="L580" s="393"/>
    </row>
    <row r="581" spans="1:12" ht="18" customHeight="1" x14ac:dyDescent="0.55000000000000004">
      <c r="A581" s="498"/>
      <c r="B581" s="411" t="s">
        <v>536</v>
      </c>
      <c r="C581" s="412"/>
      <c r="D581" s="412"/>
      <c r="E581" s="412"/>
      <c r="F581" s="412"/>
      <c r="G581" s="413"/>
      <c r="H581" s="411" t="s">
        <v>537</v>
      </c>
      <c r="I581" s="413"/>
      <c r="J581" s="414" t="s">
        <v>273</v>
      </c>
      <c r="K581" s="414" t="s">
        <v>273</v>
      </c>
      <c r="L581" s="414" t="s">
        <v>273</v>
      </c>
    </row>
    <row r="582" spans="1:12" ht="18" customHeight="1" x14ac:dyDescent="0.55000000000000004">
      <c r="A582" s="498"/>
      <c r="B582" s="378"/>
      <c r="C582" s="379"/>
      <c r="D582" s="379"/>
      <c r="E582" s="379"/>
      <c r="F582" s="379"/>
      <c r="G582" s="380"/>
      <c r="H582" s="378"/>
      <c r="I582" s="380"/>
      <c r="J582" s="374"/>
      <c r="K582" s="374"/>
      <c r="L582" s="374"/>
    </row>
    <row r="583" spans="1:12" ht="18" customHeight="1" x14ac:dyDescent="0.55000000000000004">
      <c r="A583" s="498"/>
      <c r="B583" s="473" t="s">
        <v>538</v>
      </c>
      <c r="C583" s="474"/>
      <c r="D583" s="474"/>
      <c r="E583" s="474"/>
      <c r="F583" s="474"/>
      <c r="G583" s="475"/>
      <c r="H583" s="381" t="s">
        <v>539</v>
      </c>
      <c r="I583" s="384"/>
      <c r="J583" s="372" t="s">
        <v>273</v>
      </c>
      <c r="K583" s="372" t="s">
        <v>273</v>
      </c>
      <c r="L583" s="372" t="s">
        <v>273</v>
      </c>
    </row>
    <row r="584" spans="1:12" ht="18" customHeight="1" x14ac:dyDescent="0.55000000000000004">
      <c r="A584" s="498"/>
      <c r="B584" s="476"/>
      <c r="C584" s="477"/>
      <c r="D584" s="477"/>
      <c r="E584" s="477"/>
      <c r="F584" s="477"/>
      <c r="G584" s="478"/>
      <c r="H584" s="385"/>
      <c r="I584" s="386"/>
      <c r="J584" s="393"/>
      <c r="K584" s="393"/>
      <c r="L584" s="393"/>
    </row>
    <row r="585" spans="1:12" ht="18" customHeight="1" x14ac:dyDescent="0.55000000000000004">
      <c r="A585" s="498"/>
      <c r="B585" s="476"/>
      <c r="C585" s="477"/>
      <c r="D585" s="477"/>
      <c r="E585" s="477"/>
      <c r="F585" s="477"/>
      <c r="G585" s="478"/>
      <c r="H585" s="385"/>
      <c r="I585" s="386"/>
      <c r="J585" s="393"/>
      <c r="K585" s="393"/>
      <c r="L585" s="393"/>
    </row>
    <row r="586" spans="1:12" ht="17.5" customHeight="1" x14ac:dyDescent="0.55000000000000004">
      <c r="A586" s="498"/>
      <c r="B586" s="476"/>
      <c r="C586" s="477"/>
      <c r="D586" s="477"/>
      <c r="E586" s="477"/>
      <c r="F586" s="477"/>
      <c r="G586" s="478"/>
      <c r="H586" s="385"/>
      <c r="I586" s="386"/>
      <c r="J586" s="393"/>
      <c r="K586" s="393"/>
      <c r="L586" s="393"/>
    </row>
    <row r="587" spans="1:12" ht="18" customHeight="1" x14ac:dyDescent="0.55000000000000004">
      <c r="A587" s="498"/>
      <c r="B587" s="476"/>
      <c r="C587" s="477"/>
      <c r="D587" s="477"/>
      <c r="E587" s="477"/>
      <c r="F587" s="477"/>
      <c r="G587" s="478"/>
      <c r="H587" s="385"/>
      <c r="I587" s="386"/>
      <c r="J587" s="393"/>
      <c r="K587" s="393"/>
      <c r="L587" s="393"/>
    </row>
    <row r="588" spans="1:12" ht="18" customHeight="1" x14ac:dyDescent="0.55000000000000004">
      <c r="A588" s="498"/>
      <c r="B588" s="476"/>
      <c r="C588" s="477"/>
      <c r="D588" s="477"/>
      <c r="E588" s="477"/>
      <c r="F588" s="477"/>
      <c r="G588" s="478"/>
      <c r="H588" s="385"/>
      <c r="I588" s="386"/>
      <c r="J588" s="393"/>
      <c r="K588" s="393"/>
      <c r="L588" s="393"/>
    </row>
    <row r="589" spans="1:12" ht="29.5" customHeight="1" x14ac:dyDescent="0.55000000000000004">
      <c r="A589" s="498"/>
      <c r="B589" s="476"/>
      <c r="C589" s="477"/>
      <c r="D589" s="477"/>
      <c r="E589" s="477"/>
      <c r="F589" s="477"/>
      <c r="G589" s="478"/>
      <c r="H589" s="385"/>
      <c r="I589" s="386"/>
      <c r="J589" s="393"/>
      <c r="K589" s="393"/>
      <c r="L589" s="393"/>
    </row>
    <row r="590" spans="1:12" ht="18" customHeight="1" x14ac:dyDescent="0.55000000000000004">
      <c r="A590" s="498"/>
      <c r="B590" s="476"/>
      <c r="C590" s="477"/>
      <c r="D590" s="477"/>
      <c r="E590" s="477"/>
      <c r="F590" s="477"/>
      <c r="G590" s="478"/>
      <c r="H590" s="385"/>
      <c r="I590" s="386"/>
      <c r="J590" s="393"/>
      <c r="K590" s="393"/>
      <c r="L590" s="393"/>
    </row>
    <row r="591" spans="1:12" ht="16" customHeight="1" x14ac:dyDescent="0.55000000000000004">
      <c r="A591" s="498"/>
      <c r="B591" s="473" t="s">
        <v>540</v>
      </c>
      <c r="C591" s="474"/>
      <c r="D591" s="474"/>
      <c r="E591" s="474"/>
      <c r="F591" s="474"/>
      <c r="G591" s="475"/>
      <c r="H591" s="381" t="s">
        <v>541</v>
      </c>
      <c r="I591" s="384"/>
      <c r="J591" s="372" t="s">
        <v>273</v>
      </c>
      <c r="K591" s="372" t="s">
        <v>273</v>
      </c>
      <c r="L591" s="372" t="s">
        <v>273</v>
      </c>
    </row>
    <row r="592" spans="1:12" ht="16" customHeight="1" x14ac:dyDescent="0.55000000000000004">
      <c r="A592" s="498"/>
      <c r="B592" s="476"/>
      <c r="C592" s="477"/>
      <c r="D592" s="477"/>
      <c r="E592" s="477"/>
      <c r="F592" s="477"/>
      <c r="G592" s="478"/>
      <c r="H592" s="385"/>
      <c r="I592" s="386"/>
      <c r="J592" s="393"/>
      <c r="K592" s="393"/>
      <c r="L592" s="393"/>
    </row>
    <row r="593" spans="1:12" ht="16" customHeight="1" x14ac:dyDescent="0.55000000000000004">
      <c r="A593" s="498"/>
      <c r="B593" s="476"/>
      <c r="C593" s="477"/>
      <c r="D593" s="477"/>
      <c r="E593" s="477"/>
      <c r="F593" s="477"/>
      <c r="G593" s="478"/>
      <c r="H593" s="385"/>
      <c r="I593" s="386"/>
      <c r="J593" s="393"/>
      <c r="K593" s="393"/>
      <c r="L593" s="393"/>
    </row>
    <row r="594" spans="1:12" ht="16" customHeight="1" x14ac:dyDescent="0.55000000000000004">
      <c r="A594" s="498"/>
      <c r="B594" s="476"/>
      <c r="C594" s="477"/>
      <c r="D594" s="477"/>
      <c r="E594" s="477"/>
      <c r="F594" s="477"/>
      <c r="G594" s="478"/>
      <c r="H594" s="385"/>
      <c r="I594" s="386"/>
      <c r="J594" s="393"/>
      <c r="K594" s="393"/>
      <c r="L594" s="393"/>
    </row>
    <row r="595" spans="1:12" ht="16" customHeight="1" x14ac:dyDescent="0.55000000000000004">
      <c r="A595" s="498"/>
      <c r="B595" s="476"/>
      <c r="C595" s="477"/>
      <c r="D595" s="477"/>
      <c r="E595" s="477"/>
      <c r="F595" s="477"/>
      <c r="G595" s="478"/>
      <c r="H595" s="385"/>
      <c r="I595" s="386"/>
      <c r="J595" s="393"/>
      <c r="K595" s="393"/>
      <c r="L595" s="393"/>
    </row>
    <row r="596" spans="1:12" ht="16" customHeight="1" x14ac:dyDescent="0.55000000000000004">
      <c r="A596" s="498"/>
      <c r="B596" s="476"/>
      <c r="C596" s="477"/>
      <c r="D596" s="477"/>
      <c r="E596" s="477"/>
      <c r="F596" s="477"/>
      <c r="G596" s="478"/>
      <c r="H596" s="385"/>
      <c r="I596" s="386"/>
      <c r="J596" s="393"/>
      <c r="K596" s="393"/>
      <c r="L596" s="393"/>
    </row>
    <row r="597" spans="1:12" ht="16" customHeight="1" x14ac:dyDescent="0.55000000000000004">
      <c r="A597" s="498"/>
      <c r="B597" s="476"/>
      <c r="C597" s="477"/>
      <c r="D597" s="477"/>
      <c r="E597" s="477"/>
      <c r="F597" s="477"/>
      <c r="G597" s="478"/>
      <c r="H597" s="385"/>
      <c r="I597" s="386"/>
      <c r="J597" s="393"/>
      <c r="K597" s="393"/>
      <c r="L597" s="393"/>
    </row>
    <row r="598" spans="1:12" ht="16" customHeight="1" x14ac:dyDescent="0.55000000000000004">
      <c r="A598" s="498"/>
      <c r="B598" s="479"/>
      <c r="C598" s="480"/>
      <c r="D598" s="480"/>
      <c r="E598" s="480"/>
      <c r="F598" s="480"/>
      <c r="G598" s="481"/>
      <c r="H598" s="482"/>
      <c r="I598" s="483"/>
      <c r="J598" s="423"/>
      <c r="K598" s="423"/>
      <c r="L598" s="423"/>
    </row>
    <row r="599" spans="1:12" ht="18" customHeight="1" x14ac:dyDescent="0.55000000000000004">
      <c r="A599" s="498"/>
      <c r="B599" s="489" t="s">
        <v>542</v>
      </c>
      <c r="C599" s="490"/>
      <c r="D599" s="490"/>
      <c r="E599" s="490"/>
      <c r="F599" s="490"/>
      <c r="G599" s="491"/>
      <c r="H599" s="401" t="s">
        <v>543</v>
      </c>
      <c r="I599" s="485"/>
      <c r="J599" s="415" t="s">
        <v>273</v>
      </c>
      <c r="K599" s="415" t="s">
        <v>273</v>
      </c>
      <c r="L599" s="415" t="s">
        <v>273</v>
      </c>
    </row>
    <row r="600" spans="1:12" ht="18" customHeight="1" x14ac:dyDescent="0.55000000000000004">
      <c r="A600" s="498"/>
      <c r="B600" s="489"/>
      <c r="C600" s="490"/>
      <c r="D600" s="490"/>
      <c r="E600" s="490"/>
      <c r="F600" s="490"/>
      <c r="G600" s="491"/>
      <c r="H600" s="484"/>
      <c r="I600" s="485"/>
      <c r="J600" s="439"/>
      <c r="K600" s="439"/>
      <c r="L600" s="439"/>
    </row>
    <row r="601" spans="1:12" ht="18" customHeight="1" x14ac:dyDescent="0.55000000000000004">
      <c r="A601" s="499"/>
      <c r="B601" s="492"/>
      <c r="C601" s="493"/>
      <c r="D601" s="493"/>
      <c r="E601" s="493"/>
      <c r="F601" s="493"/>
      <c r="G601" s="494"/>
      <c r="H601" s="495"/>
      <c r="I601" s="496"/>
      <c r="J601" s="439"/>
      <c r="K601" s="439"/>
      <c r="L601" s="439"/>
    </row>
    <row r="602" spans="1:12" ht="20" customHeight="1" x14ac:dyDescent="0.55000000000000004">
      <c r="A602" s="416" t="s">
        <v>544</v>
      </c>
      <c r="B602" s="473" t="s">
        <v>545</v>
      </c>
      <c r="C602" s="474"/>
      <c r="D602" s="474"/>
      <c r="E602" s="474"/>
      <c r="F602" s="474"/>
      <c r="G602" s="475"/>
      <c r="H602" s="381" t="s">
        <v>546</v>
      </c>
      <c r="I602" s="384"/>
      <c r="J602" s="372" t="s">
        <v>273</v>
      </c>
      <c r="K602" s="372" t="s">
        <v>273</v>
      </c>
      <c r="L602" s="372" t="s">
        <v>273</v>
      </c>
    </row>
    <row r="603" spans="1:12" ht="20" customHeight="1" x14ac:dyDescent="0.55000000000000004">
      <c r="A603" s="440"/>
      <c r="B603" s="476"/>
      <c r="C603" s="477"/>
      <c r="D603" s="477"/>
      <c r="E603" s="477"/>
      <c r="F603" s="477"/>
      <c r="G603" s="478"/>
      <c r="H603" s="385"/>
      <c r="I603" s="386"/>
      <c r="J603" s="373"/>
      <c r="K603" s="373"/>
      <c r="L603" s="373"/>
    </row>
    <row r="604" spans="1:12" ht="20" customHeight="1" x14ac:dyDescent="0.55000000000000004">
      <c r="A604" s="440"/>
      <c r="B604" s="486"/>
      <c r="C604" s="487"/>
      <c r="D604" s="487"/>
      <c r="E604" s="487"/>
      <c r="F604" s="487"/>
      <c r="G604" s="488"/>
      <c r="H604" s="467"/>
      <c r="I604" s="468"/>
      <c r="J604" s="374"/>
      <c r="K604" s="374"/>
      <c r="L604" s="374"/>
    </row>
    <row r="605" spans="1:12" ht="18" customHeight="1" x14ac:dyDescent="0.55000000000000004">
      <c r="A605" s="440"/>
      <c r="B605" s="476" t="s">
        <v>547</v>
      </c>
      <c r="C605" s="477"/>
      <c r="D605" s="477"/>
      <c r="E605" s="477"/>
      <c r="F605" s="477"/>
      <c r="G605" s="478"/>
      <c r="H605" s="375"/>
      <c r="I605" s="386"/>
      <c r="J605" s="393" t="s">
        <v>273</v>
      </c>
      <c r="K605" s="393" t="s">
        <v>273</v>
      </c>
      <c r="L605" s="393" t="s">
        <v>273</v>
      </c>
    </row>
    <row r="606" spans="1:12" ht="18" customHeight="1" x14ac:dyDescent="0.55000000000000004">
      <c r="A606" s="440"/>
      <c r="B606" s="476"/>
      <c r="C606" s="477"/>
      <c r="D606" s="477"/>
      <c r="E606" s="477"/>
      <c r="F606" s="477"/>
      <c r="G606" s="478"/>
      <c r="H606" s="385"/>
      <c r="I606" s="386"/>
      <c r="J606" s="373"/>
      <c r="K606" s="373"/>
      <c r="L606" s="373"/>
    </row>
    <row r="607" spans="1:12" ht="18" customHeight="1" x14ac:dyDescent="0.55000000000000004">
      <c r="A607" s="440"/>
      <c r="B607" s="476"/>
      <c r="C607" s="477"/>
      <c r="D607" s="477"/>
      <c r="E607" s="477"/>
      <c r="F607" s="477"/>
      <c r="G607" s="478"/>
      <c r="H607" s="385"/>
      <c r="I607" s="386"/>
      <c r="J607" s="373"/>
      <c r="K607" s="373"/>
      <c r="L607" s="373"/>
    </row>
    <row r="608" spans="1:12" ht="18" customHeight="1" x14ac:dyDescent="0.55000000000000004">
      <c r="A608" s="440"/>
      <c r="B608" s="476"/>
      <c r="C608" s="477"/>
      <c r="D608" s="477"/>
      <c r="E608" s="477"/>
      <c r="F608" s="477"/>
      <c r="G608" s="478"/>
      <c r="H608" s="385"/>
      <c r="I608" s="386"/>
      <c r="J608" s="373"/>
      <c r="K608" s="373"/>
      <c r="L608" s="373"/>
    </row>
    <row r="609" spans="1:12" ht="18" customHeight="1" x14ac:dyDescent="0.55000000000000004">
      <c r="A609" s="440"/>
      <c r="B609" s="476"/>
      <c r="C609" s="477"/>
      <c r="D609" s="477"/>
      <c r="E609" s="477"/>
      <c r="F609" s="477"/>
      <c r="G609" s="478"/>
      <c r="H609" s="385"/>
      <c r="I609" s="386"/>
      <c r="J609" s="373"/>
      <c r="K609" s="373"/>
      <c r="L609" s="373"/>
    </row>
    <row r="610" spans="1:12" ht="18" customHeight="1" x14ac:dyDescent="0.55000000000000004">
      <c r="A610" s="440"/>
      <c r="B610" s="476"/>
      <c r="C610" s="477"/>
      <c r="D610" s="477"/>
      <c r="E610" s="477"/>
      <c r="F610" s="477"/>
      <c r="G610" s="478"/>
      <c r="H610" s="385"/>
      <c r="I610" s="386"/>
      <c r="J610" s="373"/>
      <c r="K610" s="373"/>
      <c r="L610" s="373"/>
    </row>
    <row r="611" spans="1:12" ht="18" customHeight="1" x14ac:dyDescent="0.55000000000000004">
      <c r="A611" s="440"/>
      <c r="B611" s="476"/>
      <c r="C611" s="477"/>
      <c r="D611" s="477"/>
      <c r="E611" s="477"/>
      <c r="F611" s="477"/>
      <c r="G611" s="478"/>
      <c r="H611" s="385"/>
      <c r="I611" s="386"/>
      <c r="J611" s="373"/>
      <c r="K611" s="373"/>
      <c r="L611" s="373"/>
    </row>
    <row r="612" spans="1:12" ht="18" customHeight="1" x14ac:dyDescent="0.55000000000000004">
      <c r="A612" s="440"/>
      <c r="B612" s="476"/>
      <c r="C612" s="477"/>
      <c r="D612" s="477"/>
      <c r="E612" s="477"/>
      <c r="F612" s="477"/>
      <c r="G612" s="478"/>
      <c r="H612" s="385"/>
      <c r="I612" s="386"/>
      <c r="J612" s="373"/>
      <c r="K612" s="373"/>
      <c r="L612" s="373"/>
    </row>
    <row r="613" spans="1:12" ht="18" customHeight="1" x14ac:dyDescent="0.55000000000000004">
      <c r="A613" s="440"/>
      <c r="B613" s="476"/>
      <c r="C613" s="477"/>
      <c r="D613" s="477"/>
      <c r="E613" s="477"/>
      <c r="F613" s="477"/>
      <c r="G613" s="478"/>
      <c r="H613" s="385"/>
      <c r="I613" s="386"/>
      <c r="J613" s="373"/>
      <c r="K613" s="373"/>
      <c r="L613" s="373"/>
    </row>
    <row r="614" spans="1:12" ht="18" customHeight="1" x14ac:dyDescent="0.55000000000000004">
      <c r="A614" s="440"/>
      <c r="B614" s="486"/>
      <c r="C614" s="487"/>
      <c r="D614" s="487"/>
      <c r="E614" s="487"/>
      <c r="F614" s="487"/>
      <c r="G614" s="488"/>
      <c r="H614" s="467"/>
      <c r="I614" s="468"/>
      <c r="J614" s="374"/>
      <c r="K614" s="374"/>
      <c r="L614" s="374"/>
    </row>
    <row r="615" spans="1:12" ht="18" customHeight="1" x14ac:dyDescent="0.55000000000000004">
      <c r="A615" s="440"/>
      <c r="B615" s="473" t="s">
        <v>548</v>
      </c>
      <c r="C615" s="474"/>
      <c r="D615" s="474"/>
      <c r="E615" s="474"/>
      <c r="F615" s="474"/>
      <c r="G615" s="475"/>
      <c r="H615" s="381" t="s">
        <v>549</v>
      </c>
      <c r="I615" s="384"/>
      <c r="J615" s="372" t="s">
        <v>273</v>
      </c>
      <c r="K615" s="372" t="s">
        <v>273</v>
      </c>
      <c r="L615" s="372" t="s">
        <v>273</v>
      </c>
    </row>
    <row r="616" spans="1:12" ht="18" customHeight="1" x14ac:dyDescent="0.55000000000000004">
      <c r="A616" s="440"/>
      <c r="B616" s="476"/>
      <c r="C616" s="477"/>
      <c r="D616" s="477"/>
      <c r="E616" s="477"/>
      <c r="F616" s="477"/>
      <c r="G616" s="478"/>
      <c r="H616" s="385"/>
      <c r="I616" s="386"/>
      <c r="J616" s="393"/>
      <c r="K616" s="393"/>
      <c r="L616" s="393"/>
    </row>
    <row r="617" spans="1:12" ht="18" customHeight="1" x14ac:dyDescent="0.55000000000000004">
      <c r="A617" s="440"/>
      <c r="B617" s="476"/>
      <c r="C617" s="477"/>
      <c r="D617" s="477"/>
      <c r="E617" s="477"/>
      <c r="F617" s="477"/>
      <c r="G617" s="478"/>
      <c r="H617" s="385"/>
      <c r="I617" s="386"/>
      <c r="J617" s="393"/>
      <c r="K617" s="393"/>
      <c r="L617" s="393"/>
    </row>
    <row r="618" spans="1:12" ht="18" customHeight="1" x14ac:dyDescent="0.55000000000000004">
      <c r="A618" s="440"/>
      <c r="B618" s="476"/>
      <c r="C618" s="477"/>
      <c r="D618" s="477"/>
      <c r="E618" s="477"/>
      <c r="F618" s="477"/>
      <c r="G618" s="478"/>
      <c r="H618" s="385"/>
      <c r="I618" s="386"/>
      <c r="J618" s="393"/>
      <c r="K618" s="393"/>
      <c r="L618" s="393"/>
    </row>
    <row r="619" spans="1:12" ht="18" customHeight="1" x14ac:dyDescent="0.55000000000000004">
      <c r="A619" s="440"/>
      <c r="B619" s="476"/>
      <c r="C619" s="477"/>
      <c r="D619" s="477"/>
      <c r="E619" s="477"/>
      <c r="F619" s="477"/>
      <c r="G619" s="478"/>
      <c r="H619" s="385"/>
      <c r="I619" s="386"/>
      <c r="J619" s="393"/>
      <c r="K619" s="393"/>
      <c r="L619" s="393"/>
    </row>
    <row r="620" spans="1:12" ht="18" customHeight="1" x14ac:dyDescent="0.55000000000000004">
      <c r="A620" s="440"/>
      <c r="B620" s="476"/>
      <c r="C620" s="477"/>
      <c r="D620" s="477"/>
      <c r="E620" s="477"/>
      <c r="F620" s="477"/>
      <c r="G620" s="478"/>
      <c r="H620" s="385"/>
      <c r="I620" s="386"/>
      <c r="J620" s="393"/>
      <c r="K620" s="393"/>
      <c r="L620" s="393"/>
    </row>
    <row r="621" spans="1:12" ht="18" customHeight="1" x14ac:dyDescent="0.55000000000000004">
      <c r="A621" s="440"/>
      <c r="B621" s="486"/>
      <c r="C621" s="487"/>
      <c r="D621" s="487"/>
      <c r="E621" s="487"/>
      <c r="F621" s="487"/>
      <c r="G621" s="488"/>
      <c r="H621" s="467"/>
      <c r="I621" s="468"/>
      <c r="J621" s="415"/>
      <c r="K621" s="415"/>
      <c r="L621" s="415"/>
    </row>
    <row r="622" spans="1:12" ht="18" customHeight="1" x14ac:dyDescent="0.55000000000000004">
      <c r="A622" s="440"/>
      <c r="B622" s="476" t="s">
        <v>550</v>
      </c>
      <c r="C622" s="477"/>
      <c r="D622" s="477"/>
      <c r="E622" s="477"/>
      <c r="F622" s="477"/>
      <c r="G622" s="478"/>
      <c r="H622" s="375" t="s">
        <v>551</v>
      </c>
      <c r="I622" s="386"/>
      <c r="J622" s="393" t="s">
        <v>273</v>
      </c>
      <c r="K622" s="393" t="s">
        <v>273</v>
      </c>
      <c r="L622" s="393" t="s">
        <v>273</v>
      </c>
    </row>
    <row r="623" spans="1:12" ht="18" customHeight="1" x14ac:dyDescent="0.55000000000000004">
      <c r="A623" s="440"/>
      <c r="B623" s="476"/>
      <c r="C623" s="477"/>
      <c r="D623" s="477"/>
      <c r="E623" s="477"/>
      <c r="F623" s="477"/>
      <c r="G623" s="478"/>
      <c r="H623" s="385"/>
      <c r="I623" s="386"/>
      <c r="J623" s="393"/>
      <c r="K623" s="393"/>
      <c r="L623" s="393"/>
    </row>
    <row r="624" spans="1:12" ht="18" customHeight="1" x14ac:dyDescent="0.55000000000000004">
      <c r="A624" s="440"/>
      <c r="B624" s="476"/>
      <c r="C624" s="477"/>
      <c r="D624" s="477"/>
      <c r="E624" s="477"/>
      <c r="F624" s="477"/>
      <c r="G624" s="478"/>
      <c r="H624" s="385"/>
      <c r="I624" s="386"/>
      <c r="J624" s="393"/>
      <c r="K624" s="393"/>
      <c r="L624" s="393"/>
    </row>
    <row r="625" spans="1:12" ht="18" customHeight="1" x14ac:dyDescent="0.55000000000000004">
      <c r="A625" s="440"/>
      <c r="B625" s="476"/>
      <c r="C625" s="477"/>
      <c r="D625" s="477"/>
      <c r="E625" s="477"/>
      <c r="F625" s="477"/>
      <c r="G625" s="478"/>
      <c r="H625" s="385"/>
      <c r="I625" s="386"/>
      <c r="J625" s="393"/>
      <c r="K625" s="393"/>
      <c r="L625" s="393"/>
    </row>
    <row r="626" spans="1:12" ht="18" customHeight="1" x14ac:dyDescent="0.55000000000000004">
      <c r="A626" s="440"/>
      <c r="B626" s="476"/>
      <c r="C626" s="477"/>
      <c r="D626" s="477"/>
      <c r="E626" s="477"/>
      <c r="F626" s="477"/>
      <c r="G626" s="478"/>
      <c r="H626" s="385"/>
      <c r="I626" s="386"/>
      <c r="J626" s="393"/>
      <c r="K626" s="393"/>
      <c r="L626" s="393"/>
    </row>
    <row r="627" spans="1:12" ht="18" customHeight="1" x14ac:dyDescent="0.55000000000000004">
      <c r="A627" s="440"/>
      <c r="B627" s="476"/>
      <c r="C627" s="477"/>
      <c r="D627" s="477"/>
      <c r="E627" s="477"/>
      <c r="F627" s="477"/>
      <c r="G627" s="478"/>
      <c r="H627" s="385"/>
      <c r="I627" s="386"/>
      <c r="J627" s="393"/>
      <c r="K627" s="393"/>
      <c r="L627" s="393"/>
    </row>
    <row r="628" spans="1:12" ht="18" customHeight="1" x14ac:dyDescent="0.55000000000000004">
      <c r="A628" s="440"/>
      <c r="B628" s="476"/>
      <c r="C628" s="477"/>
      <c r="D628" s="477"/>
      <c r="E628" s="477"/>
      <c r="F628" s="477"/>
      <c r="G628" s="478"/>
      <c r="H628" s="385"/>
      <c r="I628" s="386"/>
      <c r="J628" s="393"/>
      <c r="K628" s="393"/>
      <c r="L628" s="393"/>
    </row>
    <row r="629" spans="1:12" ht="18" customHeight="1" x14ac:dyDescent="0.55000000000000004">
      <c r="A629" s="440"/>
      <c r="B629" s="476"/>
      <c r="C629" s="477"/>
      <c r="D629" s="477"/>
      <c r="E629" s="477"/>
      <c r="F629" s="477"/>
      <c r="G629" s="478"/>
      <c r="H629" s="385"/>
      <c r="I629" s="386"/>
      <c r="J629" s="393"/>
      <c r="K629" s="393"/>
      <c r="L629" s="393"/>
    </row>
    <row r="630" spans="1:12" ht="18" customHeight="1" x14ac:dyDescent="0.55000000000000004">
      <c r="A630" s="440"/>
      <c r="B630" s="476"/>
      <c r="C630" s="477"/>
      <c r="D630" s="477"/>
      <c r="E630" s="477"/>
      <c r="F630" s="477"/>
      <c r="G630" s="478"/>
      <c r="H630" s="385"/>
      <c r="I630" s="386"/>
      <c r="J630" s="393"/>
      <c r="K630" s="393"/>
      <c r="L630" s="393"/>
    </row>
    <row r="631" spans="1:12" ht="18" customHeight="1" x14ac:dyDescent="0.55000000000000004">
      <c r="A631" s="440"/>
      <c r="B631" s="476"/>
      <c r="C631" s="477"/>
      <c r="D631" s="477"/>
      <c r="E631" s="477"/>
      <c r="F631" s="477"/>
      <c r="G631" s="478"/>
      <c r="H631" s="385"/>
      <c r="I631" s="386"/>
      <c r="J631" s="393"/>
      <c r="K631" s="393"/>
      <c r="L631" s="393"/>
    </row>
    <row r="632" spans="1:12" ht="18" customHeight="1" x14ac:dyDescent="0.55000000000000004">
      <c r="A632" s="441"/>
      <c r="B632" s="486"/>
      <c r="C632" s="487"/>
      <c r="D632" s="487"/>
      <c r="E632" s="487"/>
      <c r="F632" s="487"/>
      <c r="G632" s="488"/>
      <c r="H632" s="467"/>
      <c r="I632" s="468"/>
      <c r="J632" s="415"/>
      <c r="K632" s="415"/>
      <c r="L632" s="415"/>
    </row>
    <row r="633" spans="1:12" ht="18" customHeight="1" x14ac:dyDescent="0.55000000000000004">
      <c r="A633" s="396" t="s">
        <v>544</v>
      </c>
      <c r="B633" s="473" t="s">
        <v>552</v>
      </c>
      <c r="C633" s="474"/>
      <c r="D633" s="474"/>
      <c r="E633" s="474"/>
      <c r="F633" s="474"/>
      <c r="G633" s="475"/>
      <c r="H633" s="381" t="s">
        <v>553</v>
      </c>
      <c r="I633" s="384"/>
      <c r="J633" s="372" t="s">
        <v>273</v>
      </c>
      <c r="K633" s="372" t="s">
        <v>273</v>
      </c>
      <c r="L633" s="372" t="s">
        <v>273</v>
      </c>
    </row>
    <row r="634" spans="1:12" ht="18" customHeight="1" x14ac:dyDescent="0.55000000000000004">
      <c r="A634" s="457"/>
      <c r="B634" s="476"/>
      <c r="C634" s="477"/>
      <c r="D634" s="477"/>
      <c r="E634" s="477"/>
      <c r="F634" s="477"/>
      <c r="G634" s="478"/>
      <c r="H634" s="385"/>
      <c r="I634" s="386"/>
      <c r="J634" s="393"/>
      <c r="K634" s="393"/>
      <c r="L634" s="393"/>
    </row>
    <row r="635" spans="1:12" ht="18" customHeight="1" x14ac:dyDescent="0.55000000000000004">
      <c r="A635" s="457"/>
      <c r="B635" s="476"/>
      <c r="C635" s="477"/>
      <c r="D635" s="477"/>
      <c r="E635" s="477"/>
      <c r="F635" s="477"/>
      <c r="G635" s="478"/>
      <c r="H635" s="385"/>
      <c r="I635" s="386"/>
      <c r="J635" s="393"/>
      <c r="K635" s="393"/>
      <c r="L635" s="393"/>
    </row>
    <row r="636" spans="1:12" ht="18" customHeight="1" x14ac:dyDescent="0.55000000000000004">
      <c r="A636" s="457"/>
      <c r="B636" s="476"/>
      <c r="C636" s="477"/>
      <c r="D636" s="477"/>
      <c r="E636" s="477"/>
      <c r="F636" s="477"/>
      <c r="G636" s="478"/>
      <c r="H636" s="385"/>
      <c r="I636" s="386"/>
      <c r="J636" s="393"/>
      <c r="K636" s="393"/>
      <c r="L636" s="393"/>
    </row>
    <row r="637" spans="1:12" ht="18" customHeight="1" x14ac:dyDescent="0.55000000000000004">
      <c r="A637" s="457"/>
      <c r="B637" s="476"/>
      <c r="C637" s="477"/>
      <c r="D637" s="477"/>
      <c r="E637" s="477"/>
      <c r="F637" s="477"/>
      <c r="G637" s="478"/>
      <c r="H637" s="385"/>
      <c r="I637" s="386"/>
      <c r="J637" s="393"/>
      <c r="K637" s="393"/>
      <c r="L637" s="393"/>
    </row>
    <row r="638" spans="1:12" ht="18" customHeight="1" x14ac:dyDescent="0.55000000000000004">
      <c r="A638" s="457"/>
      <c r="B638" s="476"/>
      <c r="C638" s="477"/>
      <c r="D638" s="477"/>
      <c r="E638" s="477"/>
      <c r="F638" s="477"/>
      <c r="G638" s="478"/>
      <c r="H638" s="385"/>
      <c r="I638" s="386"/>
      <c r="J638" s="393"/>
      <c r="K638" s="393"/>
      <c r="L638" s="393"/>
    </row>
    <row r="639" spans="1:12" ht="18" customHeight="1" x14ac:dyDescent="0.55000000000000004">
      <c r="A639" s="457"/>
      <c r="B639" s="476"/>
      <c r="C639" s="477"/>
      <c r="D639" s="477"/>
      <c r="E639" s="477"/>
      <c r="F639" s="477"/>
      <c r="G639" s="478"/>
      <c r="H639" s="385"/>
      <c r="I639" s="386"/>
      <c r="J639" s="393"/>
      <c r="K639" s="393"/>
      <c r="L639" s="393"/>
    </row>
    <row r="640" spans="1:12" ht="18" customHeight="1" x14ac:dyDescent="0.55000000000000004">
      <c r="A640" s="457"/>
      <c r="B640" s="476"/>
      <c r="C640" s="477"/>
      <c r="D640" s="477"/>
      <c r="E640" s="477"/>
      <c r="F640" s="477"/>
      <c r="G640" s="478"/>
      <c r="H640" s="385"/>
      <c r="I640" s="386"/>
      <c r="J640" s="393"/>
      <c r="K640" s="393"/>
      <c r="L640" s="393"/>
    </row>
    <row r="641" spans="1:12" ht="18" customHeight="1" x14ac:dyDescent="0.55000000000000004">
      <c r="A641" s="457"/>
      <c r="B641" s="479"/>
      <c r="C641" s="480"/>
      <c r="D641" s="480"/>
      <c r="E641" s="480"/>
      <c r="F641" s="480"/>
      <c r="G641" s="481"/>
      <c r="H641" s="482"/>
      <c r="I641" s="483"/>
      <c r="J641" s="423"/>
      <c r="K641" s="423"/>
      <c r="L641" s="423"/>
    </row>
    <row r="642" spans="1:12" ht="16" customHeight="1" x14ac:dyDescent="0.55000000000000004">
      <c r="A642" s="457"/>
      <c r="B642" s="411" t="s">
        <v>554</v>
      </c>
      <c r="C642" s="412"/>
      <c r="D642" s="412"/>
      <c r="E642" s="412"/>
      <c r="F642" s="412"/>
      <c r="G642" s="413"/>
      <c r="H642" s="375" t="s">
        <v>555</v>
      </c>
      <c r="I642" s="377"/>
      <c r="J642" s="414" t="s">
        <v>273</v>
      </c>
      <c r="K642" s="414" t="s">
        <v>273</v>
      </c>
      <c r="L642" s="414" t="s">
        <v>273</v>
      </c>
    </row>
    <row r="643" spans="1:12" ht="18" customHeight="1" x14ac:dyDescent="0.55000000000000004">
      <c r="A643" s="457"/>
      <c r="B643" s="375"/>
      <c r="C643" s="376"/>
      <c r="D643" s="376"/>
      <c r="E643" s="376"/>
      <c r="F643" s="376"/>
      <c r="G643" s="377"/>
      <c r="H643" s="375"/>
      <c r="I643" s="377"/>
      <c r="J643" s="393"/>
      <c r="K643" s="393"/>
      <c r="L643" s="393"/>
    </row>
    <row r="644" spans="1:12" ht="18" customHeight="1" x14ac:dyDescent="0.55000000000000004">
      <c r="A644" s="457"/>
      <c r="B644" s="375"/>
      <c r="C644" s="376"/>
      <c r="D644" s="376"/>
      <c r="E644" s="376"/>
      <c r="F644" s="376"/>
      <c r="G644" s="377"/>
      <c r="H644" s="375"/>
      <c r="I644" s="377"/>
      <c r="J644" s="393"/>
      <c r="K644" s="393"/>
      <c r="L644" s="393"/>
    </row>
    <row r="645" spans="1:12" ht="18" customHeight="1" x14ac:dyDescent="0.55000000000000004">
      <c r="A645" s="457"/>
      <c r="B645" s="375"/>
      <c r="C645" s="376"/>
      <c r="D645" s="376"/>
      <c r="E645" s="376"/>
      <c r="F645" s="376"/>
      <c r="G645" s="377"/>
      <c r="H645" s="375"/>
      <c r="I645" s="377"/>
      <c r="J645" s="423"/>
      <c r="K645" s="423"/>
      <c r="L645" s="423"/>
    </row>
    <row r="646" spans="1:12" ht="18" customHeight="1" x14ac:dyDescent="0.55000000000000004">
      <c r="A646" s="457"/>
      <c r="B646" s="411" t="s">
        <v>556</v>
      </c>
      <c r="C646" s="412"/>
      <c r="D646" s="412"/>
      <c r="E646" s="412"/>
      <c r="F646" s="412"/>
      <c r="G646" s="413"/>
      <c r="H646" s="484"/>
      <c r="I646" s="485"/>
      <c r="J646" s="393" t="s">
        <v>273</v>
      </c>
      <c r="K646" s="393" t="s">
        <v>273</v>
      </c>
      <c r="L646" s="393" t="s">
        <v>273</v>
      </c>
    </row>
    <row r="647" spans="1:12" ht="18" customHeight="1" x14ac:dyDescent="0.55000000000000004">
      <c r="A647" s="457"/>
      <c r="B647" s="432"/>
      <c r="C647" s="433"/>
      <c r="D647" s="433"/>
      <c r="E647" s="433"/>
      <c r="F647" s="433"/>
      <c r="G647" s="434"/>
      <c r="H647" s="484"/>
      <c r="I647" s="485"/>
      <c r="J647" s="423"/>
      <c r="K647" s="423"/>
      <c r="L647" s="423"/>
    </row>
    <row r="648" spans="1:12" ht="18" customHeight="1" x14ac:dyDescent="0.55000000000000004">
      <c r="A648" s="457"/>
      <c r="B648" s="411" t="s">
        <v>557</v>
      </c>
      <c r="C648" s="412"/>
      <c r="D648" s="412"/>
      <c r="E648" s="412"/>
      <c r="F648" s="412"/>
      <c r="G648" s="413"/>
      <c r="H648" s="484"/>
      <c r="I648" s="485"/>
      <c r="J648" s="414" t="s">
        <v>273</v>
      </c>
      <c r="K648" s="414" t="s">
        <v>273</v>
      </c>
      <c r="L648" s="451" t="s">
        <v>273</v>
      </c>
    </row>
    <row r="649" spans="1:12" ht="18" hidden="1" customHeight="1" x14ac:dyDescent="0.55000000000000004">
      <c r="A649" s="457"/>
      <c r="B649" s="375"/>
      <c r="C649" s="376"/>
      <c r="D649" s="376"/>
      <c r="E649" s="376"/>
      <c r="F649" s="376"/>
      <c r="G649" s="377"/>
      <c r="H649" s="484"/>
      <c r="I649" s="485"/>
      <c r="J649" s="393"/>
      <c r="K649" s="393"/>
      <c r="L649" s="439"/>
    </row>
    <row r="650" spans="1:12" ht="22.5" customHeight="1" x14ac:dyDescent="0.55000000000000004">
      <c r="A650" s="457"/>
      <c r="B650" s="375"/>
      <c r="C650" s="376"/>
      <c r="D650" s="376"/>
      <c r="E650" s="376"/>
      <c r="F650" s="376"/>
      <c r="G650" s="377"/>
      <c r="H650" s="484"/>
      <c r="I650" s="485"/>
      <c r="J650" s="393"/>
      <c r="K650" s="393"/>
      <c r="L650" s="372"/>
    </row>
    <row r="651" spans="1:12" ht="18" customHeight="1" x14ac:dyDescent="0.55000000000000004">
      <c r="A651" s="457"/>
      <c r="B651" s="381" t="s">
        <v>558</v>
      </c>
      <c r="C651" s="382"/>
      <c r="D651" s="382"/>
      <c r="E651" s="382"/>
      <c r="F651" s="382"/>
      <c r="G651" s="383"/>
      <c r="H651" s="381" t="s">
        <v>559</v>
      </c>
      <c r="I651" s="383"/>
      <c r="J651" s="372" t="s">
        <v>273</v>
      </c>
      <c r="K651" s="372" t="s">
        <v>273</v>
      </c>
      <c r="L651" s="372" t="s">
        <v>273</v>
      </c>
    </row>
    <row r="652" spans="1:12" ht="18" customHeight="1" x14ac:dyDescent="0.55000000000000004">
      <c r="A652" s="457"/>
      <c r="B652" s="375"/>
      <c r="C652" s="376"/>
      <c r="D652" s="376"/>
      <c r="E652" s="376"/>
      <c r="F652" s="376"/>
      <c r="G652" s="377"/>
      <c r="H652" s="375"/>
      <c r="I652" s="377"/>
      <c r="J652" s="393"/>
      <c r="K652" s="393"/>
      <c r="L652" s="393"/>
    </row>
    <row r="653" spans="1:12" ht="18" customHeight="1" x14ac:dyDescent="0.55000000000000004">
      <c r="A653" s="457"/>
      <c r="B653" s="375"/>
      <c r="C653" s="376"/>
      <c r="D653" s="376"/>
      <c r="E653" s="376"/>
      <c r="F653" s="376"/>
      <c r="G653" s="377"/>
      <c r="H653" s="375"/>
      <c r="I653" s="377"/>
      <c r="J653" s="393"/>
      <c r="K653" s="393"/>
      <c r="L653" s="393"/>
    </row>
    <row r="654" spans="1:12" ht="18" customHeight="1" x14ac:dyDescent="0.55000000000000004">
      <c r="A654" s="457"/>
      <c r="B654" s="375"/>
      <c r="C654" s="376"/>
      <c r="D654" s="376"/>
      <c r="E654" s="376"/>
      <c r="F654" s="376"/>
      <c r="G654" s="377"/>
      <c r="H654" s="375"/>
      <c r="I654" s="377"/>
      <c r="J654" s="393"/>
      <c r="K654" s="393"/>
      <c r="L654" s="393"/>
    </row>
    <row r="655" spans="1:12" ht="18" customHeight="1" x14ac:dyDescent="0.55000000000000004">
      <c r="A655" s="457"/>
      <c r="B655" s="375"/>
      <c r="C655" s="376"/>
      <c r="D655" s="376"/>
      <c r="E655" s="376"/>
      <c r="F655" s="376"/>
      <c r="G655" s="377"/>
      <c r="H655" s="375"/>
      <c r="I655" s="377"/>
      <c r="J655" s="393"/>
      <c r="K655" s="393"/>
      <c r="L655" s="393"/>
    </row>
    <row r="656" spans="1:12" ht="18" customHeight="1" x14ac:dyDescent="0.55000000000000004">
      <c r="A656" s="457"/>
      <c r="B656" s="375"/>
      <c r="C656" s="376"/>
      <c r="D656" s="376"/>
      <c r="E656" s="376"/>
      <c r="F656" s="376"/>
      <c r="G656" s="377"/>
      <c r="H656" s="375"/>
      <c r="I656" s="377"/>
      <c r="J656" s="393"/>
      <c r="K656" s="393"/>
      <c r="L656" s="393"/>
    </row>
    <row r="657" spans="1:12" ht="18" customHeight="1" x14ac:dyDescent="0.55000000000000004">
      <c r="A657" s="457"/>
      <c r="B657" s="375"/>
      <c r="C657" s="376"/>
      <c r="D657" s="376"/>
      <c r="E657" s="376"/>
      <c r="F657" s="376"/>
      <c r="G657" s="377"/>
      <c r="H657" s="375"/>
      <c r="I657" s="377"/>
      <c r="J657" s="393"/>
      <c r="K657" s="393"/>
      <c r="L657" s="393"/>
    </row>
    <row r="658" spans="1:12" ht="18" customHeight="1" x14ac:dyDescent="0.55000000000000004">
      <c r="A658" s="457"/>
      <c r="B658" s="411" t="s">
        <v>560</v>
      </c>
      <c r="C658" s="412"/>
      <c r="D658" s="412"/>
      <c r="E658" s="412"/>
      <c r="F658" s="412"/>
      <c r="G658" s="413"/>
      <c r="H658" s="411" t="s">
        <v>561</v>
      </c>
      <c r="I658" s="413"/>
      <c r="J658" s="414" t="s">
        <v>273</v>
      </c>
      <c r="K658" s="414" t="s">
        <v>273</v>
      </c>
      <c r="L658" s="451" t="s">
        <v>273</v>
      </c>
    </row>
    <row r="659" spans="1:12" ht="18" customHeight="1" x14ac:dyDescent="0.55000000000000004">
      <c r="A659" s="457"/>
      <c r="B659" s="375"/>
      <c r="C659" s="376"/>
      <c r="D659" s="376"/>
      <c r="E659" s="376"/>
      <c r="F659" s="376"/>
      <c r="G659" s="377"/>
      <c r="H659" s="375"/>
      <c r="I659" s="377"/>
      <c r="J659" s="393"/>
      <c r="K659" s="393"/>
      <c r="L659" s="439"/>
    </row>
    <row r="660" spans="1:12" ht="18" customHeight="1" x14ac:dyDescent="0.55000000000000004">
      <c r="A660" s="457"/>
      <c r="B660" s="375"/>
      <c r="C660" s="376"/>
      <c r="D660" s="376"/>
      <c r="E660" s="376"/>
      <c r="F660" s="376"/>
      <c r="G660" s="377"/>
      <c r="H660" s="375"/>
      <c r="I660" s="377"/>
      <c r="J660" s="393"/>
      <c r="K660" s="393"/>
      <c r="L660" s="439"/>
    </row>
    <row r="661" spans="1:12" ht="18" customHeight="1" x14ac:dyDescent="0.55000000000000004">
      <c r="A661" s="458"/>
      <c r="B661" s="378"/>
      <c r="C661" s="379"/>
      <c r="D661" s="379"/>
      <c r="E661" s="379"/>
      <c r="F661" s="379"/>
      <c r="G661" s="380"/>
      <c r="H661" s="378"/>
      <c r="I661" s="380"/>
      <c r="J661" s="415"/>
      <c r="K661" s="415"/>
      <c r="L661" s="439"/>
    </row>
    <row r="662" spans="1:12" ht="18" customHeight="1" x14ac:dyDescent="0.55000000000000004">
      <c r="A662" s="457" t="s">
        <v>544</v>
      </c>
      <c r="B662" s="375" t="s">
        <v>562</v>
      </c>
      <c r="C662" s="376"/>
      <c r="D662" s="376"/>
      <c r="E662" s="376"/>
      <c r="F662" s="376"/>
      <c r="G662" s="377"/>
      <c r="H662" s="375" t="s">
        <v>563</v>
      </c>
      <c r="I662" s="377"/>
      <c r="J662" s="393" t="s">
        <v>273</v>
      </c>
      <c r="K662" s="393" t="s">
        <v>273</v>
      </c>
      <c r="L662" s="393" t="s">
        <v>273</v>
      </c>
    </row>
    <row r="663" spans="1:12" ht="18" customHeight="1" x14ac:dyDescent="0.55000000000000004">
      <c r="A663" s="471"/>
      <c r="B663" s="375"/>
      <c r="C663" s="376"/>
      <c r="D663" s="376"/>
      <c r="E663" s="376"/>
      <c r="F663" s="376"/>
      <c r="G663" s="377"/>
      <c r="H663" s="375"/>
      <c r="I663" s="377"/>
      <c r="J663" s="393"/>
      <c r="K663" s="393"/>
      <c r="L663" s="393"/>
    </row>
    <row r="664" spans="1:12" ht="18" customHeight="1" x14ac:dyDescent="0.55000000000000004">
      <c r="A664" s="471"/>
      <c r="B664" s="375"/>
      <c r="C664" s="376"/>
      <c r="D664" s="376"/>
      <c r="E664" s="376"/>
      <c r="F664" s="376"/>
      <c r="G664" s="377"/>
      <c r="H664" s="375"/>
      <c r="I664" s="377"/>
      <c r="J664" s="393"/>
      <c r="K664" s="393"/>
      <c r="L664" s="393"/>
    </row>
    <row r="665" spans="1:12" ht="18" customHeight="1" x14ac:dyDescent="0.55000000000000004">
      <c r="A665" s="471"/>
      <c r="B665" s="375"/>
      <c r="C665" s="376"/>
      <c r="D665" s="376"/>
      <c r="E665" s="376"/>
      <c r="F665" s="376"/>
      <c r="G665" s="377"/>
      <c r="H665" s="375"/>
      <c r="I665" s="377"/>
      <c r="J665" s="393"/>
      <c r="K665" s="393"/>
      <c r="L665" s="393"/>
    </row>
    <row r="666" spans="1:12" ht="18" customHeight="1" x14ac:dyDescent="0.55000000000000004">
      <c r="A666" s="471"/>
      <c r="B666" s="375"/>
      <c r="C666" s="376"/>
      <c r="D666" s="376"/>
      <c r="E666" s="376"/>
      <c r="F666" s="376"/>
      <c r="G666" s="377"/>
      <c r="H666" s="375"/>
      <c r="I666" s="377"/>
      <c r="J666" s="393"/>
      <c r="K666" s="393"/>
      <c r="L666" s="393"/>
    </row>
    <row r="667" spans="1:12" ht="21" customHeight="1" x14ac:dyDescent="0.55000000000000004">
      <c r="A667" s="471"/>
      <c r="B667" s="375"/>
      <c r="C667" s="376"/>
      <c r="D667" s="376"/>
      <c r="E667" s="376"/>
      <c r="F667" s="376"/>
      <c r="G667" s="377"/>
      <c r="H667" s="375"/>
      <c r="I667" s="377"/>
      <c r="J667" s="393"/>
      <c r="K667" s="393"/>
      <c r="L667" s="393"/>
    </row>
    <row r="668" spans="1:12" ht="18" customHeight="1" x14ac:dyDescent="0.55000000000000004">
      <c r="A668" s="471"/>
      <c r="B668" s="375"/>
      <c r="C668" s="376"/>
      <c r="D668" s="376"/>
      <c r="E668" s="376"/>
      <c r="F668" s="376"/>
      <c r="G668" s="377"/>
      <c r="H668" s="375"/>
      <c r="I668" s="377"/>
      <c r="J668" s="393"/>
      <c r="K668" s="393"/>
      <c r="L668" s="393"/>
    </row>
    <row r="669" spans="1:12" ht="18" customHeight="1" x14ac:dyDescent="0.55000000000000004">
      <c r="A669" s="471"/>
      <c r="B669" s="375"/>
      <c r="C669" s="376"/>
      <c r="D669" s="376"/>
      <c r="E669" s="376"/>
      <c r="F669" s="376"/>
      <c r="G669" s="377"/>
      <c r="H669" s="375"/>
      <c r="I669" s="377"/>
      <c r="J669" s="393"/>
      <c r="K669" s="393"/>
      <c r="L669" s="393"/>
    </row>
    <row r="670" spans="1:12" ht="18" customHeight="1" x14ac:dyDescent="0.55000000000000004">
      <c r="A670" s="471"/>
      <c r="B670" s="411" t="s">
        <v>564</v>
      </c>
      <c r="C670" s="412"/>
      <c r="D670" s="412"/>
      <c r="E670" s="412"/>
      <c r="F670" s="412"/>
      <c r="G670" s="413"/>
      <c r="H670" s="411" t="s">
        <v>565</v>
      </c>
      <c r="I670" s="413"/>
      <c r="J670" s="414" t="s">
        <v>273</v>
      </c>
      <c r="K670" s="414" t="s">
        <v>273</v>
      </c>
      <c r="L670" s="414" t="s">
        <v>273</v>
      </c>
    </row>
    <row r="671" spans="1:12" ht="18" customHeight="1" x14ac:dyDescent="0.55000000000000004">
      <c r="A671" s="471"/>
      <c r="B671" s="375"/>
      <c r="C671" s="376"/>
      <c r="D671" s="376"/>
      <c r="E671" s="376"/>
      <c r="F671" s="376"/>
      <c r="G671" s="377"/>
      <c r="H671" s="375"/>
      <c r="I671" s="377"/>
      <c r="J671" s="373"/>
      <c r="K671" s="373"/>
      <c r="L671" s="373"/>
    </row>
    <row r="672" spans="1:12" ht="18" customHeight="1" x14ac:dyDescent="0.55000000000000004">
      <c r="A672" s="471"/>
      <c r="B672" s="375"/>
      <c r="C672" s="376"/>
      <c r="D672" s="376"/>
      <c r="E672" s="376"/>
      <c r="F672" s="376"/>
      <c r="G672" s="377"/>
      <c r="H672" s="375"/>
      <c r="I672" s="377"/>
      <c r="J672" s="373"/>
      <c r="K672" s="373"/>
      <c r="L672" s="373"/>
    </row>
    <row r="673" spans="1:12" ht="18" customHeight="1" x14ac:dyDescent="0.55000000000000004">
      <c r="A673" s="471"/>
      <c r="B673" s="375"/>
      <c r="C673" s="376"/>
      <c r="D673" s="376"/>
      <c r="E673" s="376"/>
      <c r="F673" s="376"/>
      <c r="G673" s="377"/>
      <c r="H673" s="375"/>
      <c r="I673" s="377"/>
      <c r="J673" s="373"/>
      <c r="K673" s="373"/>
      <c r="L673" s="373"/>
    </row>
    <row r="674" spans="1:12" ht="18" customHeight="1" x14ac:dyDescent="0.55000000000000004">
      <c r="A674" s="471"/>
      <c r="B674" s="375"/>
      <c r="C674" s="376"/>
      <c r="D674" s="376"/>
      <c r="E674" s="376"/>
      <c r="F674" s="376"/>
      <c r="G674" s="377"/>
      <c r="H674" s="375"/>
      <c r="I674" s="377"/>
      <c r="J674" s="373"/>
      <c r="K674" s="373"/>
      <c r="L674" s="373"/>
    </row>
    <row r="675" spans="1:12" ht="22" customHeight="1" x14ac:dyDescent="0.55000000000000004">
      <c r="A675" s="471"/>
      <c r="B675" s="378"/>
      <c r="C675" s="379"/>
      <c r="D675" s="379"/>
      <c r="E675" s="379"/>
      <c r="F675" s="379"/>
      <c r="G675" s="380"/>
      <c r="H675" s="378"/>
      <c r="I675" s="380"/>
      <c r="J675" s="374"/>
      <c r="K675" s="374"/>
      <c r="L675" s="374"/>
    </row>
    <row r="676" spans="1:12" ht="18" customHeight="1" x14ac:dyDescent="0.55000000000000004">
      <c r="A676" s="471"/>
      <c r="B676" s="375" t="s">
        <v>566</v>
      </c>
      <c r="C676" s="376"/>
      <c r="D676" s="376"/>
      <c r="E676" s="376"/>
      <c r="F676" s="376"/>
      <c r="G676" s="377"/>
      <c r="H676" s="381" t="s">
        <v>567</v>
      </c>
      <c r="I676" s="383"/>
      <c r="J676" s="372" t="s">
        <v>273</v>
      </c>
      <c r="K676" s="372" t="s">
        <v>273</v>
      </c>
      <c r="L676" s="372" t="s">
        <v>273</v>
      </c>
    </row>
    <row r="677" spans="1:12" ht="18" customHeight="1" x14ac:dyDescent="0.55000000000000004">
      <c r="A677" s="471"/>
      <c r="B677" s="375"/>
      <c r="C677" s="376"/>
      <c r="D677" s="376"/>
      <c r="E677" s="376"/>
      <c r="F677" s="376"/>
      <c r="G677" s="377"/>
      <c r="H677" s="375"/>
      <c r="I677" s="377"/>
      <c r="J677" s="393"/>
      <c r="K677" s="393"/>
      <c r="L677" s="393"/>
    </row>
    <row r="678" spans="1:12" ht="18" customHeight="1" x14ac:dyDescent="0.55000000000000004">
      <c r="A678" s="471"/>
      <c r="B678" s="375"/>
      <c r="C678" s="376"/>
      <c r="D678" s="376"/>
      <c r="E678" s="376"/>
      <c r="F678" s="376"/>
      <c r="G678" s="377"/>
      <c r="H678" s="375"/>
      <c r="I678" s="377"/>
      <c r="J678" s="393"/>
      <c r="K678" s="393"/>
      <c r="L678" s="393"/>
    </row>
    <row r="679" spans="1:12" ht="18" customHeight="1" x14ac:dyDescent="0.55000000000000004">
      <c r="A679" s="471"/>
      <c r="B679" s="375"/>
      <c r="C679" s="376"/>
      <c r="D679" s="376"/>
      <c r="E679" s="376"/>
      <c r="F679" s="376"/>
      <c r="G679" s="377"/>
      <c r="H679" s="375"/>
      <c r="I679" s="377"/>
      <c r="J679" s="393"/>
      <c r="K679" s="393"/>
      <c r="L679" s="393"/>
    </row>
    <row r="680" spans="1:12" ht="18" customHeight="1" x14ac:dyDescent="0.55000000000000004">
      <c r="A680" s="471"/>
      <c r="B680" s="375"/>
      <c r="C680" s="376"/>
      <c r="D680" s="376"/>
      <c r="E680" s="376"/>
      <c r="F680" s="376"/>
      <c r="G680" s="377"/>
      <c r="H680" s="375"/>
      <c r="I680" s="377"/>
      <c r="J680" s="393"/>
      <c r="K680" s="393"/>
      <c r="L680" s="393"/>
    </row>
    <row r="681" spans="1:12" ht="18" customHeight="1" x14ac:dyDescent="0.55000000000000004">
      <c r="A681" s="471"/>
      <c r="B681" s="375"/>
      <c r="C681" s="376"/>
      <c r="D681" s="376"/>
      <c r="E681" s="376"/>
      <c r="F681" s="376"/>
      <c r="G681" s="377"/>
      <c r="H681" s="375"/>
      <c r="I681" s="377"/>
      <c r="J681" s="393"/>
      <c r="K681" s="393"/>
      <c r="L681" s="393"/>
    </row>
    <row r="682" spans="1:12" ht="18" customHeight="1" x14ac:dyDescent="0.55000000000000004">
      <c r="A682" s="471"/>
      <c r="B682" s="375"/>
      <c r="C682" s="376"/>
      <c r="D682" s="376"/>
      <c r="E682" s="376"/>
      <c r="F682" s="376"/>
      <c r="G682" s="377"/>
      <c r="H682" s="375"/>
      <c r="I682" s="377"/>
      <c r="J682" s="393"/>
      <c r="K682" s="393"/>
      <c r="L682" s="393"/>
    </row>
    <row r="683" spans="1:12" ht="18" customHeight="1" x14ac:dyDescent="0.55000000000000004">
      <c r="A683" s="471"/>
      <c r="B683" s="381" t="s">
        <v>568</v>
      </c>
      <c r="C683" s="382"/>
      <c r="D683" s="382"/>
      <c r="E683" s="382"/>
      <c r="F683" s="382"/>
      <c r="G683" s="383"/>
      <c r="H683" s="381" t="s">
        <v>569</v>
      </c>
      <c r="I683" s="383"/>
      <c r="J683" s="372" t="s">
        <v>273</v>
      </c>
      <c r="K683" s="372" t="s">
        <v>273</v>
      </c>
      <c r="L683" s="439" t="s">
        <v>273</v>
      </c>
    </row>
    <row r="684" spans="1:12" ht="18" customHeight="1" x14ac:dyDescent="0.55000000000000004">
      <c r="A684" s="471"/>
      <c r="B684" s="375"/>
      <c r="C684" s="376"/>
      <c r="D684" s="376"/>
      <c r="E684" s="376"/>
      <c r="F684" s="376"/>
      <c r="G684" s="377"/>
      <c r="H684" s="375"/>
      <c r="I684" s="377"/>
      <c r="J684" s="393"/>
      <c r="K684" s="393"/>
      <c r="L684" s="439"/>
    </row>
    <row r="685" spans="1:12" ht="18" customHeight="1" x14ac:dyDescent="0.55000000000000004">
      <c r="A685" s="471"/>
      <c r="B685" s="375"/>
      <c r="C685" s="376"/>
      <c r="D685" s="376"/>
      <c r="E685" s="376"/>
      <c r="F685" s="376"/>
      <c r="G685" s="377"/>
      <c r="H685" s="375"/>
      <c r="I685" s="377"/>
      <c r="J685" s="393"/>
      <c r="K685" s="393"/>
      <c r="L685" s="439"/>
    </row>
    <row r="686" spans="1:12" ht="18" customHeight="1" x14ac:dyDescent="0.55000000000000004">
      <c r="A686" s="471"/>
      <c r="B686" s="375"/>
      <c r="C686" s="376"/>
      <c r="D686" s="376"/>
      <c r="E686" s="376"/>
      <c r="F686" s="376"/>
      <c r="G686" s="377"/>
      <c r="H686" s="375"/>
      <c r="I686" s="377"/>
      <c r="J686" s="393"/>
      <c r="K686" s="393"/>
      <c r="L686" s="439"/>
    </row>
    <row r="687" spans="1:12" ht="18" customHeight="1" x14ac:dyDescent="0.55000000000000004">
      <c r="A687" s="471"/>
      <c r="B687" s="375"/>
      <c r="C687" s="376"/>
      <c r="D687" s="376"/>
      <c r="E687" s="376"/>
      <c r="F687" s="376"/>
      <c r="G687" s="377"/>
      <c r="H687" s="375"/>
      <c r="I687" s="377"/>
      <c r="J687" s="393"/>
      <c r="K687" s="393"/>
      <c r="L687" s="439"/>
    </row>
    <row r="688" spans="1:12" ht="18" customHeight="1" x14ac:dyDescent="0.55000000000000004">
      <c r="A688" s="471"/>
      <c r="B688" s="375"/>
      <c r="C688" s="376"/>
      <c r="D688" s="376"/>
      <c r="E688" s="376"/>
      <c r="F688" s="376"/>
      <c r="G688" s="377"/>
      <c r="H688" s="375"/>
      <c r="I688" s="377"/>
      <c r="J688" s="393"/>
      <c r="K688" s="393"/>
      <c r="L688" s="439"/>
    </row>
    <row r="689" spans="1:12" ht="23" customHeight="1" x14ac:dyDescent="0.55000000000000004">
      <c r="A689" s="471"/>
      <c r="B689" s="378"/>
      <c r="C689" s="379"/>
      <c r="D689" s="379"/>
      <c r="E689" s="379"/>
      <c r="F689" s="379"/>
      <c r="G689" s="380"/>
      <c r="H689" s="378"/>
      <c r="I689" s="380"/>
      <c r="J689" s="415"/>
      <c r="K689" s="415"/>
      <c r="L689" s="439"/>
    </row>
    <row r="690" spans="1:12" ht="18" customHeight="1" x14ac:dyDescent="0.55000000000000004">
      <c r="A690" s="471"/>
      <c r="B690" s="375" t="s">
        <v>570</v>
      </c>
      <c r="C690" s="376"/>
      <c r="D690" s="376"/>
      <c r="E690" s="376"/>
      <c r="F690" s="376"/>
      <c r="G690" s="377"/>
      <c r="H690" s="375" t="s">
        <v>571</v>
      </c>
      <c r="I690" s="377"/>
      <c r="J690" s="393" t="s">
        <v>273</v>
      </c>
      <c r="K690" s="393" t="s">
        <v>273</v>
      </c>
      <c r="L690" s="415" t="s">
        <v>273</v>
      </c>
    </row>
    <row r="691" spans="1:12" ht="18" customHeight="1" x14ac:dyDescent="0.55000000000000004">
      <c r="A691" s="471"/>
      <c r="B691" s="375"/>
      <c r="C691" s="376"/>
      <c r="D691" s="376"/>
      <c r="E691" s="376"/>
      <c r="F691" s="376"/>
      <c r="G691" s="377"/>
      <c r="H691" s="375"/>
      <c r="I691" s="377"/>
      <c r="J691" s="393"/>
      <c r="K691" s="393"/>
      <c r="L691" s="415"/>
    </row>
    <row r="692" spans="1:12" ht="18" customHeight="1" x14ac:dyDescent="0.55000000000000004">
      <c r="A692" s="471"/>
      <c r="B692" s="375"/>
      <c r="C692" s="376"/>
      <c r="D692" s="376"/>
      <c r="E692" s="376"/>
      <c r="F692" s="376"/>
      <c r="G692" s="377"/>
      <c r="H692" s="375"/>
      <c r="I692" s="377"/>
      <c r="J692" s="393"/>
      <c r="K692" s="393"/>
      <c r="L692" s="415"/>
    </row>
    <row r="693" spans="1:12" ht="18" customHeight="1" x14ac:dyDescent="0.55000000000000004">
      <c r="A693" s="471"/>
      <c r="B693" s="375"/>
      <c r="C693" s="376"/>
      <c r="D693" s="376"/>
      <c r="E693" s="376"/>
      <c r="F693" s="376"/>
      <c r="G693" s="377"/>
      <c r="H693" s="375"/>
      <c r="I693" s="377"/>
      <c r="J693" s="393"/>
      <c r="K693" s="393"/>
      <c r="L693" s="439"/>
    </row>
    <row r="694" spans="1:12" ht="18" customHeight="1" x14ac:dyDescent="0.55000000000000004">
      <c r="A694" s="471"/>
      <c r="B694" s="378"/>
      <c r="C694" s="379"/>
      <c r="D694" s="379"/>
      <c r="E694" s="379"/>
      <c r="F694" s="379"/>
      <c r="G694" s="380"/>
      <c r="H694" s="378"/>
      <c r="I694" s="380"/>
      <c r="J694" s="415"/>
      <c r="K694" s="415"/>
      <c r="L694" s="439"/>
    </row>
    <row r="695" spans="1:12" ht="18" customHeight="1" x14ac:dyDescent="0.55000000000000004">
      <c r="A695" s="471"/>
      <c r="B695" s="381" t="s">
        <v>572</v>
      </c>
      <c r="C695" s="382"/>
      <c r="D695" s="382"/>
      <c r="E695" s="382"/>
      <c r="F695" s="382"/>
      <c r="G695" s="383"/>
      <c r="H695" s="381" t="s">
        <v>573</v>
      </c>
      <c r="I695" s="383"/>
      <c r="J695" s="372" t="s">
        <v>273</v>
      </c>
      <c r="K695" s="372" t="s">
        <v>273</v>
      </c>
      <c r="L695" s="439" t="s">
        <v>273</v>
      </c>
    </row>
    <row r="696" spans="1:12" ht="18" customHeight="1" x14ac:dyDescent="0.55000000000000004">
      <c r="A696" s="471"/>
      <c r="B696" s="375"/>
      <c r="C696" s="376"/>
      <c r="D696" s="376"/>
      <c r="E696" s="376"/>
      <c r="F696" s="376"/>
      <c r="G696" s="377"/>
      <c r="H696" s="375"/>
      <c r="I696" s="377"/>
      <c r="J696" s="393"/>
      <c r="K696" s="393"/>
      <c r="L696" s="439"/>
    </row>
    <row r="697" spans="1:12" ht="18" customHeight="1" x14ac:dyDescent="0.55000000000000004">
      <c r="A697" s="471"/>
      <c r="B697" s="375"/>
      <c r="C697" s="376"/>
      <c r="D697" s="376"/>
      <c r="E697" s="376"/>
      <c r="F697" s="376"/>
      <c r="G697" s="377"/>
      <c r="H697" s="375"/>
      <c r="I697" s="377"/>
      <c r="J697" s="393"/>
      <c r="K697" s="393"/>
      <c r="L697" s="439"/>
    </row>
    <row r="698" spans="1:12" ht="18" customHeight="1" x14ac:dyDescent="0.55000000000000004">
      <c r="A698" s="472"/>
      <c r="B698" s="375"/>
      <c r="C698" s="376"/>
      <c r="D698" s="376"/>
      <c r="E698" s="376"/>
      <c r="F698" s="376"/>
      <c r="G698" s="377"/>
      <c r="H698" s="375"/>
      <c r="I698" s="377"/>
      <c r="J698" s="393"/>
      <c r="K698" s="393"/>
      <c r="L698" s="439"/>
    </row>
    <row r="699" spans="1:12" ht="18" customHeight="1" x14ac:dyDescent="0.55000000000000004">
      <c r="A699" s="416" t="s">
        <v>544</v>
      </c>
      <c r="B699" s="381" t="s">
        <v>574</v>
      </c>
      <c r="C699" s="382"/>
      <c r="D699" s="382"/>
      <c r="E699" s="382"/>
      <c r="F699" s="382"/>
      <c r="G699" s="383"/>
      <c r="H699" s="381" t="s">
        <v>575</v>
      </c>
      <c r="I699" s="383"/>
      <c r="J699" s="372" t="s">
        <v>273</v>
      </c>
      <c r="K699" s="372" t="s">
        <v>273</v>
      </c>
      <c r="L699" s="372" t="s">
        <v>273</v>
      </c>
    </row>
    <row r="700" spans="1:12" ht="18" customHeight="1" x14ac:dyDescent="0.55000000000000004">
      <c r="A700" s="440"/>
      <c r="B700" s="375"/>
      <c r="C700" s="376"/>
      <c r="D700" s="376"/>
      <c r="E700" s="376"/>
      <c r="F700" s="376"/>
      <c r="G700" s="377"/>
      <c r="H700" s="375"/>
      <c r="I700" s="377"/>
      <c r="J700" s="393"/>
      <c r="K700" s="393"/>
      <c r="L700" s="393"/>
    </row>
    <row r="701" spans="1:12" ht="18" customHeight="1" x14ac:dyDescent="0.55000000000000004">
      <c r="A701" s="440"/>
      <c r="B701" s="375"/>
      <c r="C701" s="376"/>
      <c r="D701" s="376"/>
      <c r="E701" s="376"/>
      <c r="F701" s="376"/>
      <c r="G701" s="377"/>
      <c r="H701" s="375"/>
      <c r="I701" s="377"/>
      <c r="J701" s="393"/>
      <c r="K701" s="393"/>
      <c r="L701" s="393"/>
    </row>
    <row r="702" spans="1:12" ht="18" customHeight="1" x14ac:dyDescent="0.55000000000000004">
      <c r="A702" s="440"/>
      <c r="B702" s="375"/>
      <c r="C702" s="376"/>
      <c r="D702" s="376"/>
      <c r="E702" s="376"/>
      <c r="F702" s="376"/>
      <c r="G702" s="377"/>
      <c r="H702" s="375"/>
      <c r="I702" s="377"/>
      <c r="J702" s="393"/>
      <c r="K702" s="393"/>
      <c r="L702" s="393"/>
    </row>
    <row r="703" spans="1:12" ht="18" customHeight="1" x14ac:dyDescent="0.55000000000000004">
      <c r="A703" s="440"/>
      <c r="B703" s="375"/>
      <c r="C703" s="376"/>
      <c r="D703" s="376"/>
      <c r="E703" s="376"/>
      <c r="F703" s="376"/>
      <c r="G703" s="377"/>
      <c r="H703" s="375"/>
      <c r="I703" s="377"/>
      <c r="J703" s="393"/>
      <c r="K703" s="393"/>
      <c r="L703" s="393"/>
    </row>
    <row r="704" spans="1:12" ht="18" customHeight="1" x14ac:dyDescent="0.55000000000000004">
      <c r="A704" s="440"/>
      <c r="B704" s="375"/>
      <c r="C704" s="376"/>
      <c r="D704" s="376"/>
      <c r="E704" s="376"/>
      <c r="F704" s="376"/>
      <c r="G704" s="377"/>
      <c r="H704" s="375"/>
      <c r="I704" s="377"/>
      <c r="J704" s="393"/>
      <c r="K704" s="393"/>
      <c r="L704" s="393"/>
    </row>
    <row r="705" spans="1:12" ht="18" customHeight="1" x14ac:dyDescent="0.55000000000000004">
      <c r="A705" s="440"/>
      <c r="B705" s="375"/>
      <c r="C705" s="376"/>
      <c r="D705" s="376"/>
      <c r="E705" s="376"/>
      <c r="F705" s="376"/>
      <c r="G705" s="377"/>
      <c r="H705" s="375"/>
      <c r="I705" s="377"/>
      <c r="J705" s="393"/>
      <c r="K705" s="393"/>
      <c r="L705" s="393"/>
    </row>
    <row r="706" spans="1:12" ht="18" customHeight="1" x14ac:dyDescent="0.55000000000000004">
      <c r="A706" s="440"/>
      <c r="B706" s="411" t="s">
        <v>576</v>
      </c>
      <c r="C706" s="412"/>
      <c r="D706" s="412"/>
      <c r="E706" s="412"/>
      <c r="F706" s="412"/>
      <c r="G706" s="413"/>
      <c r="H706" s="411" t="s">
        <v>577</v>
      </c>
      <c r="I706" s="413"/>
      <c r="J706" s="414" t="s">
        <v>273</v>
      </c>
      <c r="K706" s="414" t="s">
        <v>273</v>
      </c>
      <c r="L706" s="414" t="s">
        <v>273</v>
      </c>
    </row>
    <row r="707" spans="1:12" ht="18" customHeight="1" x14ac:dyDescent="0.55000000000000004">
      <c r="A707" s="440"/>
      <c r="B707" s="375"/>
      <c r="C707" s="376"/>
      <c r="D707" s="376"/>
      <c r="E707" s="376"/>
      <c r="F707" s="376"/>
      <c r="G707" s="377"/>
      <c r="H707" s="375"/>
      <c r="I707" s="377"/>
      <c r="J707" s="393"/>
      <c r="K707" s="393"/>
      <c r="L707" s="393"/>
    </row>
    <row r="708" spans="1:12" ht="18" customHeight="1" x14ac:dyDescent="0.55000000000000004">
      <c r="A708" s="440"/>
      <c r="B708" s="378"/>
      <c r="C708" s="379"/>
      <c r="D708" s="379"/>
      <c r="E708" s="379"/>
      <c r="F708" s="379"/>
      <c r="G708" s="380"/>
      <c r="H708" s="378"/>
      <c r="I708" s="380"/>
      <c r="J708" s="415"/>
      <c r="K708" s="415"/>
      <c r="L708" s="415"/>
    </row>
    <row r="709" spans="1:12" ht="18" customHeight="1" x14ac:dyDescent="0.55000000000000004">
      <c r="A709" s="440"/>
      <c r="B709" s="381" t="s">
        <v>578</v>
      </c>
      <c r="C709" s="382"/>
      <c r="D709" s="382"/>
      <c r="E709" s="382"/>
      <c r="F709" s="382"/>
      <c r="G709" s="383"/>
      <c r="H709" s="381" t="s">
        <v>579</v>
      </c>
      <c r="I709" s="383"/>
      <c r="J709" s="372" t="s">
        <v>273</v>
      </c>
      <c r="K709" s="372" t="s">
        <v>273</v>
      </c>
      <c r="L709" s="372" t="s">
        <v>273</v>
      </c>
    </row>
    <row r="710" spans="1:12" ht="18" customHeight="1" x14ac:dyDescent="0.55000000000000004">
      <c r="A710" s="440"/>
      <c r="B710" s="375"/>
      <c r="C710" s="376"/>
      <c r="D710" s="376"/>
      <c r="E710" s="376"/>
      <c r="F710" s="376"/>
      <c r="G710" s="377"/>
      <c r="H710" s="375"/>
      <c r="I710" s="377"/>
      <c r="J710" s="393"/>
      <c r="K710" s="393"/>
      <c r="L710" s="393"/>
    </row>
    <row r="711" spans="1:12" ht="18" customHeight="1" x14ac:dyDescent="0.55000000000000004">
      <c r="A711" s="440"/>
      <c r="B711" s="375"/>
      <c r="C711" s="376"/>
      <c r="D711" s="376"/>
      <c r="E711" s="376"/>
      <c r="F711" s="376"/>
      <c r="G711" s="377"/>
      <c r="H711" s="375"/>
      <c r="I711" s="377"/>
      <c r="J711" s="393"/>
      <c r="K711" s="393"/>
      <c r="L711" s="393"/>
    </row>
    <row r="712" spans="1:12" ht="18" customHeight="1" x14ac:dyDescent="0.55000000000000004">
      <c r="A712" s="440"/>
      <c r="B712" s="375"/>
      <c r="C712" s="376"/>
      <c r="D712" s="376"/>
      <c r="E712" s="376"/>
      <c r="F712" s="376"/>
      <c r="G712" s="377"/>
      <c r="H712" s="375"/>
      <c r="I712" s="377"/>
      <c r="J712" s="393"/>
      <c r="K712" s="393"/>
      <c r="L712" s="393"/>
    </row>
    <row r="713" spans="1:12" ht="18" customHeight="1" x14ac:dyDescent="0.55000000000000004">
      <c r="A713" s="440"/>
      <c r="B713" s="375"/>
      <c r="C713" s="376"/>
      <c r="D713" s="376"/>
      <c r="E713" s="376"/>
      <c r="F713" s="376"/>
      <c r="G713" s="377"/>
      <c r="H713" s="375"/>
      <c r="I713" s="377"/>
      <c r="J713" s="393"/>
      <c r="K713" s="393"/>
      <c r="L713" s="393"/>
    </row>
    <row r="714" spans="1:12" ht="18" customHeight="1" x14ac:dyDescent="0.55000000000000004">
      <c r="A714" s="440"/>
      <c r="B714" s="375"/>
      <c r="C714" s="376"/>
      <c r="D714" s="376"/>
      <c r="E714" s="376"/>
      <c r="F714" s="376"/>
      <c r="G714" s="377"/>
      <c r="H714" s="375"/>
      <c r="I714" s="377"/>
      <c r="J714" s="393"/>
      <c r="K714" s="393"/>
      <c r="L714" s="393"/>
    </row>
    <row r="715" spans="1:12" ht="18" customHeight="1" x14ac:dyDescent="0.55000000000000004">
      <c r="A715" s="440"/>
      <c r="B715" s="375"/>
      <c r="C715" s="376"/>
      <c r="D715" s="376"/>
      <c r="E715" s="376"/>
      <c r="F715" s="376"/>
      <c r="G715" s="377"/>
      <c r="H715" s="375"/>
      <c r="I715" s="377"/>
      <c r="J715" s="393"/>
      <c r="K715" s="393"/>
      <c r="L715" s="393"/>
    </row>
    <row r="716" spans="1:12" ht="18" customHeight="1" x14ac:dyDescent="0.55000000000000004">
      <c r="A716" s="440"/>
      <c r="B716" s="411" t="s">
        <v>580</v>
      </c>
      <c r="C716" s="412"/>
      <c r="D716" s="412"/>
      <c r="E716" s="412"/>
      <c r="F716" s="412"/>
      <c r="G716" s="413"/>
      <c r="H716" s="411" t="s">
        <v>581</v>
      </c>
      <c r="I716" s="469"/>
      <c r="J716" s="414" t="s">
        <v>273</v>
      </c>
      <c r="K716" s="414" t="s">
        <v>273</v>
      </c>
      <c r="L716" s="414" t="s">
        <v>273</v>
      </c>
    </row>
    <row r="717" spans="1:12" ht="18" customHeight="1" x14ac:dyDescent="0.55000000000000004">
      <c r="A717" s="440"/>
      <c r="B717" s="375"/>
      <c r="C717" s="376"/>
      <c r="D717" s="376"/>
      <c r="E717" s="376"/>
      <c r="F717" s="376"/>
      <c r="G717" s="377"/>
      <c r="H717" s="385"/>
      <c r="I717" s="386"/>
      <c r="J717" s="373"/>
      <c r="K717" s="373"/>
      <c r="L717" s="373"/>
    </row>
    <row r="718" spans="1:12" ht="18" customHeight="1" x14ac:dyDescent="0.55000000000000004">
      <c r="A718" s="440"/>
      <c r="B718" s="375"/>
      <c r="C718" s="376"/>
      <c r="D718" s="376"/>
      <c r="E718" s="376"/>
      <c r="F718" s="376"/>
      <c r="G718" s="377"/>
      <c r="H718" s="385"/>
      <c r="I718" s="386"/>
      <c r="J718" s="373"/>
      <c r="K718" s="373"/>
      <c r="L718" s="373"/>
    </row>
    <row r="719" spans="1:12" ht="18" customHeight="1" x14ac:dyDescent="0.55000000000000004">
      <c r="A719" s="440"/>
      <c r="B719" s="375"/>
      <c r="C719" s="376"/>
      <c r="D719" s="376"/>
      <c r="E719" s="376"/>
      <c r="F719" s="376"/>
      <c r="G719" s="377"/>
      <c r="H719" s="385"/>
      <c r="I719" s="386"/>
      <c r="J719" s="470"/>
      <c r="K719" s="470"/>
      <c r="L719" s="470"/>
    </row>
    <row r="720" spans="1:12" ht="18" customHeight="1" x14ac:dyDescent="0.55000000000000004">
      <c r="A720" s="440"/>
      <c r="B720" s="411" t="s">
        <v>582</v>
      </c>
      <c r="C720" s="412"/>
      <c r="D720" s="412"/>
      <c r="E720" s="412"/>
      <c r="F720" s="412"/>
      <c r="G720" s="413"/>
      <c r="H720" s="460"/>
      <c r="I720" s="461"/>
      <c r="J720" s="414" t="s">
        <v>273</v>
      </c>
      <c r="K720" s="414" t="s">
        <v>273</v>
      </c>
      <c r="L720" s="451" t="s">
        <v>273</v>
      </c>
    </row>
    <row r="721" spans="1:12" ht="18" customHeight="1" x14ac:dyDescent="0.55000000000000004">
      <c r="A721" s="440"/>
      <c r="B721" s="375"/>
      <c r="C721" s="376"/>
      <c r="D721" s="376"/>
      <c r="E721" s="376"/>
      <c r="F721" s="376"/>
      <c r="G721" s="377"/>
      <c r="H721" s="460"/>
      <c r="I721" s="461"/>
      <c r="J721" s="393"/>
      <c r="K721" s="393"/>
      <c r="L721" s="439"/>
    </row>
    <row r="722" spans="1:12" ht="18" customHeight="1" x14ac:dyDescent="0.55000000000000004">
      <c r="A722" s="440"/>
      <c r="B722" s="375"/>
      <c r="C722" s="376"/>
      <c r="D722" s="376"/>
      <c r="E722" s="376"/>
      <c r="F722" s="376"/>
      <c r="G722" s="377"/>
      <c r="H722" s="460"/>
      <c r="I722" s="461"/>
      <c r="J722" s="393"/>
      <c r="K722" s="393"/>
      <c r="L722" s="372"/>
    </row>
    <row r="723" spans="1:12" ht="18" customHeight="1" x14ac:dyDescent="0.55000000000000004">
      <c r="A723" s="440"/>
      <c r="B723" s="411" t="s">
        <v>583</v>
      </c>
      <c r="C723" s="412"/>
      <c r="D723" s="412"/>
      <c r="E723" s="412"/>
      <c r="F723" s="412"/>
      <c r="G723" s="413"/>
      <c r="H723" s="460"/>
      <c r="I723" s="461"/>
      <c r="J723" s="414" t="s">
        <v>273</v>
      </c>
      <c r="K723" s="414" t="s">
        <v>273</v>
      </c>
      <c r="L723" s="451" t="s">
        <v>273</v>
      </c>
    </row>
    <row r="724" spans="1:12" ht="18" customHeight="1" x14ac:dyDescent="0.55000000000000004">
      <c r="A724" s="440"/>
      <c r="B724" s="432"/>
      <c r="C724" s="433"/>
      <c r="D724" s="433"/>
      <c r="E724" s="433"/>
      <c r="F724" s="433"/>
      <c r="G724" s="434"/>
      <c r="H724" s="460"/>
      <c r="I724" s="461"/>
      <c r="J724" s="423"/>
      <c r="K724" s="423"/>
      <c r="L724" s="452"/>
    </row>
    <row r="725" spans="1:12" ht="18" customHeight="1" x14ac:dyDescent="0.55000000000000004">
      <c r="A725" s="440"/>
      <c r="B725" s="375" t="s">
        <v>584</v>
      </c>
      <c r="C725" s="376"/>
      <c r="D725" s="376"/>
      <c r="E725" s="376"/>
      <c r="F725" s="376"/>
      <c r="G725" s="377"/>
      <c r="H725" s="460"/>
      <c r="I725" s="461"/>
      <c r="J725" s="393" t="s">
        <v>273</v>
      </c>
      <c r="K725" s="393" t="s">
        <v>273</v>
      </c>
      <c r="L725" s="393" t="s">
        <v>273</v>
      </c>
    </row>
    <row r="726" spans="1:12" ht="18" customHeight="1" x14ac:dyDescent="0.55000000000000004">
      <c r="A726" s="440"/>
      <c r="B726" s="375"/>
      <c r="C726" s="376"/>
      <c r="D726" s="376"/>
      <c r="E726" s="376"/>
      <c r="F726" s="376"/>
      <c r="G726" s="377"/>
      <c r="H726" s="460"/>
      <c r="I726" s="461"/>
      <c r="J726" s="393"/>
      <c r="K726" s="393"/>
      <c r="L726" s="393"/>
    </row>
    <row r="727" spans="1:12" ht="18" customHeight="1" x14ac:dyDescent="0.55000000000000004">
      <c r="A727" s="440"/>
      <c r="B727" s="411" t="s">
        <v>585</v>
      </c>
      <c r="C727" s="412"/>
      <c r="D727" s="412"/>
      <c r="E727" s="412"/>
      <c r="F727" s="412"/>
      <c r="G727" s="413"/>
      <c r="H727" s="460"/>
      <c r="I727" s="461"/>
      <c r="J727" s="414" t="s">
        <v>273</v>
      </c>
      <c r="K727" s="414" t="s">
        <v>273</v>
      </c>
      <c r="L727" s="414" t="s">
        <v>273</v>
      </c>
    </row>
    <row r="728" spans="1:12" ht="18" customHeight="1" x14ac:dyDescent="0.55000000000000004">
      <c r="A728" s="440"/>
      <c r="B728" s="375"/>
      <c r="C728" s="376"/>
      <c r="D728" s="376"/>
      <c r="E728" s="376"/>
      <c r="F728" s="376"/>
      <c r="G728" s="377"/>
      <c r="H728" s="460"/>
      <c r="I728" s="461"/>
      <c r="J728" s="393"/>
      <c r="K728" s="393"/>
      <c r="L728" s="393"/>
    </row>
    <row r="729" spans="1:12" ht="18" customHeight="1" x14ac:dyDescent="0.55000000000000004">
      <c r="A729" s="440"/>
      <c r="B729" s="375"/>
      <c r="C729" s="376"/>
      <c r="D729" s="376"/>
      <c r="E729" s="376"/>
      <c r="F729" s="376"/>
      <c r="G729" s="377"/>
      <c r="H729" s="460"/>
      <c r="I729" s="461"/>
      <c r="J729" s="393"/>
      <c r="K729" s="393"/>
      <c r="L729" s="393"/>
    </row>
    <row r="730" spans="1:12" ht="18" customHeight="1" x14ac:dyDescent="0.55000000000000004">
      <c r="A730" s="440"/>
      <c r="B730" s="375"/>
      <c r="C730" s="376"/>
      <c r="D730" s="376"/>
      <c r="E730" s="376"/>
      <c r="F730" s="376"/>
      <c r="G730" s="377"/>
      <c r="H730" s="460"/>
      <c r="I730" s="461"/>
      <c r="J730" s="393"/>
      <c r="K730" s="393"/>
      <c r="L730" s="393"/>
    </row>
    <row r="731" spans="1:12" ht="18" customHeight="1" x14ac:dyDescent="0.55000000000000004">
      <c r="A731" s="440"/>
      <c r="B731" s="375"/>
      <c r="C731" s="376"/>
      <c r="D731" s="376"/>
      <c r="E731" s="376"/>
      <c r="F731" s="376"/>
      <c r="G731" s="377"/>
      <c r="H731" s="460"/>
      <c r="I731" s="461"/>
      <c r="J731" s="393"/>
      <c r="K731" s="393"/>
      <c r="L731" s="393"/>
    </row>
    <row r="732" spans="1:12" ht="18" customHeight="1" x14ac:dyDescent="0.55000000000000004">
      <c r="A732" s="440"/>
      <c r="B732" s="375"/>
      <c r="C732" s="376"/>
      <c r="D732" s="376"/>
      <c r="E732" s="376"/>
      <c r="F732" s="376"/>
      <c r="G732" s="377"/>
      <c r="H732" s="460"/>
      <c r="I732" s="461"/>
      <c r="J732" s="393"/>
      <c r="K732" s="393"/>
      <c r="L732" s="393"/>
    </row>
    <row r="733" spans="1:12" ht="18" customHeight="1" x14ac:dyDescent="0.55000000000000004">
      <c r="A733" s="440"/>
      <c r="B733" s="432"/>
      <c r="C733" s="433"/>
      <c r="D733" s="433"/>
      <c r="E733" s="433"/>
      <c r="F733" s="433"/>
      <c r="G733" s="434"/>
      <c r="H733" s="460"/>
      <c r="I733" s="461"/>
      <c r="J733" s="423"/>
      <c r="K733" s="423"/>
      <c r="L733" s="423"/>
    </row>
    <row r="734" spans="1:12" ht="18" customHeight="1" x14ac:dyDescent="0.55000000000000004">
      <c r="A734" s="440"/>
      <c r="B734" s="375" t="s">
        <v>586</v>
      </c>
      <c r="C734" s="376"/>
      <c r="D734" s="376"/>
      <c r="E734" s="376"/>
      <c r="F734" s="376"/>
      <c r="G734" s="377"/>
      <c r="H734" s="460"/>
      <c r="I734" s="461"/>
      <c r="J734" s="393" t="s">
        <v>273</v>
      </c>
      <c r="K734" s="393" t="s">
        <v>273</v>
      </c>
      <c r="L734" s="393" t="s">
        <v>273</v>
      </c>
    </row>
    <row r="735" spans="1:12" ht="18" customHeight="1" x14ac:dyDescent="0.55000000000000004">
      <c r="A735" s="440"/>
      <c r="B735" s="375"/>
      <c r="C735" s="376"/>
      <c r="D735" s="376"/>
      <c r="E735" s="376"/>
      <c r="F735" s="376"/>
      <c r="G735" s="377"/>
      <c r="H735" s="460"/>
      <c r="I735" s="461"/>
      <c r="J735" s="393"/>
      <c r="K735" s="393"/>
      <c r="L735" s="393"/>
    </row>
    <row r="736" spans="1:12" ht="18" customHeight="1" x14ac:dyDescent="0.55000000000000004">
      <c r="A736" s="441"/>
      <c r="B736" s="378"/>
      <c r="C736" s="379"/>
      <c r="D736" s="379"/>
      <c r="E736" s="379"/>
      <c r="F736" s="379"/>
      <c r="G736" s="380"/>
      <c r="H736" s="462"/>
      <c r="I736" s="463"/>
      <c r="J736" s="415"/>
      <c r="K736" s="415"/>
      <c r="L736" s="415"/>
    </row>
    <row r="737" spans="1:12" ht="18" customHeight="1" x14ac:dyDescent="0.55000000000000004">
      <c r="A737" s="396" t="s">
        <v>544</v>
      </c>
      <c r="B737" s="381" t="s">
        <v>587</v>
      </c>
      <c r="C737" s="382"/>
      <c r="D737" s="382"/>
      <c r="E737" s="382"/>
      <c r="F737" s="382"/>
      <c r="G737" s="383"/>
      <c r="H737" s="381" t="s">
        <v>588</v>
      </c>
      <c r="I737" s="383"/>
      <c r="J737" s="372" t="s">
        <v>273</v>
      </c>
      <c r="K737" s="372" t="s">
        <v>273</v>
      </c>
      <c r="L737" s="372" t="s">
        <v>273</v>
      </c>
    </row>
    <row r="738" spans="1:12" ht="18" customHeight="1" x14ac:dyDescent="0.55000000000000004">
      <c r="A738" s="457"/>
      <c r="B738" s="375"/>
      <c r="C738" s="376"/>
      <c r="D738" s="376"/>
      <c r="E738" s="376"/>
      <c r="F738" s="376"/>
      <c r="G738" s="377"/>
      <c r="H738" s="375"/>
      <c r="I738" s="377"/>
      <c r="J738" s="393"/>
      <c r="K738" s="393"/>
      <c r="L738" s="393"/>
    </row>
    <row r="739" spans="1:12" ht="18" customHeight="1" x14ac:dyDescent="0.55000000000000004">
      <c r="A739" s="457"/>
      <c r="B739" s="375"/>
      <c r="C739" s="376"/>
      <c r="D739" s="376"/>
      <c r="E739" s="376"/>
      <c r="F739" s="376"/>
      <c r="G739" s="377"/>
      <c r="H739" s="375"/>
      <c r="I739" s="377"/>
      <c r="J739" s="393"/>
      <c r="K739" s="393"/>
      <c r="L739" s="393"/>
    </row>
    <row r="740" spans="1:12" ht="18" customHeight="1" x14ac:dyDescent="0.55000000000000004">
      <c r="A740" s="457"/>
      <c r="B740" s="375"/>
      <c r="C740" s="376"/>
      <c r="D740" s="376"/>
      <c r="E740" s="376"/>
      <c r="F740" s="376"/>
      <c r="G740" s="377"/>
      <c r="H740" s="375"/>
      <c r="I740" s="377"/>
      <c r="J740" s="393"/>
      <c r="K740" s="393"/>
      <c r="L740" s="393"/>
    </row>
    <row r="741" spans="1:12" ht="18" customHeight="1" x14ac:dyDescent="0.55000000000000004">
      <c r="A741" s="457"/>
      <c r="B741" s="411" t="s">
        <v>589</v>
      </c>
      <c r="C741" s="412"/>
      <c r="D741" s="412"/>
      <c r="E741" s="412"/>
      <c r="F741" s="412"/>
      <c r="G741" s="413"/>
      <c r="H741" s="460"/>
      <c r="I741" s="461"/>
      <c r="J741" s="414" t="s">
        <v>273</v>
      </c>
      <c r="K741" s="414" t="s">
        <v>273</v>
      </c>
      <c r="L741" s="451" t="s">
        <v>273</v>
      </c>
    </row>
    <row r="742" spans="1:12" ht="18" customHeight="1" x14ac:dyDescent="0.55000000000000004">
      <c r="A742" s="457"/>
      <c r="B742" s="375"/>
      <c r="C742" s="376"/>
      <c r="D742" s="376"/>
      <c r="E742" s="376"/>
      <c r="F742" s="376"/>
      <c r="G742" s="377"/>
      <c r="H742" s="460"/>
      <c r="I742" s="461"/>
      <c r="J742" s="393"/>
      <c r="K742" s="393"/>
      <c r="L742" s="439"/>
    </row>
    <row r="743" spans="1:12" ht="18" customHeight="1" x14ac:dyDescent="0.55000000000000004">
      <c r="A743" s="457"/>
      <c r="B743" s="375"/>
      <c r="C743" s="376"/>
      <c r="D743" s="376"/>
      <c r="E743" s="376"/>
      <c r="F743" s="376"/>
      <c r="G743" s="377"/>
      <c r="H743" s="460"/>
      <c r="I743" s="461"/>
      <c r="J743" s="393"/>
      <c r="K743" s="393"/>
      <c r="L743" s="439"/>
    </row>
    <row r="744" spans="1:12" ht="18" customHeight="1" x14ac:dyDescent="0.55000000000000004">
      <c r="A744" s="457"/>
      <c r="B744" s="375"/>
      <c r="C744" s="376"/>
      <c r="D744" s="376"/>
      <c r="E744" s="376"/>
      <c r="F744" s="376"/>
      <c r="G744" s="377"/>
      <c r="H744" s="460"/>
      <c r="I744" s="461"/>
      <c r="J744" s="393"/>
      <c r="K744" s="393"/>
      <c r="L744" s="439"/>
    </row>
    <row r="745" spans="1:12" ht="18" customHeight="1" x14ac:dyDescent="0.55000000000000004">
      <c r="A745" s="457"/>
      <c r="B745" s="375"/>
      <c r="C745" s="376"/>
      <c r="D745" s="376"/>
      <c r="E745" s="376"/>
      <c r="F745" s="376"/>
      <c r="G745" s="377"/>
      <c r="H745" s="460"/>
      <c r="I745" s="461"/>
      <c r="J745" s="393"/>
      <c r="K745" s="393"/>
      <c r="L745" s="439"/>
    </row>
    <row r="746" spans="1:12" ht="18" customHeight="1" x14ac:dyDescent="0.55000000000000004">
      <c r="A746" s="457"/>
      <c r="B746" s="375"/>
      <c r="C746" s="376"/>
      <c r="D746" s="376"/>
      <c r="E746" s="376"/>
      <c r="F746" s="376"/>
      <c r="G746" s="377"/>
      <c r="H746" s="460"/>
      <c r="I746" s="461"/>
      <c r="J746" s="393"/>
      <c r="K746" s="393"/>
      <c r="L746" s="439"/>
    </row>
    <row r="747" spans="1:12" ht="18" customHeight="1" x14ac:dyDescent="0.55000000000000004">
      <c r="A747" s="457"/>
      <c r="B747" s="432"/>
      <c r="C747" s="433"/>
      <c r="D747" s="433"/>
      <c r="E747" s="433"/>
      <c r="F747" s="433"/>
      <c r="G747" s="434"/>
      <c r="H747" s="460"/>
      <c r="I747" s="461"/>
      <c r="J747" s="423"/>
      <c r="K747" s="423"/>
      <c r="L747" s="452"/>
    </row>
    <row r="748" spans="1:12" ht="18" customHeight="1" x14ac:dyDescent="0.55000000000000004">
      <c r="A748" s="457"/>
      <c r="B748" s="403" t="s">
        <v>590</v>
      </c>
      <c r="C748" s="404"/>
      <c r="D748" s="404"/>
      <c r="E748" s="404"/>
      <c r="F748" s="404"/>
      <c r="G748" s="405"/>
      <c r="H748" s="460"/>
      <c r="I748" s="461"/>
      <c r="J748" s="406" t="s">
        <v>273</v>
      </c>
      <c r="K748" s="406" t="s">
        <v>273</v>
      </c>
      <c r="L748" s="406" t="s">
        <v>273</v>
      </c>
    </row>
    <row r="749" spans="1:12" ht="18" customHeight="1" x14ac:dyDescent="0.55000000000000004">
      <c r="A749" s="457"/>
      <c r="B749" s="403"/>
      <c r="C749" s="404"/>
      <c r="D749" s="404"/>
      <c r="E749" s="404"/>
      <c r="F749" s="404"/>
      <c r="G749" s="405"/>
      <c r="H749" s="460"/>
      <c r="I749" s="461"/>
      <c r="J749" s="406"/>
      <c r="K749" s="406"/>
      <c r="L749" s="406"/>
    </row>
    <row r="750" spans="1:12" ht="18" customHeight="1" x14ac:dyDescent="0.55000000000000004">
      <c r="A750" s="457"/>
      <c r="B750" s="403"/>
      <c r="C750" s="404"/>
      <c r="D750" s="404"/>
      <c r="E750" s="404"/>
      <c r="F750" s="404"/>
      <c r="G750" s="405"/>
      <c r="H750" s="460"/>
      <c r="I750" s="461"/>
      <c r="J750" s="406"/>
      <c r="K750" s="406"/>
      <c r="L750" s="406"/>
    </row>
    <row r="751" spans="1:12" ht="18" customHeight="1" x14ac:dyDescent="0.55000000000000004">
      <c r="A751" s="457"/>
      <c r="B751" s="403"/>
      <c r="C751" s="404"/>
      <c r="D751" s="404"/>
      <c r="E751" s="404"/>
      <c r="F751" s="404"/>
      <c r="G751" s="405"/>
      <c r="H751" s="460"/>
      <c r="I751" s="461"/>
      <c r="J751" s="406"/>
      <c r="K751" s="406"/>
      <c r="L751" s="406"/>
    </row>
    <row r="752" spans="1:12" ht="18" customHeight="1" x14ac:dyDescent="0.55000000000000004">
      <c r="A752" s="457"/>
      <c r="B752" s="403"/>
      <c r="C752" s="404"/>
      <c r="D752" s="404"/>
      <c r="E752" s="404"/>
      <c r="F752" s="404"/>
      <c r="G752" s="405"/>
      <c r="H752" s="460"/>
      <c r="I752" s="461"/>
      <c r="J752" s="406"/>
      <c r="K752" s="406"/>
      <c r="L752" s="406"/>
    </row>
    <row r="753" spans="1:12" ht="18" customHeight="1" x14ac:dyDescent="0.55000000000000004">
      <c r="A753" s="457"/>
      <c r="B753" s="403"/>
      <c r="C753" s="404"/>
      <c r="D753" s="404"/>
      <c r="E753" s="404"/>
      <c r="F753" s="404"/>
      <c r="G753" s="405"/>
      <c r="H753" s="460"/>
      <c r="I753" s="461"/>
      <c r="J753" s="406"/>
      <c r="K753" s="406"/>
      <c r="L753" s="406"/>
    </row>
    <row r="754" spans="1:12" ht="18" customHeight="1" x14ac:dyDescent="0.55000000000000004">
      <c r="A754" s="457"/>
      <c r="B754" s="403"/>
      <c r="C754" s="404"/>
      <c r="D754" s="404"/>
      <c r="E754" s="404"/>
      <c r="F754" s="404"/>
      <c r="G754" s="405"/>
      <c r="H754" s="460"/>
      <c r="I754" s="461"/>
      <c r="J754" s="406"/>
      <c r="K754" s="406"/>
      <c r="L754" s="406"/>
    </row>
    <row r="755" spans="1:12" ht="18" customHeight="1" x14ac:dyDescent="0.55000000000000004">
      <c r="A755" s="457"/>
      <c r="B755" s="403"/>
      <c r="C755" s="404"/>
      <c r="D755" s="404"/>
      <c r="E755" s="404"/>
      <c r="F755" s="404"/>
      <c r="G755" s="405"/>
      <c r="H755" s="460"/>
      <c r="I755" s="461"/>
      <c r="J755" s="406"/>
      <c r="K755" s="406"/>
      <c r="L755" s="406"/>
    </row>
    <row r="756" spans="1:12" ht="18" customHeight="1" x14ac:dyDescent="0.55000000000000004">
      <c r="A756" s="457"/>
      <c r="B756" s="403"/>
      <c r="C756" s="404"/>
      <c r="D756" s="404"/>
      <c r="E756" s="404"/>
      <c r="F756" s="404"/>
      <c r="G756" s="405"/>
      <c r="H756" s="460"/>
      <c r="I756" s="461"/>
      <c r="J756" s="406"/>
      <c r="K756" s="406"/>
      <c r="L756" s="406"/>
    </row>
    <row r="757" spans="1:12" ht="18" customHeight="1" x14ac:dyDescent="0.55000000000000004">
      <c r="A757" s="457"/>
      <c r="B757" s="411"/>
      <c r="C757" s="412"/>
      <c r="D757" s="412"/>
      <c r="E757" s="412"/>
      <c r="F757" s="412"/>
      <c r="G757" s="413"/>
      <c r="H757" s="462"/>
      <c r="I757" s="463"/>
      <c r="J757" s="414"/>
      <c r="K757" s="414"/>
      <c r="L757" s="414"/>
    </row>
    <row r="758" spans="1:12" ht="18" customHeight="1" x14ac:dyDescent="0.55000000000000004">
      <c r="A758" s="457"/>
      <c r="B758" s="464" t="s">
        <v>591</v>
      </c>
      <c r="C758" s="465"/>
      <c r="D758" s="465"/>
      <c r="E758" s="465"/>
      <c r="F758" s="465"/>
      <c r="G758" s="466"/>
      <c r="H758" s="459" t="s">
        <v>592</v>
      </c>
      <c r="I758" s="384"/>
      <c r="J758" s="452" t="s">
        <v>273</v>
      </c>
      <c r="K758" s="452" t="s">
        <v>273</v>
      </c>
      <c r="L758" s="452" t="s">
        <v>273</v>
      </c>
    </row>
    <row r="759" spans="1:12" ht="18" customHeight="1" x14ac:dyDescent="0.55000000000000004">
      <c r="A759" s="457"/>
      <c r="B759" s="403"/>
      <c r="C759" s="404"/>
      <c r="D759" s="404"/>
      <c r="E759" s="404"/>
      <c r="F759" s="404"/>
      <c r="G759" s="405"/>
      <c r="H759" s="385"/>
      <c r="I759" s="386"/>
      <c r="J759" s="406"/>
      <c r="K759" s="406"/>
      <c r="L759" s="406"/>
    </row>
    <row r="760" spans="1:12" ht="18" customHeight="1" x14ac:dyDescent="0.55000000000000004">
      <c r="A760" s="457"/>
      <c r="B760" s="403"/>
      <c r="C760" s="404"/>
      <c r="D760" s="404"/>
      <c r="E760" s="404"/>
      <c r="F760" s="404"/>
      <c r="G760" s="405"/>
      <c r="H760" s="385"/>
      <c r="I760" s="386"/>
      <c r="J760" s="406"/>
      <c r="K760" s="406"/>
      <c r="L760" s="406"/>
    </row>
    <row r="761" spans="1:12" ht="18" customHeight="1" x14ac:dyDescent="0.55000000000000004">
      <c r="A761" s="457"/>
      <c r="B761" s="403"/>
      <c r="C761" s="404"/>
      <c r="D761" s="404"/>
      <c r="E761" s="404"/>
      <c r="F761" s="404"/>
      <c r="G761" s="405"/>
      <c r="H761" s="385"/>
      <c r="I761" s="386"/>
      <c r="J761" s="406"/>
      <c r="K761" s="406"/>
      <c r="L761" s="406"/>
    </row>
    <row r="762" spans="1:12" ht="18" customHeight="1" x14ac:dyDescent="0.55000000000000004">
      <c r="A762" s="457"/>
      <c r="B762" s="403"/>
      <c r="C762" s="404"/>
      <c r="D762" s="404"/>
      <c r="E762" s="404"/>
      <c r="F762" s="404"/>
      <c r="G762" s="405"/>
      <c r="H762" s="385"/>
      <c r="I762" s="386"/>
      <c r="J762" s="406"/>
      <c r="K762" s="406"/>
      <c r="L762" s="406"/>
    </row>
    <row r="763" spans="1:12" ht="18" customHeight="1" x14ac:dyDescent="0.55000000000000004">
      <c r="A763" s="457"/>
      <c r="B763" s="403"/>
      <c r="C763" s="404"/>
      <c r="D763" s="404"/>
      <c r="E763" s="404"/>
      <c r="F763" s="404"/>
      <c r="G763" s="405"/>
      <c r="H763" s="385"/>
      <c r="I763" s="386"/>
      <c r="J763" s="406"/>
      <c r="K763" s="406"/>
      <c r="L763" s="406"/>
    </row>
    <row r="764" spans="1:12" ht="18" customHeight="1" x14ac:dyDescent="0.55000000000000004">
      <c r="A764" s="457"/>
      <c r="B764" s="403"/>
      <c r="C764" s="404"/>
      <c r="D764" s="404"/>
      <c r="E764" s="404"/>
      <c r="F764" s="404"/>
      <c r="G764" s="405"/>
      <c r="H764" s="385"/>
      <c r="I764" s="386"/>
      <c r="J764" s="406"/>
      <c r="K764" s="406"/>
      <c r="L764" s="406"/>
    </row>
    <row r="765" spans="1:12" ht="18" customHeight="1" x14ac:dyDescent="0.55000000000000004">
      <c r="A765" s="457"/>
      <c r="B765" s="403"/>
      <c r="C765" s="404"/>
      <c r="D765" s="404"/>
      <c r="E765" s="404"/>
      <c r="F765" s="404"/>
      <c r="G765" s="405"/>
      <c r="H765" s="385"/>
      <c r="I765" s="386"/>
      <c r="J765" s="406"/>
      <c r="K765" s="406"/>
      <c r="L765" s="406"/>
    </row>
    <row r="766" spans="1:12" ht="18" customHeight="1" x14ac:dyDescent="0.55000000000000004">
      <c r="A766" s="457"/>
      <c r="B766" s="403"/>
      <c r="C766" s="404"/>
      <c r="D766" s="404"/>
      <c r="E766" s="404"/>
      <c r="F766" s="404"/>
      <c r="G766" s="405"/>
      <c r="H766" s="385"/>
      <c r="I766" s="386"/>
      <c r="J766" s="406"/>
      <c r="K766" s="406"/>
      <c r="L766" s="406"/>
    </row>
    <row r="767" spans="1:12" ht="18" customHeight="1" x14ac:dyDescent="0.55000000000000004">
      <c r="A767" s="457"/>
      <c r="B767" s="403"/>
      <c r="C767" s="404"/>
      <c r="D767" s="404"/>
      <c r="E767" s="404"/>
      <c r="F767" s="404"/>
      <c r="G767" s="405"/>
      <c r="H767" s="385"/>
      <c r="I767" s="386"/>
      <c r="J767" s="406"/>
      <c r="K767" s="406"/>
      <c r="L767" s="406"/>
    </row>
    <row r="768" spans="1:12" ht="18" customHeight="1" x14ac:dyDescent="0.55000000000000004">
      <c r="A768" s="458"/>
      <c r="B768" s="408"/>
      <c r="C768" s="409"/>
      <c r="D768" s="409"/>
      <c r="E768" s="409"/>
      <c r="F768" s="409"/>
      <c r="G768" s="410"/>
      <c r="H768" s="467"/>
      <c r="I768" s="468"/>
      <c r="J768" s="451"/>
      <c r="K768" s="451"/>
      <c r="L768" s="451"/>
    </row>
    <row r="769" spans="1:12" ht="18" customHeight="1" x14ac:dyDescent="0.55000000000000004">
      <c r="A769" s="396" t="s">
        <v>544</v>
      </c>
      <c r="B769" s="399" t="s">
        <v>593</v>
      </c>
      <c r="C769" s="456"/>
      <c r="D769" s="456"/>
      <c r="E769" s="456"/>
      <c r="F769" s="456"/>
      <c r="G769" s="400"/>
      <c r="H769" s="459" t="s">
        <v>594</v>
      </c>
      <c r="I769" s="384"/>
      <c r="J769" s="372" t="s">
        <v>273</v>
      </c>
      <c r="K769" s="372" t="s">
        <v>273</v>
      </c>
      <c r="L769" s="439" t="s">
        <v>273</v>
      </c>
    </row>
    <row r="770" spans="1:12" ht="18" customHeight="1" x14ac:dyDescent="0.55000000000000004">
      <c r="A770" s="457"/>
      <c r="B770" s="401"/>
      <c r="C770" s="435"/>
      <c r="D770" s="435"/>
      <c r="E770" s="435"/>
      <c r="F770" s="435"/>
      <c r="G770" s="402"/>
      <c r="H770" s="385"/>
      <c r="I770" s="386"/>
      <c r="J770" s="393"/>
      <c r="K770" s="393"/>
      <c r="L770" s="415"/>
    </row>
    <row r="771" spans="1:12" ht="18" customHeight="1" x14ac:dyDescent="0.55000000000000004">
      <c r="A771" s="457"/>
      <c r="B771" s="401"/>
      <c r="C771" s="435"/>
      <c r="D771" s="435"/>
      <c r="E771" s="435"/>
      <c r="F771" s="435"/>
      <c r="G771" s="402"/>
      <c r="H771" s="385"/>
      <c r="I771" s="386"/>
      <c r="J771" s="393"/>
      <c r="K771" s="393"/>
      <c r="L771" s="415"/>
    </row>
    <row r="772" spans="1:12" ht="18" customHeight="1" x14ac:dyDescent="0.55000000000000004">
      <c r="A772" s="457"/>
      <c r="B772" s="401"/>
      <c r="C772" s="435"/>
      <c r="D772" s="435"/>
      <c r="E772" s="435"/>
      <c r="F772" s="435"/>
      <c r="G772" s="402"/>
      <c r="H772" s="385"/>
      <c r="I772" s="386"/>
      <c r="J772" s="393"/>
      <c r="K772" s="393"/>
      <c r="L772" s="415"/>
    </row>
    <row r="773" spans="1:12" ht="18" customHeight="1" x14ac:dyDescent="0.55000000000000004">
      <c r="A773" s="457"/>
      <c r="B773" s="401"/>
      <c r="C773" s="435"/>
      <c r="D773" s="435"/>
      <c r="E773" s="435"/>
      <c r="F773" s="435"/>
      <c r="G773" s="402"/>
      <c r="H773" s="385"/>
      <c r="I773" s="386"/>
      <c r="J773" s="393"/>
      <c r="K773" s="393"/>
      <c r="L773" s="439"/>
    </row>
    <row r="774" spans="1:12" ht="18" customHeight="1" x14ac:dyDescent="0.55000000000000004">
      <c r="A774" s="457"/>
      <c r="B774" s="401"/>
      <c r="C774" s="435"/>
      <c r="D774" s="435"/>
      <c r="E774" s="435"/>
      <c r="F774" s="435"/>
      <c r="G774" s="402"/>
      <c r="H774" s="385"/>
      <c r="I774" s="386"/>
      <c r="J774" s="393"/>
      <c r="K774" s="393"/>
      <c r="L774" s="439"/>
    </row>
    <row r="775" spans="1:12" ht="18" customHeight="1" x14ac:dyDescent="0.55000000000000004">
      <c r="A775" s="457"/>
      <c r="B775" s="401"/>
      <c r="C775" s="435"/>
      <c r="D775" s="435"/>
      <c r="E775" s="435"/>
      <c r="F775" s="435"/>
      <c r="G775" s="402"/>
      <c r="H775" s="385"/>
      <c r="I775" s="386"/>
      <c r="J775" s="393"/>
      <c r="K775" s="393"/>
      <c r="L775" s="439"/>
    </row>
    <row r="776" spans="1:12" ht="18" customHeight="1" x14ac:dyDescent="0.55000000000000004">
      <c r="A776" s="457"/>
      <c r="B776" s="401"/>
      <c r="C776" s="435"/>
      <c r="D776" s="435"/>
      <c r="E776" s="435"/>
      <c r="F776" s="435"/>
      <c r="G776" s="402"/>
      <c r="H776" s="385"/>
      <c r="I776" s="386"/>
      <c r="J776" s="393"/>
      <c r="K776" s="393"/>
      <c r="L776" s="372"/>
    </row>
    <row r="777" spans="1:12" ht="18" customHeight="1" x14ac:dyDescent="0.55000000000000004">
      <c r="A777" s="457"/>
      <c r="B777" s="445" t="s">
        <v>595</v>
      </c>
      <c r="C777" s="446"/>
      <c r="D777" s="446"/>
      <c r="E777" s="446"/>
      <c r="F777" s="446"/>
      <c r="G777" s="447"/>
      <c r="H777" s="460"/>
      <c r="I777" s="461"/>
      <c r="J777" s="414" t="s">
        <v>273</v>
      </c>
      <c r="K777" s="414" t="s">
        <v>273</v>
      </c>
      <c r="L777" s="451" t="s">
        <v>273</v>
      </c>
    </row>
    <row r="778" spans="1:12" ht="18" customHeight="1" x14ac:dyDescent="0.55000000000000004">
      <c r="A778" s="457"/>
      <c r="B778" s="401"/>
      <c r="C778" s="435"/>
      <c r="D778" s="435"/>
      <c r="E778" s="435"/>
      <c r="F778" s="435"/>
      <c r="G778" s="402"/>
      <c r="H778" s="460"/>
      <c r="I778" s="461"/>
      <c r="J778" s="393"/>
      <c r="K778" s="393"/>
      <c r="L778" s="415"/>
    </row>
    <row r="779" spans="1:12" ht="18" customHeight="1" x14ac:dyDescent="0.55000000000000004">
      <c r="A779" s="457"/>
      <c r="B779" s="401"/>
      <c r="C779" s="435"/>
      <c r="D779" s="435"/>
      <c r="E779" s="435"/>
      <c r="F779" s="435"/>
      <c r="G779" s="402"/>
      <c r="H779" s="460"/>
      <c r="I779" s="461"/>
      <c r="J779" s="393"/>
      <c r="K779" s="393"/>
      <c r="L779" s="415"/>
    </row>
    <row r="780" spans="1:12" ht="18" customHeight="1" x14ac:dyDescent="0.55000000000000004">
      <c r="A780" s="457"/>
      <c r="B780" s="401"/>
      <c r="C780" s="435"/>
      <c r="D780" s="435"/>
      <c r="E780" s="435"/>
      <c r="F780" s="435"/>
      <c r="G780" s="402"/>
      <c r="H780" s="460"/>
      <c r="I780" s="461"/>
      <c r="J780" s="393"/>
      <c r="K780" s="393"/>
      <c r="L780" s="415"/>
    </row>
    <row r="781" spans="1:12" ht="18" customHeight="1" x14ac:dyDescent="0.55000000000000004">
      <c r="A781" s="457"/>
      <c r="B781" s="401"/>
      <c r="C781" s="435"/>
      <c r="D781" s="435"/>
      <c r="E781" s="435"/>
      <c r="F781" s="435"/>
      <c r="G781" s="402"/>
      <c r="H781" s="460"/>
      <c r="I781" s="461"/>
      <c r="J781" s="393"/>
      <c r="K781" s="393"/>
      <c r="L781" s="439"/>
    </row>
    <row r="782" spans="1:12" ht="18" customHeight="1" x14ac:dyDescent="0.55000000000000004">
      <c r="A782" s="457"/>
      <c r="B782" s="401"/>
      <c r="C782" s="435"/>
      <c r="D782" s="435"/>
      <c r="E782" s="435"/>
      <c r="F782" s="435"/>
      <c r="G782" s="402"/>
      <c r="H782" s="460"/>
      <c r="I782" s="461"/>
      <c r="J782" s="393"/>
      <c r="K782" s="393"/>
      <c r="L782" s="439"/>
    </row>
    <row r="783" spans="1:12" ht="18" customHeight="1" x14ac:dyDescent="0.55000000000000004">
      <c r="A783" s="457"/>
      <c r="B783" s="401"/>
      <c r="C783" s="435"/>
      <c r="D783" s="435"/>
      <c r="E783" s="435"/>
      <c r="F783" s="435"/>
      <c r="G783" s="402"/>
      <c r="H783" s="460"/>
      <c r="I783" s="461"/>
      <c r="J783" s="393"/>
      <c r="K783" s="393"/>
      <c r="L783" s="439"/>
    </row>
    <row r="784" spans="1:12" ht="18" customHeight="1" x14ac:dyDescent="0.55000000000000004">
      <c r="A784" s="457"/>
      <c r="B784" s="401"/>
      <c r="C784" s="435"/>
      <c r="D784" s="435"/>
      <c r="E784" s="435"/>
      <c r="F784" s="435"/>
      <c r="G784" s="402"/>
      <c r="H784" s="462"/>
      <c r="I784" s="463"/>
      <c r="J784" s="393"/>
      <c r="K784" s="393"/>
      <c r="L784" s="372"/>
    </row>
    <row r="785" spans="1:12" ht="18" customHeight="1" x14ac:dyDescent="0.55000000000000004">
      <c r="A785" s="457"/>
      <c r="B785" s="399" t="s">
        <v>596</v>
      </c>
      <c r="C785" s="456"/>
      <c r="D785" s="456"/>
      <c r="E785" s="456"/>
      <c r="F785" s="456"/>
      <c r="G785" s="400"/>
      <c r="H785" s="459" t="s">
        <v>597</v>
      </c>
      <c r="I785" s="384"/>
      <c r="J785" s="372" t="s">
        <v>273</v>
      </c>
      <c r="K785" s="372" t="s">
        <v>273</v>
      </c>
      <c r="L785" s="439" t="s">
        <v>273</v>
      </c>
    </row>
    <row r="786" spans="1:12" ht="18" customHeight="1" x14ac:dyDescent="0.55000000000000004">
      <c r="A786" s="457"/>
      <c r="B786" s="401"/>
      <c r="C786" s="435"/>
      <c r="D786" s="435"/>
      <c r="E786" s="435"/>
      <c r="F786" s="435"/>
      <c r="G786" s="402"/>
      <c r="H786" s="385"/>
      <c r="I786" s="386"/>
      <c r="J786" s="393"/>
      <c r="K786" s="393"/>
      <c r="L786" s="415"/>
    </row>
    <row r="787" spans="1:12" ht="18" customHeight="1" x14ac:dyDescent="0.55000000000000004">
      <c r="A787" s="457"/>
      <c r="B787" s="401"/>
      <c r="C787" s="435"/>
      <c r="D787" s="435"/>
      <c r="E787" s="435"/>
      <c r="F787" s="435"/>
      <c r="G787" s="402"/>
      <c r="H787" s="385"/>
      <c r="I787" s="386"/>
      <c r="J787" s="393"/>
      <c r="K787" s="393"/>
      <c r="L787" s="415"/>
    </row>
    <row r="788" spans="1:12" ht="18" customHeight="1" x14ac:dyDescent="0.55000000000000004">
      <c r="A788" s="457"/>
      <c r="B788" s="401"/>
      <c r="C788" s="435"/>
      <c r="D788" s="435"/>
      <c r="E788" s="435"/>
      <c r="F788" s="435"/>
      <c r="G788" s="402"/>
      <c r="H788" s="385"/>
      <c r="I788" s="386"/>
      <c r="J788" s="393"/>
      <c r="K788" s="393"/>
      <c r="L788" s="415"/>
    </row>
    <row r="789" spans="1:12" ht="18" customHeight="1" x14ac:dyDescent="0.55000000000000004">
      <c r="A789" s="457"/>
      <c r="B789" s="401"/>
      <c r="C789" s="435"/>
      <c r="D789" s="435"/>
      <c r="E789" s="435"/>
      <c r="F789" s="435"/>
      <c r="G789" s="402"/>
      <c r="H789" s="385"/>
      <c r="I789" s="386"/>
      <c r="J789" s="393"/>
      <c r="K789" s="393"/>
      <c r="L789" s="439"/>
    </row>
    <row r="790" spans="1:12" ht="18" customHeight="1" x14ac:dyDescent="0.55000000000000004">
      <c r="A790" s="457"/>
      <c r="B790" s="401"/>
      <c r="C790" s="435"/>
      <c r="D790" s="435"/>
      <c r="E790" s="435"/>
      <c r="F790" s="435"/>
      <c r="G790" s="402"/>
      <c r="H790" s="385"/>
      <c r="I790" s="386"/>
      <c r="J790" s="393"/>
      <c r="K790" s="393"/>
      <c r="L790" s="439"/>
    </row>
    <row r="791" spans="1:12" ht="18" customHeight="1" x14ac:dyDescent="0.55000000000000004">
      <c r="A791" s="457"/>
      <c r="B791" s="401"/>
      <c r="C791" s="435"/>
      <c r="D791" s="435"/>
      <c r="E791" s="435"/>
      <c r="F791" s="435"/>
      <c r="G791" s="402"/>
      <c r="H791" s="385"/>
      <c r="I791" s="386"/>
      <c r="J791" s="393"/>
      <c r="K791" s="393"/>
      <c r="L791" s="439"/>
    </row>
    <row r="792" spans="1:12" ht="18" customHeight="1" x14ac:dyDescent="0.55000000000000004">
      <c r="A792" s="457"/>
      <c r="B792" s="401"/>
      <c r="C792" s="435"/>
      <c r="D792" s="435"/>
      <c r="E792" s="435"/>
      <c r="F792" s="435"/>
      <c r="G792" s="402"/>
      <c r="H792" s="385"/>
      <c r="I792" s="386"/>
      <c r="J792" s="393"/>
      <c r="K792" s="393"/>
      <c r="L792" s="372"/>
    </row>
    <row r="793" spans="1:12" ht="18" customHeight="1" x14ac:dyDescent="0.55000000000000004">
      <c r="A793" s="457"/>
      <c r="B793" s="445" t="s">
        <v>598</v>
      </c>
      <c r="C793" s="446"/>
      <c r="D793" s="446"/>
      <c r="E793" s="446"/>
      <c r="F793" s="446"/>
      <c r="G793" s="447"/>
      <c r="H793" s="460"/>
      <c r="I793" s="461"/>
      <c r="J793" s="414" t="s">
        <v>273</v>
      </c>
      <c r="K793" s="414" t="s">
        <v>273</v>
      </c>
      <c r="L793" s="451" t="s">
        <v>273</v>
      </c>
    </row>
    <row r="794" spans="1:12" ht="18" customHeight="1" x14ac:dyDescent="0.55000000000000004">
      <c r="A794" s="457"/>
      <c r="B794" s="401"/>
      <c r="C794" s="435"/>
      <c r="D794" s="435"/>
      <c r="E794" s="435"/>
      <c r="F794" s="435"/>
      <c r="G794" s="402"/>
      <c r="H794" s="460"/>
      <c r="I794" s="461"/>
      <c r="J794" s="393"/>
      <c r="K794" s="393"/>
      <c r="L794" s="415"/>
    </row>
    <row r="795" spans="1:12" ht="18" customHeight="1" x14ac:dyDescent="0.55000000000000004">
      <c r="A795" s="457"/>
      <c r="B795" s="401"/>
      <c r="C795" s="435"/>
      <c r="D795" s="435"/>
      <c r="E795" s="435"/>
      <c r="F795" s="435"/>
      <c r="G795" s="402"/>
      <c r="H795" s="460"/>
      <c r="I795" s="461"/>
      <c r="J795" s="393"/>
      <c r="K795" s="393"/>
      <c r="L795" s="415"/>
    </row>
    <row r="796" spans="1:12" ht="18" customHeight="1" x14ac:dyDescent="0.55000000000000004">
      <c r="A796" s="457"/>
      <c r="B796" s="448"/>
      <c r="C796" s="449"/>
      <c r="D796" s="449"/>
      <c r="E796" s="449"/>
      <c r="F796" s="449"/>
      <c r="G796" s="450"/>
      <c r="H796" s="460"/>
      <c r="I796" s="461"/>
      <c r="J796" s="423"/>
      <c r="K796" s="423"/>
      <c r="L796" s="452"/>
    </row>
    <row r="797" spans="1:12" ht="18" customHeight="1" x14ac:dyDescent="0.55000000000000004">
      <c r="A797" s="457"/>
      <c r="B797" s="401" t="s">
        <v>599</v>
      </c>
      <c r="C797" s="435"/>
      <c r="D797" s="435"/>
      <c r="E797" s="435"/>
      <c r="F797" s="435"/>
      <c r="G797" s="402"/>
      <c r="H797" s="460"/>
      <c r="I797" s="461"/>
      <c r="J797" s="393" t="s">
        <v>273</v>
      </c>
      <c r="K797" s="393" t="s">
        <v>273</v>
      </c>
      <c r="L797" s="415" t="s">
        <v>273</v>
      </c>
    </row>
    <row r="798" spans="1:12" ht="18" customHeight="1" x14ac:dyDescent="0.55000000000000004">
      <c r="A798" s="457"/>
      <c r="B798" s="401"/>
      <c r="C798" s="435"/>
      <c r="D798" s="435"/>
      <c r="E798" s="435"/>
      <c r="F798" s="435"/>
      <c r="G798" s="402"/>
      <c r="H798" s="460"/>
      <c r="I798" s="461"/>
      <c r="J798" s="393"/>
      <c r="K798" s="393"/>
      <c r="L798" s="415"/>
    </row>
    <row r="799" spans="1:12" ht="18" customHeight="1" x14ac:dyDescent="0.55000000000000004">
      <c r="A799" s="457"/>
      <c r="B799" s="401"/>
      <c r="C799" s="435"/>
      <c r="D799" s="435"/>
      <c r="E799" s="435"/>
      <c r="F799" s="435"/>
      <c r="G799" s="402"/>
      <c r="H799" s="460"/>
      <c r="I799" s="461"/>
      <c r="J799" s="393"/>
      <c r="K799" s="393"/>
      <c r="L799" s="415"/>
    </row>
    <row r="800" spans="1:12" ht="18" customHeight="1" x14ac:dyDescent="0.55000000000000004">
      <c r="A800" s="457"/>
      <c r="B800" s="401"/>
      <c r="C800" s="435"/>
      <c r="D800" s="435"/>
      <c r="E800" s="435"/>
      <c r="F800" s="435"/>
      <c r="G800" s="402"/>
      <c r="H800" s="460"/>
      <c r="I800" s="461"/>
      <c r="J800" s="393"/>
      <c r="K800" s="393"/>
      <c r="L800" s="372"/>
    </row>
    <row r="801" spans="1:12" ht="18" customHeight="1" x14ac:dyDescent="0.55000000000000004">
      <c r="A801" s="457"/>
      <c r="B801" s="445" t="s">
        <v>600</v>
      </c>
      <c r="C801" s="446"/>
      <c r="D801" s="446"/>
      <c r="E801" s="446"/>
      <c r="F801" s="446"/>
      <c r="G801" s="447"/>
      <c r="H801" s="460"/>
      <c r="I801" s="461"/>
      <c r="J801" s="414" t="s">
        <v>273</v>
      </c>
      <c r="K801" s="414" t="s">
        <v>273</v>
      </c>
      <c r="L801" s="451" t="s">
        <v>273</v>
      </c>
    </row>
    <row r="802" spans="1:12" ht="18" customHeight="1" x14ac:dyDescent="0.55000000000000004">
      <c r="A802" s="457"/>
      <c r="B802" s="401"/>
      <c r="C802" s="435"/>
      <c r="D802" s="435"/>
      <c r="E802" s="435"/>
      <c r="F802" s="435"/>
      <c r="G802" s="402"/>
      <c r="H802" s="460"/>
      <c r="I802" s="461"/>
      <c r="J802" s="393"/>
      <c r="K802" s="393"/>
      <c r="L802" s="415"/>
    </row>
    <row r="803" spans="1:12" ht="18" customHeight="1" x14ac:dyDescent="0.55000000000000004">
      <c r="A803" s="457"/>
      <c r="B803" s="401"/>
      <c r="C803" s="435"/>
      <c r="D803" s="435"/>
      <c r="E803" s="435"/>
      <c r="F803" s="435"/>
      <c r="G803" s="402"/>
      <c r="H803" s="460"/>
      <c r="I803" s="461"/>
      <c r="J803" s="393"/>
      <c r="K803" s="393"/>
      <c r="L803" s="415"/>
    </row>
    <row r="804" spans="1:12" ht="18" customHeight="1" x14ac:dyDescent="0.55000000000000004">
      <c r="A804" s="457"/>
      <c r="B804" s="448"/>
      <c r="C804" s="449"/>
      <c r="D804" s="449"/>
      <c r="E804" s="449"/>
      <c r="F804" s="449"/>
      <c r="G804" s="450"/>
      <c r="H804" s="460"/>
      <c r="I804" s="461"/>
      <c r="J804" s="423"/>
      <c r="K804" s="423"/>
      <c r="L804" s="452"/>
    </row>
    <row r="805" spans="1:12" ht="18" customHeight="1" x14ac:dyDescent="0.55000000000000004">
      <c r="A805" s="457"/>
      <c r="B805" s="401" t="s">
        <v>601</v>
      </c>
      <c r="C805" s="435"/>
      <c r="D805" s="435"/>
      <c r="E805" s="435"/>
      <c r="F805" s="435"/>
      <c r="G805" s="402"/>
      <c r="H805" s="460"/>
      <c r="I805" s="461"/>
      <c r="J805" s="393" t="s">
        <v>273</v>
      </c>
      <c r="K805" s="393" t="s">
        <v>273</v>
      </c>
      <c r="L805" s="415" t="s">
        <v>273</v>
      </c>
    </row>
    <row r="806" spans="1:12" ht="18" customHeight="1" x14ac:dyDescent="0.55000000000000004">
      <c r="A806" s="458"/>
      <c r="B806" s="436"/>
      <c r="C806" s="437"/>
      <c r="D806" s="437"/>
      <c r="E806" s="437"/>
      <c r="F806" s="437"/>
      <c r="G806" s="438"/>
      <c r="H806" s="462"/>
      <c r="I806" s="463"/>
      <c r="J806" s="415"/>
      <c r="K806" s="415"/>
      <c r="L806" s="439"/>
    </row>
    <row r="807" spans="1:12" ht="19" customHeight="1" x14ac:dyDescent="0.55000000000000004">
      <c r="A807" s="457" t="s">
        <v>544</v>
      </c>
      <c r="B807" s="401" t="s">
        <v>602</v>
      </c>
      <c r="C807" s="435"/>
      <c r="D807" s="435"/>
      <c r="E807" s="435"/>
      <c r="F807" s="435"/>
      <c r="G807" s="402"/>
      <c r="H807" s="459" t="s">
        <v>603</v>
      </c>
      <c r="I807" s="384"/>
      <c r="J807" s="393" t="s">
        <v>273</v>
      </c>
      <c r="K807" s="393" t="s">
        <v>273</v>
      </c>
      <c r="L807" s="415" t="s">
        <v>273</v>
      </c>
    </row>
    <row r="808" spans="1:12" ht="19" customHeight="1" x14ac:dyDescent="0.55000000000000004">
      <c r="A808" s="457"/>
      <c r="B808" s="401"/>
      <c r="C808" s="435"/>
      <c r="D808" s="435"/>
      <c r="E808" s="435"/>
      <c r="F808" s="435"/>
      <c r="G808" s="402"/>
      <c r="H808" s="385"/>
      <c r="I808" s="386"/>
      <c r="J808" s="393"/>
      <c r="K808" s="393"/>
      <c r="L808" s="415"/>
    </row>
    <row r="809" spans="1:12" ht="19" customHeight="1" x14ac:dyDescent="0.55000000000000004">
      <c r="A809" s="457"/>
      <c r="B809" s="401"/>
      <c r="C809" s="435"/>
      <c r="D809" s="435"/>
      <c r="E809" s="435"/>
      <c r="F809" s="435"/>
      <c r="G809" s="402"/>
      <c r="H809" s="385"/>
      <c r="I809" s="386"/>
      <c r="J809" s="393"/>
      <c r="K809" s="393"/>
      <c r="L809" s="415"/>
    </row>
    <row r="810" spans="1:12" ht="19" customHeight="1" x14ac:dyDescent="0.55000000000000004">
      <c r="A810" s="457"/>
      <c r="B810" s="401"/>
      <c r="C810" s="435"/>
      <c r="D810" s="435"/>
      <c r="E810" s="435"/>
      <c r="F810" s="435"/>
      <c r="G810" s="402"/>
      <c r="H810" s="385"/>
      <c r="I810" s="386"/>
      <c r="J810" s="393"/>
      <c r="K810" s="393"/>
      <c r="L810" s="415"/>
    </row>
    <row r="811" spans="1:12" ht="19" customHeight="1" x14ac:dyDescent="0.55000000000000004">
      <c r="A811" s="457"/>
      <c r="B811" s="401"/>
      <c r="C811" s="435"/>
      <c r="D811" s="435"/>
      <c r="E811" s="435"/>
      <c r="F811" s="435"/>
      <c r="G811" s="402"/>
      <c r="H811" s="385"/>
      <c r="I811" s="386"/>
      <c r="J811" s="393"/>
      <c r="K811" s="393"/>
      <c r="L811" s="415"/>
    </row>
    <row r="812" spans="1:12" ht="19" customHeight="1" x14ac:dyDescent="0.55000000000000004">
      <c r="A812" s="457"/>
      <c r="B812" s="401"/>
      <c r="C812" s="435"/>
      <c r="D812" s="435"/>
      <c r="E812" s="435"/>
      <c r="F812" s="435"/>
      <c r="G812" s="402"/>
      <c r="H812" s="385"/>
      <c r="I812" s="386"/>
      <c r="J812" s="393"/>
      <c r="K812" s="393"/>
      <c r="L812" s="415"/>
    </row>
    <row r="813" spans="1:12" ht="19" customHeight="1" x14ac:dyDescent="0.55000000000000004">
      <c r="A813" s="457"/>
      <c r="B813" s="401"/>
      <c r="C813" s="435"/>
      <c r="D813" s="435"/>
      <c r="E813" s="435"/>
      <c r="F813" s="435"/>
      <c r="G813" s="402"/>
      <c r="H813" s="385"/>
      <c r="I813" s="386"/>
      <c r="J813" s="393"/>
      <c r="K813" s="393"/>
      <c r="L813" s="415"/>
    </row>
    <row r="814" spans="1:12" ht="19" customHeight="1" x14ac:dyDescent="0.55000000000000004">
      <c r="A814" s="457"/>
      <c r="B814" s="401"/>
      <c r="C814" s="435"/>
      <c r="D814" s="435"/>
      <c r="E814" s="435"/>
      <c r="F814" s="435"/>
      <c r="G814" s="402"/>
      <c r="H814" s="385"/>
      <c r="I814" s="386"/>
      <c r="J814" s="393"/>
      <c r="K814" s="393"/>
      <c r="L814" s="415"/>
    </row>
    <row r="815" spans="1:12" ht="19" customHeight="1" x14ac:dyDescent="0.55000000000000004">
      <c r="A815" s="457"/>
      <c r="B815" s="401"/>
      <c r="C815" s="435"/>
      <c r="D815" s="435"/>
      <c r="E815" s="435"/>
      <c r="F815" s="435"/>
      <c r="G815" s="402"/>
      <c r="H815" s="385"/>
      <c r="I815" s="386"/>
      <c r="J815" s="393"/>
      <c r="K815" s="393"/>
      <c r="L815" s="415"/>
    </row>
    <row r="816" spans="1:12" ht="19" customHeight="1" x14ac:dyDescent="0.55000000000000004">
      <c r="A816" s="457"/>
      <c r="B816" s="401"/>
      <c r="C816" s="435"/>
      <c r="D816" s="435"/>
      <c r="E816" s="435"/>
      <c r="F816" s="435"/>
      <c r="G816" s="402"/>
      <c r="H816" s="385"/>
      <c r="I816" s="386"/>
      <c r="J816" s="393"/>
      <c r="K816" s="393"/>
      <c r="L816" s="415"/>
    </row>
    <row r="817" spans="1:12" ht="19" customHeight="1" x14ac:dyDescent="0.55000000000000004">
      <c r="A817" s="457"/>
      <c r="B817" s="401"/>
      <c r="C817" s="435"/>
      <c r="D817" s="435"/>
      <c r="E817" s="435"/>
      <c r="F817" s="435"/>
      <c r="G817" s="402"/>
      <c r="H817" s="385"/>
      <c r="I817" s="386"/>
      <c r="J817" s="393"/>
      <c r="K817" s="393"/>
      <c r="L817" s="372"/>
    </row>
    <row r="818" spans="1:12" ht="18" customHeight="1" x14ac:dyDescent="0.55000000000000004">
      <c r="A818" s="457"/>
      <c r="B818" s="445" t="s">
        <v>604</v>
      </c>
      <c r="C818" s="446"/>
      <c r="D818" s="446"/>
      <c r="E818" s="446"/>
      <c r="F818" s="446"/>
      <c r="G818" s="447"/>
      <c r="H818" s="460"/>
      <c r="I818" s="461"/>
      <c r="J818" s="414" t="s">
        <v>273</v>
      </c>
      <c r="K818" s="414" t="s">
        <v>273</v>
      </c>
      <c r="L818" s="451" t="s">
        <v>273</v>
      </c>
    </row>
    <row r="819" spans="1:12" ht="18" customHeight="1" x14ac:dyDescent="0.55000000000000004">
      <c r="A819" s="457"/>
      <c r="B819" s="401"/>
      <c r="C819" s="435"/>
      <c r="D819" s="435"/>
      <c r="E819" s="435"/>
      <c r="F819" s="435"/>
      <c r="G819" s="402"/>
      <c r="H819" s="460"/>
      <c r="I819" s="461"/>
      <c r="J819" s="393"/>
      <c r="K819" s="393"/>
      <c r="L819" s="415"/>
    </row>
    <row r="820" spans="1:12" ht="18" customHeight="1" x14ac:dyDescent="0.55000000000000004">
      <c r="A820" s="457"/>
      <c r="B820" s="401"/>
      <c r="C820" s="435"/>
      <c r="D820" s="435"/>
      <c r="E820" s="435"/>
      <c r="F820" s="435"/>
      <c r="G820" s="402"/>
      <c r="H820" s="460"/>
      <c r="I820" s="461"/>
      <c r="J820" s="393"/>
      <c r="K820" s="393"/>
      <c r="L820" s="415"/>
    </row>
    <row r="821" spans="1:12" ht="18" customHeight="1" x14ac:dyDescent="0.55000000000000004">
      <c r="A821" s="457"/>
      <c r="B821" s="448"/>
      <c r="C821" s="449"/>
      <c r="D821" s="449"/>
      <c r="E821" s="449"/>
      <c r="F821" s="449"/>
      <c r="G821" s="450"/>
      <c r="H821" s="460"/>
      <c r="I821" s="461"/>
      <c r="J821" s="423"/>
      <c r="K821" s="423"/>
      <c r="L821" s="423"/>
    </row>
    <row r="822" spans="1:12" ht="18" customHeight="1" x14ac:dyDescent="0.55000000000000004">
      <c r="A822" s="457"/>
      <c r="B822" s="401" t="s">
        <v>605</v>
      </c>
      <c r="C822" s="435"/>
      <c r="D822" s="435"/>
      <c r="E822" s="435"/>
      <c r="F822" s="435"/>
      <c r="G822" s="402"/>
      <c r="H822" s="460"/>
      <c r="I822" s="461"/>
      <c r="J822" s="393" t="s">
        <v>273</v>
      </c>
      <c r="K822" s="393" t="s">
        <v>273</v>
      </c>
      <c r="L822" s="415" t="s">
        <v>273</v>
      </c>
    </row>
    <row r="823" spans="1:12" ht="18" customHeight="1" x14ac:dyDescent="0.55000000000000004">
      <c r="A823" s="457"/>
      <c r="B823" s="401"/>
      <c r="C823" s="435"/>
      <c r="D823" s="435"/>
      <c r="E823" s="435"/>
      <c r="F823" s="435"/>
      <c r="G823" s="402"/>
      <c r="H823" s="460"/>
      <c r="I823" s="461"/>
      <c r="J823" s="393"/>
      <c r="K823" s="393"/>
      <c r="L823" s="415"/>
    </row>
    <row r="824" spans="1:12" ht="18" customHeight="1" x14ac:dyDescent="0.55000000000000004">
      <c r="A824" s="457"/>
      <c r="B824" s="401"/>
      <c r="C824" s="435"/>
      <c r="D824" s="435"/>
      <c r="E824" s="435"/>
      <c r="F824" s="435"/>
      <c r="G824" s="402"/>
      <c r="H824" s="460"/>
      <c r="I824" s="461"/>
      <c r="J824" s="393"/>
      <c r="K824" s="393"/>
      <c r="L824" s="415"/>
    </row>
    <row r="825" spans="1:12" ht="18" customHeight="1" x14ac:dyDescent="0.55000000000000004">
      <c r="A825" s="457"/>
      <c r="B825" s="401"/>
      <c r="C825" s="435"/>
      <c r="D825" s="435"/>
      <c r="E825" s="435"/>
      <c r="F825" s="435"/>
      <c r="G825" s="402"/>
      <c r="H825" s="460"/>
      <c r="I825" s="461"/>
      <c r="J825" s="393"/>
      <c r="K825" s="393"/>
      <c r="L825" s="415"/>
    </row>
    <row r="826" spans="1:12" ht="18" customHeight="1" x14ac:dyDescent="0.55000000000000004">
      <c r="A826" s="457"/>
      <c r="B826" s="401"/>
      <c r="C826" s="435"/>
      <c r="D826" s="435"/>
      <c r="E826" s="435"/>
      <c r="F826" s="435"/>
      <c r="G826" s="402"/>
      <c r="H826" s="460"/>
      <c r="I826" s="461"/>
      <c r="J826" s="393"/>
      <c r="K826" s="393"/>
      <c r="L826" s="415"/>
    </row>
    <row r="827" spans="1:12" ht="18" customHeight="1" x14ac:dyDescent="0.55000000000000004">
      <c r="A827" s="457"/>
      <c r="B827" s="401"/>
      <c r="C827" s="435"/>
      <c r="D827" s="435"/>
      <c r="E827" s="435"/>
      <c r="F827" s="435"/>
      <c r="G827" s="402"/>
      <c r="H827" s="460"/>
      <c r="I827" s="461"/>
      <c r="J827" s="393"/>
      <c r="K827" s="393"/>
      <c r="L827" s="415"/>
    </row>
    <row r="828" spans="1:12" ht="18" customHeight="1" x14ac:dyDescent="0.55000000000000004">
      <c r="A828" s="457"/>
      <c r="B828" s="401"/>
      <c r="C828" s="435"/>
      <c r="D828" s="435"/>
      <c r="E828" s="435"/>
      <c r="F828" s="435"/>
      <c r="G828" s="402"/>
      <c r="H828" s="460"/>
      <c r="I828" s="461"/>
      <c r="J828" s="393"/>
      <c r="K828" s="393"/>
      <c r="L828" s="372"/>
    </row>
    <row r="829" spans="1:12" ht="18" customHeight="1" x14ac:dyDescent="0.55000000000000004">
      <c r="A829" s="457"/>
      <c r="B829" s="399" t="s">
        <v>606</v>
      </c>
      <c r="C829" s="456"/>
      <c r="D829" s="456"/>
      <c r="E829" s="456"/>
      <c r="F829" s="456"/>
      <c r="G829" s="400"/>
      <c r="H829" s="460"/>
      <c r="I829" s="461"/>
      <c r="J829" s="372" t="s">
        <v>273</v>
      </c>
      <c r="K829" s="372" t="s">
        <v>273</v>
      </c>
      <c r="L829" s="439" t="s">
        <v>273</v>
      </c>
    </row>
    <row r="830" spans="1:12" ht="18" customHeight="1" x14ac:dyDescent="0.55000000000000004">
      <c r="A830" s="457"/>
      <c r="B830" s="448"/>
      <c r="C830" s="449"/>
      <c r="D830" s="449"/>
      <c r="E830" s="449"/>
      <c r="F830" s="449"/>
      <c r="G830" s="450"/>
      <c r="H830" s="460"/>
      <c r="I830" s="461"/>
      <c r="J830" s="423"/>
      <c r="K830" s="423"/>
      <c r="L830" s="423"/>
    </row>
    <row r="831" spans="1:12" ht="18" customHeight="1" x14ac:dyDescent="0.55000000000000004">
      <c r="A831" s="457"/>
      <c r="B831" s="401" t="s">
        <v>607</v>
      </c>
      <c r="C831" s="435"/>
      <c r="D831" s="435"/>
      <c r="E831" s="435"/>
      <c r="F831" s="435"/>
      <c r="G831" s="402"/>
      <c r="H831" s="460"/>
      <c r="I831" s="461"/>
      <c r="J831" s="214" t="s">
        <v>273</v>
      </c>
      <c r="K831" s="214" t="s">
        <v>273</v>
      </c>
      <c r="L831" s="214" t="s">
        <v>273</v>
      </c>
    </row>
    <row r="832" spans="1:12" ht="18" customHeight="1" x14ac:dyDescent="0.55000000000000004">
      <c r="A832" s="457"/>
      <c r="B832" s="453" t="s">
        <v>608</v>
      </c>
      <c r="C832" s="454"/>
      <c r="D832" s="454"/>
      <c r="E832" s="454"/>
      <c r="F832" s="454"/>
      <c r="G832" s="455"/>
      <c r="H832" s="460"/>
      <c r="I832" s="461"/>
      <c r="J832" s="209" t="s">
        <v>273</v>
      </c>
      <c r="K832" s="209" t="s">
        <v>273</v>
      </c>
      <c r="L832" s="209" t="s">
        <v>273</v>
      </c>
    </row>
    <row r="833" spans="1:12" ht="18" customHeight="1" x14ac:dyDescent="0.55000000000000004">
      <c r="A833" s="457"/>
      <c r="B833" s="401" t="s">
        <v>609</v>
      </c>
      <c r="C833" s="435"/>
      <c r="D833" s="435"/>
      <c r="E833" s="435"/>
      <c r="F833" s="435"/>
      <c r="G833" s="402"/>
      <c r="H833" s="460"/>
      <c r="I833" s="461"/>
      <c r="J833" s="393" t="s">
        <v>273</v>
      </c>
      <c r="K833" s="393" t="s">
        <v>273</v>
      </c>
      <c r="L833" s="415" t="s">
        <v>273</v>
      </c>
    </row>
    <row r="834" spans="1:12" ht="18" customHeight="1" x14ac:dyDescent="0.55000000000000004">
      <c r="A834" s="457"/>
      <c r="B834" s="401"/>
      <c r="C834" s="435"/>
      <c r="D834" s="435"/>
      <c r="E834" s="435"/>
      <c r="F834" s="435"/>
      <c r="G834" s="402"/>
      <c r="H834" s="460"/>
      <c r="I834" s="461"/>
      <c r="J834" s="393"/>
      <c r="K834" s="393"/>
      <c r="L834" s="393"/>
    </row>
    <row r="835" spans="1:12" ht="18" customHeight="1" x14ac:dyDescent="0.55000000000000004">
      <c r="A835" s="457"/>
      <c r="B835" s="442" t="s">
        <v>610</v>
      </c>
      <c r="C835" s="443"/>
      <c r="D835" s="443"/>
      <c r="E835" s="443"/>
      <c r="F835" s="443"/>
      <c r="G835" s="444"/>
      <c r="H835" s="460"/>
      <c r="I835" s="461"/>
      <c r="J835" s="217" t="s">
        <v>273</v>
      </c>
      <c r="K835" s="217" t="s">
        <v>273</v>
      </c>
      <c r="L835" s="217" t="s">
        <v>273</v>
      </c>
    </row>
    <row r="836" spans="1:12" ht="18" customHeight="1" x14ac:dyDescent="0.55000000000000004">
      <c r="A836" s="457"/>
      <c r="B836" s="445" t="s">
        <v>611</v>
      </c>
      <c r="C836" s="446"/>
      <c r="D836" s="446"/>
      <c r="E836" s="446"/>
      <c r="F836" s="446"/>
      <c r="G836" s="447"/>
      <c r="H836" s="460"/>
      <c r="I836" s="461"/>
      <c r="J836" s="215" t="s">
        <v>273</v>
      </c>
      <c r="K836" s="215" t="s">
        <v>273</v>
      </c>
      <c r="L836" s="215" t="s">
        <v>273</v>
      </c>
    </row>
    <row r="837" spans="1:12" ht="18" customHeight="1" x14ac:dyDescent="0.55000000000000004">
      <c r="A837" s="457"/>
      <c r="B837" s="445" t="s">
        <v>612</v>
      </c>
      <c r="C837" s="446"/>
      <c r="D837" s="446"/>
      <c r="E837" s="446"/>
      <c r="F837" s="446"/>
      <c r="G837" s="447"/>
      <c r="H837" s="460"/>
      <c r="I837" s="461"/>
      <c r="J837" s="414" t="s">
        <v>273</v>
      </c>
      <c r="K837" s="414" t="s">
        <v>273</v>
      </c>
      <c r="L837" s="451" t="s">
        <v>273</v>
      </c>
    </row>
    <row r="838" spans="1:12" ht="18" customHeight="1" x14ac:dyDescent="0.55000000000000004">
      <c r="A838" s="457"/>
      <c r="B838" s="401"/>
      <c r="C838" s="435"/>
      <c r="D838" s="435"/>
      <c r="E838" s="435"/>
      <c r="F838" s="435"/>
      <c r="G838" s="402"/>
      <c r="H838" s="460"/>
      <c r="I838" s="461"/>
      <c r="J838" s="393"/>
      <c r="K838" s="393"/>
      <c r="L838" s="415"/>
    </row>
    <row r="839" spans="1:12" ht="18" customHeight="1" x14ac:dyDescent="0.55000000000000004">
      <c r="A839" s="457"/>
      <c r="B839" s="401"/>
      <c r="C839" s="435"/>
      <c r="D839" s="435"/>
      <c r="E839" s="435"/>
      <c r="F839" s="435"/>
      <c r="G839" s="402"/>
      <c r="H839" s="460"/>
      <c r="I839" s="461"/>
      <c r="J839" s="393"/>
      <c r="K839" s="393"/>
      <c r="L839" s="415"/>
    </row>
    <row r="840" spans="1:12" ht="18" customHeight="1" x14ac:dyDescent="0.55000000000000004">
      <c r="A840" s="457"/>
      <c r="B840" s="448"/>
      <c r="C840" s="449"/>
      <c r="D840" s="449"/>
      <c r="E840" s="449"/>
      <c r="F840" s="449"/>
      <c r="G840" s="450"/>
      <c r="H840" s="460"/>
      <c r="I840" s="461"/>
      <c r="J840" s="423"/>
      <c r="K840" s="423"/>
      <c r="L840" s="452"/>
    </row>
    <row r="841" spans="1:12" ht="18" customHeight="1" x14ac:dyDescent="0.55000000000000004">
      <c r="A841" s="457"/>
      <c r="B841" s="401" t="s">
        <v>613</v>
      </c>
      <c r="C841" s="435"/>
      <c r="D841" s="435"/>
      <c r="E841" s="435"/>
      <c r="F841" s="435"/>
      <c r="G841" s="402"/>
      <c r="H841" s="460"/>
      <c r="I841" s="461"/>
      <c r="J841" s="393" t="s">
        <v>273</v>
      </c>
      <c r="K841" s="393" t="s">
        <v>273</v>
      </c>
      <c r="L841" s="415" t="s">
        <v>273</v>
      </c>
    </row>
    <row r="842" spans="1:12" ht="18" customHeight="1" x14ac:dyDescent="0.55000000000000004">
      <c r="A842" s="457"/>
      <c r="B842" s="401"/>
      <c r="C842" s="435"/>
      <c r="D842" s="435"/>
      <c r="E842" s="435"/>
      <c r="F842" s="435"/>
      <c r="G842" s="402"/>
      <c r="H842" s="460"/>
      <c r="I842" s="461"/>
      <c r="J842" s="393"/>
      <c r="K842" s="393"/>
      <c r="L842" s="415"/>
    </row>
    <row r="843" spans="1:12" ht="18" customHeight="1" x14ac:dyDescent="0.55000000000000004">
      <c r="A843" s="458"/>
      <c r="B843" s="436"/>
      <c r="C843" s="437"/>
      <c r="D843" s="437"/>
      <c r="E843" s="437"/>
      <c r="F843" s="437"/>
      <c r="G843" s="438"/>
      <c r="H843" s="462"/>
      <c r="I843" s="463"/>
      <c r="J843" s="415"/>
      <c r="K843" s="415"/>
      <c r="L843" s="439"/>
    </row>
    <row r="844" spans="1:12" ht="18" customHeight="1" x14ac:dyDescent="0.55000000000000004">
      <c r="A844" s="416" t="s">
        <v>544</v>
      </c>
      <c r="B844" s="381" t="s">
        <v>614</v>
      </c>
      <c r="C844" s="382"/>
      <c r="D844" s="382"/>
      <c r="E844" s="382"/>
      <c r="F844" s="382"/>
      <c r="G844" s="383"/>
      <c r="H844" s="381" t="s">
        <v>615</v>
      </c>
      <c r="I844" s="383"/>
      <c r="J844" s="372" t="s">
        <v>273</v>
      </c>
      <c r="K844" s="372" t="s">
        <v>273</v>
      </c>
      <c r="L844" s="372" t="s">
        <v>273</v>
      </c>
    </row>
    <row r="845" spans="1:12" ht="18" customHeight="1" x14ac:dyDescent="0.55000000000000004">
      <c r="A845" s="440"/>
      <c r="B845" s="375"/>
      <c r="C845" s="376"/>
      <c r="D845" s="376"/>
      <c r="E845" s="376"/>
      <c r="F845" s="376"/>
      <c r="G845" s="377"/>
      <c r="H845" s="375"/>
      <c r="I845" s="377"/>
      <c r="J845" s="393"/>
      <c r="K845" s="393"/>
      <c r="L845" s="393"/>
    </row>
    <row r="846" spans="1:12" x14ac:dyDescent="0.55000000000000004">
      <c r="A846" s="440"/>
      <c r="B846" s="375"/>
      <c r="C846" s="376"/>
      <c r="D846" s="376"/>
      <c r="E846" s="376"/>
      <c r="F846" s="376"/>
      <c r="G846" s="377"/>
      <c r="H846" s="375"/>
      <c r="I846" s="377"/>
      <c r="J846" s="393"/>
      <c r="K846" s="393"/>
      <c r="L846" s="393"/>
    </row>
    <row r="847" spans="1:12" x14ac:dyDescent="0.55000000000000004">
      <c r="A847" s="440"/>
      <c r="B847" s="375"/>
      <c r="C847" s="376"/>
      <c r="D847" s="376"/>
      <c r="E847" s="376"/>
      <c r="F847" s="376"/>
      <c r="G847" s="377"/>
      <c r="H847" s="375"/>
      <c r="I847" s="377"/>
      <c r="J847" s="393"/>
      <c r="K847" s="393"/>
      <c r="L847" s="393"/>
    </row>
    <row r="848" spans="1:12" x14ac:dyDescent="0.55000000000000004">
      <c r="A848" s="440"/>
      <c r="B848" s="375"/>
      <c r="C848" s="376"/>
      <c r="D848" s="376"/>
      <c r="E848" s="376"/>
      <c r="F848" s="376"/>
      <c r="G848" s="377"/>
      <c r="H848" s="375"/>
      <c r="I848" s="377"/>
      <c r="J848" s="393"/>
      <c r="K848" s="393"/>
      <c r="L848" s="393"/>
    </row>
    <row r="849" spans="1:13" ht="19" customHeight="1" x14ac:dyDescent="0.55000000000000004">
      <c r="A849" s="440"/>
      <c r="B849" s="375"/>
      <c r="C849" s="376"/>
      <c r="D849" s="376"/>
      <c r="E849" s="376"/>
      <c r="F849" s="376"/>
      <c r="G849" s="377"/>
      <c r="H849" s="375"/>
      <c r="I849" s="377"/>
      <c r="J849" s="393"/>
      <c r="K849" s="393"/>
      <c r="L849" s="393"/>
    </row>
    <row r="850" spans="1:13" ht="19" customHeight="1" x14ac:dyDescent="0.55000000000000004">
      <c r="A850" s="440"/>
      <c r="B850" s="411" t="s">
        <v>616</v>
      </c>
      <c r="C850" s="412"/>
      <c r="D850" s="412"/>
      <c r="E850" s="412"/>
      <c r="F850" s="412"/>
      <c r="G850" s="413"/>
      <c r="H850" s="375"/>
      <c r="I850" s="377"/>
      <c r="J850" s="414" t="s">
        <v>273</v>
      </c>
      <c r="K850" s="414" t="s">
        <v>273</v>
      </c>
      <c r="L850" s="414" t="s">
        <v>273</v>
      </c>
    </row>
    <row r="851" spans="1:13" ht="19" customHeight="1" x14ac:dyDescent="0.55000000000000004">
      <c r="A851" s="440"/>
      <c r="B851" s="432"/>
      <c r="C851" s="433"/>
      <c r="D851" s="433"/>
      <c r="E851" s="433"/>
      <c r="F851" s="433"/>
      <c r="G851" s="434"/>
      <c r="H851" s="375"/>
      <c r="I851" s="377"/>
      <c r="J851" s="423"/>
      <c r="K851" s="423"/>
      <c r="L851" s="423"/>
    </row>
    <row r="852" spans="1:13" ht="19" customHeight="1" x14ac:dyDescent="0.55000000000000004">
      <c r="A852" s="440"/>
      <c r="B852" s="375" t="s">
        <v>617</v>
      </c>
      <c r="C852" s="376"/>
      <c r="D852" s="376"/>
      <c r="E852" s="376"/>
      <c r="F852" s="376"/>
      <c r="G852" s="377"/>
      <c r="H852" s="375"/>
      <c r="I852" s="377"/>
      <c r="J852" s="393" t="s">
        <v>336</v>
      </c>
      <c r="K852" s="393" t="s">
        <v>273</v>
      </c>
      <c r="L852" s="393" t="s">
        <v>273</v>
      </c>
    </row>
    <row r="853" spans="1:13" ht="19" customHeight="1" x14ac:dyDescent="0.55000000000000004">
      <c r="A853" s="440"/>
      <c r="B853" s="375"/>
      <c r="C853" s="376"/>
      <c r="D853" s="376"/>
      <c r="E853" s="376"/>
      <c r="F853" s="376"/>
      <c r="G853" s="377"/>
      <c r="H853" s="375"/>
      <c r="I853" s="377"/>
      <c r="J853" s="393"/>
      <c r="K853" s="393"/>
      <c r="L853" s="393"/>
    </row>
    <row r="854" spans="1:13" ht="19" customHeight="1" x14ac:dyDescent="0.55000000000000004">
      <c r="A854" s="440"/>
      <c r="B854" s="411" t="s">
        <v>618</v>
      </c>
      <c r="C854" s="412"/>
      <c r="D854" s="412"/>
      <c r="E854" s="412"/>
      <c r="F854" s="412"/>
      <c r="G854" s="413"/>
      <c r="H854" s="375"/>
      <c r="I854" s="377"/>
      <c r="J854" s="414" t="s">
        <v>273</v>
      </c>
      <c r="K854" s="414" t="s">
        <v>273</v>
      </c>
      <c r="L854" s="414" t="s">
        <v>273</v>
      </c>
    </row>
    <row r="855" spans="1:13" ht="19" customHeight="1" x14ac:dyDescent="0.55000000000000004">
      <c r="A855" s="440"/>
      <c r="B855" s="432"/>
      <c r="C855" s="433"/>
      <c r="D855" s="433"/>
      <c r="E855" s="433"/>
      <c r="F855" s="433"/>
      <c r="G855" s="434"/>
      <c r="H855" s="375"/>
      <c r="I855" s="377"/>
      <c r="J855" s="423"/>
      <c r="K855" s="423"/>
      <c r="L855" s="423"/>
      <c r="M855" s="218"/>
    </row>
    <row r="856" spans="1:13" ht="19" customHeight="1" x14ac:dyDescent="0.55000000000000004">
      <c r="A856" s="440"/>
      <c r="B856" s="375" t="s">
        <v>619</v>
      </c>
      <c r="C856" s="430"/>
      <c r="D856" s="430"/>
      <c r="E856" s="430"/>
      <c r="F856" s="430"/>
      <c r="G856" s="431"/>
      <c r="H856" s="375"/>
      <c r="I856" s="377"/>
      <c r="J856" s="393" t="s">
        <v>273</v>
      </c>
      <c r="K856" s="393" t="s">
        <v>273</v>
      </c>
      <c r="L856" s="393" t="s">
        <v>273</v>
      </c>
    </row>
    <row r="857" spans="1:13" ht="19" customHeight="1" x14ac:dyDescent="0.55000000000000004">
      <c r="A857" s="440"/>
      <c r="B857" s="429"/>
      <c r="C857" s="430"/>
      <c r="D857" s="430"/>
      <c r="E857" s="430"/>
      <c r="F857" s="430"/>
      <c r="G857" s="431"/>
      <c r="H857" s="378"/>
      <c r="I857" s="380"/>
      <c r="J857" s="393"/>
      <c r="K857" s="393"/>
      <c r="L857" s="393"/>
    </row>
    <row r="858" spans="1:13" ht="18" customHeight="1" x14ac:dyDescent="0.55000000000000004">
      <c r="A858" s="440"/>
      <c r="B858" s="381" t="s">
        <v>620</v>
      </c>
      <c r="C858" s="382"/>
      <c r="D858" s="382"/>
      <c r="E858" s="382"/>
      <c r="F858" s="382"/>
      <c r="G858" s="383"/>
      <c r="H858" s="381" t="s">
        <v>615</v>
      </c>
      <c r="I858" s="383"/>
      <c r="J858" s="372" t="s">
        <v>273</v>
      </c>
      <c r="K858" s="372" t="s">
        <v>273</v>
      </c>
      <c r="L858" s="372" t="s">
        <v>273</v>
      </c>
    </row>
    <row r="859" spans="1:13" ht="18" customHeight="1" x14ac:dyDescent="0.55000000000000004">
      <c r="A859" s="440"/>
      <c r="B859" s="375"/>
      <c r="C859" s="376"/>
      <c r="D859" s="376"/>
      <c r="E859" s="376"/>
      <c r="F859" s="376"/>
      <c r="G859" s="377"/>
      <c r="H859" s="375"/>
      <c r="I859" s="377"/>
      <c r="J859" s="393"/>
      <c r="K859" s="393"/>
      <c r="L859" s="393"/>
    </row>
    <row r="860" spans="1:13" ht="18" customHeight="1" x14ac:dyDescent="0.55000000000000004">
      <c r="A860" s="440"/>
      <c r="B860" s="375"/>
      <c r="C860" s="376"/>
      <c r="D860" s="376"/>
      <c r="E860" s="376"/>
      <c r="F860" s="376"/>
      <c r="G860" s="377"/>
      <c r="H860" s="375"/>
      <c r="I860" s="377"/>
      <c r="J860" s="393"/>
      <c r="K860" s="393"/>
      <c r="L860" s="393"/>
    </row>
    <row r="861" spans="1:13" ht="18" customHeight="1" x14ac:dyDescent="0.55000000000000004">
      <c r="A861" s="440"/>
      <c r="B861" s="375"/>
      <c r="C861" s="376"/>
      <c r="D861" s="376"/>
      <c r="E861" s="376"/>
      <c r="F861" s="376"/>
      <c r="G861" s="377"/>
      <c r="H861" s="375"/>
      <c r="I861" s="377"/>
      <c r="J861" s="393"/>
      <c r="K861" s="393"/>
      <c r="L861" s="393"/>
    </row>
    <row r="862" spans="1:13" ht="18" customHeight="1" x14ac:dyDescent="0.55000000000000004">
      <c r="A862" s="440"/>
      <c r="B862" s="375"/>
      <c r="C862" s="376"/>
      <c r="D862" s="376"/>
      <c r="E862" s="376"/>
      <c r="F862" s="376"/>
      <c r="G862" s="377"/>
      <c r="H862" s="375"/>
      <c r="I862" s="377"/>
      <c r="J862" s="393"/>
      <c r="K862" s="393"/>
      <c r="L862" s="393"/>
    </row>
    <row r="863" spans="1:13" ht="18" customHeight="1" x14ac:dyDescent="0.55000000000000004">
      <c r="A863" s="440"/>
      <c r="B863" s="375"/>
      <c r="C863" s="376"/>
      <c r="D863" s="376"/>
      <c r="E863" s="376"/>
      <c r="F863" s="376"/>
      <c r="G863" s="377"/>
      <c r="H863" s="375"/>
      <c r="I863" s="377"/>
      <c r="J863" s="423"/>
      <c r="K863" s="423"/>
      <c r="L863" s="423"/>
    </row>
    <row r="864" spans="1:13" ht="19" customHeight="1" x14ac:dyDescent="0.55000000000000004">
      <c r="A864" s="440"/>
      <c r="B864" s="411" t="s">
        <v>621</v>
      </c>
      <c r="C864" s="412"/>
      <c r="D864" s="412"/>
      <c r="E864" s="412"/>
      <c r="F864" s="412"/>
      <c r="G864" s="413"/>
      <c r="H864" s="375"/>
      <c r="I864" s="377"/>
      <c r="J864" s="393" t="s">
        <v>273</v>
      </c>
      <c r="K864" s="393" t="s">
        <v>273</v>
      </c>
      <c r="L864" s="393" t="s">
        <v>273</v>
      </c>
    </row>
    <row r="865" spans="1:12" ht="19" customHeight="1" x14ac:dyDescent="0.55000000000000004">
      <c r="A865" s="440"/>
      <c r="B865" s="432"/>
      <c r="C865" s="433"/>
      <c r="D865" s="433"/>
      <c r="E865" s="433"/>
      <c r="F865" s="433"/>
      <c r="G865" s="434"/>
      <c r="H865" s="375"/>
      <c r="I865" s="377"/>
      <c r="J865" s="393"/>
      <c r="K865" s="393"/>
      <c r="L865" s="393"/>
    </row>
    <row r="866" spans="1:12" ht="19" customHeight="1" x14ac:dyDescent="0.55000000000000004">
      <c r="A866" s="440"/>
      <c r="B866" s="411" t="s">
        <v>622</v>
      </c>
      <c r="C866" s="424"/>
      <c r="D866" s="424"/>
      <c r="E866" s="424"/>
      <c r="F866" s="424"/>
      <c r="G866" s="425"/>
      <c r="H866" s="375"/>
      <c r="I866" s="377"/>
      <c r="J866" s="414" t="s">
        <v>273</v>
      </c>
      <c r="K866" s="414" t="s">
        <v>273</v>
      </c>
      <c r="L866" s="414" t="s">
        <v>273</v>
      </c>
    </row>
    <row r="867" spans="1:12" ht="19" customHeight="1" x14ac:dyDescent="0.55000000000000004">
      <c r="A867" s="440"/>
      <c r="B867" s="426"/>
      <c r="C867" s="427"/>
      <c r="D867" s="427"/>
      <c r="E867" s="427"/>
      <c r="F867" s="427"/>
      <c r="G867" s="428"/>
      <c r="H867" s="375"/>
      <c r="I867" s="377"/>
      <c r="J867" s="423"/>
      <c r="K867" s="423"/>
      <c r="L867" s="423"/>
    </row>
    <row r="868" spans="1:12" ht="19" customHeight="1" x14ac:dyDescent="0.55000000000000004">
      <c r="A868" s="440"/>
      <c r="B868" s="411" t="s">
        <v>623</v>
      </c>
      <c r="C868" s="424"/>
      <c r="D868" s="424"/>
      <c r="E868" s="424"/>
      <c r="F868" s="424"/>
      <c r="G868" s="425"/>
      <c r="H868" s="375"/>
      <c r="I868" s="377"/>
      <c r="J868" s="393" t="s">
        <v>273</v>
      </c>
      <c r="K868" s="393" t="s">
        <v>273</v>
      </c>
      <c r="L868" s="393" t="s">
        <v>273</v>
      </c>
    </row>
    <row r="869" spans="1:12" ht="19" customHeight="1" x14ac:dyDescent="0.55000000000000004">
      <c r="A869" s="440"/>
      <c r="B869" s="429"/>
      <c r="C869" s="430"/>
      <c r="D869" s="430"/>
      <c r="E869" s="430"/>
      <c r="F869" s="430"/>
      <c r="G869" s="431"/>
      <c r="H869" s="375"/>
      <c r="I869" s="377"/>
      <c r="J869" s="393"/>
      <c r="K869" s="393"/>
      <c r="L869" s="393"/>
    </row>
    <row r="870" spans="1:12" ht="19" customHeight="1" x14ac:dyDescent="0.55000000000000004">
      <c r="A870" s="440"/>
      <c r="B870" s="417" t="s">
        <v>624</v>
      </c>
      <c r="C870" s="418"/>
      <c r="D870" s="418"/>
      <c r="E870" s="418"/>
      <c r="F870" s="418"/>
      <c r="G870" s="419"/>
      <c r="H870" s="375"/>
      <c r="I870" s="377"/>
      <c r="J870" s="414" t="s">
        <v>273</v>
      </c>
      <c r="K870" s="414" t="s">
        <v>273</v>
      </c>
      <c r="L870" s="414" t="s">
        <v>273</v>
      </c>
    </row>
    <row r="871" spans="1:12" ht="19" customHeight="1" x14ac:dyDescent="0.55000000000000004">
      <c r="A871" s="440"/>
      <c r="B871" s="420"/>
      <c r="C871" s="421"/>
      <c r="D871" s="421"/>
      <c r="E871" s="421"/>
      <c r="F871" s="421"/>
      <c r="G871" s="422"/>
      <c r="H871" s="375"/>
      <c r="I871" s="377"/>
      <c r="J871" s="423"/>
      <c r="K871" s="423"/>
      <c r="L871" s="423"/>
    </row>
    <row r="872" spans="1:12" ht="19" customHeight="1" x14ac:dyDescent="0.55000000000000004">
      <c r="A872" s="440"/>
      <c r="B872" s="411" t="s">
        <v>625</v>
      </c>
      <c r="C872" s="424"/>
      <c r="D872" s="424"/>
      <c r="E872" s="424"/>
      <c r="F872" s="424"/>
      <c r="G872" s="425"/>
      <c r="H872" s="375"/>
      <c r="I872" s="377"/>
      <c r="J872" s="393" t="s">
        <v>273</v>
      </c>
      <c r="K872" s="393" t="s">
        <v>273</v>
      </c>
      <c r="L872" s="393" t="s">
        <v>273</v>
      </c>
    </row>
    <row r="873" spans="1:12" ht="19" customHeight="1" x14ac:dyDescent="0.55000000000000004">
      <c r="A873" s="440"/>
      <c r="B873" s="426"/>
      <c r="C873" s="427"/>
      <c r="D873" s="427"/>
      <c r="E873" s="427"/>
      <c r="F873" s="427"/>
      <c r="G873" s="428"/>
      <c r="H873" s="375"/>
      <c r="I873" s="377"/>
      <c r="J873" s="393"/>
      <c r="K873" s="393"/>
      <c r="L873" s="393"/>
    </row>
    <row r="874" spans="1:12" ht="19" customHeight="1" x14ac:dyDescent="0.55000000000000004">
      <c r="A874" s="440"/>
      <c r="B874" s="411" t="s">
        <v>626</v>
      </c>
      <c r="C874" s="412"/>
      <c r="D874" s="412"/>
      <c r="E874" s="412"/>
      <c r="F874" s="412"/>
      <c r="G874" s="413"/>
      <c r="H874" s="375"/>
      <c r="I874" s="377"/>
      <c r="J874" s="414" t="s">
        <v>273</v>
      </c>
      <c r="K874" s="414" t="s">
        <v>273</v>
      </c>
      <c r="L874" s="414" t="s">
        <v>273</v>
      </c>
    </row>
    <row r="875" spans="1:12" ht="19" customHeight="1" x14ac:dyDescent="0.55000000000000004">
      <c r="A875" s="441"/>
      <c r="B875" s="378"/>
      <c r="C875" s="379"/>
      <c r="D875" s="379"/>
      <c r="E875" s="379"/>
      <c r="F875" s="379"/>
      <c r="G875" s="380"/>
      <c r="H875" s="378"/>
      <c r="I875" s="380"/>
      <c r="J875" s="415"/>
      <c r="K875" s="415"/>
      <c r="L875" s="415"/>
    </row>
    <row r="876" spans="1:12" ht="15" customHeight="1" x14ac:dyDescent="0.55000000000000004">
      <c r="A876" s="416" t="s">
        <v>544</v>
      </c>
      <c r="B876" s="381" t="s">
        <v>627</v>
      </c>
      <c r="C876" s="382"/>
      <c r="D876" s="382"/>
      <c r="E876" s="382"/>
      <c r="F876" s="382"/>
      <c r="G876" s="383"/>
      <c r="H876" s="399"/>
      <c r="I876" s="400"/>
      <c r="J876" s="372" t="s">
        <v>273</v>
      </c>
      <c r="K876" s="372" t="s">
        <v>273</v>
      </c>
      <c r="L876" s="372" t="s">
        <v>273</v>
      </c>
    </row>
    <row r="877" spans="1:12" ht="15" customHeight="1" x14ac:dyDescent="0.55000000000000004">
      <c r="A877" s="373"/>
      <c r="B877" s="375"/>
      <c r="C877" s="376"/>
      <c r="D877" s="376"/>
      <c r="E877" s="376"/>
      <c r="F877" s="376"/>
      <c r="G877" s="377"/>
      <c r="H877" s="401"/>
      <c r="I877" s="402"/>
      <c r="J877" s="373"/>
      <c r="K877" s="373"/>
      <c r="L877" s="373"/>
    </row>
    <row r="878" spans="1:12" ht="18" customHeight="1" x14ac:dyDescent="0.55000000000000004">
      <c r="A878" s="373"/>
      <c r="B878" s="403" t="s">
        <v>628</v>
      </c>
      <c r="C878" s="404"/>
      <c r="D878" s="404"/>
      <c r="E878" s="404"/>
      <c r="F878" s="404"/>
      <c r="G878" s="405"/>
      <c r="H878" s="394"/>
      <c r="I878" s="395"/>
      <c r="J878" s="217"/>
      <c r="K878" s="217"/>
      <c r="L878" s="217"/>
    </row>
    <row r="879" spans="1:12" ht="20" customHeight="1" x14ac:dyDescent="0.55000000000000004">
      <c r="A879" s="373"/>
      <c r="B879" s="403" t="s">
        <v>629</v>
      </c>
      <c r="C879" s="404"/>
      <c r="D879" s="404"/>
      <c r="E879" s="404"/>
      <c r="F879" s="404"/>
      <c r="G879" s="405"/>
      <c r="H879" s="394"/>
      <c r="I879" s="395"/>
      <c r="J879" s="406" t="s">
        <v>273</v>
      </c>
      <c r="K879" s="406" t="s">
        <v>273</v>
      </c>
      <c r="L879" s="406" t="s">
        <v>273</v>
      </c>
    </row>
    <row r="880" spans="1:12" ht="18" customHeight="1" x14ac:dyDescent="0.55000000000000004">
      <c r="A880" s="373"/>
      <c r="B880" s="403"/>
      <c r="C880" s="404"/>
      <c r="D880" s="404"/>
      <c r="E880" s="404"/>
      <c r="F880" s="404"/>
      <c r="G880" s="405"/>
      <c r="H880" s="394"/>
      <c r="I880" s="395"/>
      <c r="J880" s="407"/>
      <c r="K880" s="407"/>
      <c r="L880" s="407"/>
    </row>
    <row r="881" spans="1:12" ht="11.5" customHeight="1" x14ac:dyDescent="0.55000000000000004">
      <c r="A881" s="373"/>
      <c r="B881" s="403"/>
      <c r="C881" s="404"/>
      <c r="D881" s="404"/>
      <c r="E881" s="404"/>
      <c r="F881" s="404"/>
      <c r="G881" s="405"/>
      <c r="H881" s="394"/>
      <c r="I881" s="395"/>
      <c r="J881" s="407"/>
      <c r="K881" s="407"/>
      <c r="L881" s="407"/>
    </row>
    <row r="882" spans="1:12" ht="18" customHeight="1" x14ac:dyDescent="0.55000000000000004">
      <c r="A882" s="373"/>
      <c r="B882" s="403" t="s">
        <v>630</v>
      </c>
      <c r="C882" s="404"/>
      <c r="D882" s="404"/>
      <c r="E882" s="404"/>
      <c r="F882" s="404"/>
      <c r="G882" s="405"/>
      <c r="H882" s="394"/>
      <c r="I882" s="395"/>
      <c r="J882" s="407"/>
      <c r="K882" s="407"/>
      <c r="L882" s="407"/>
    </row>
    <row r="883" spans="1:12" ht="27" customHeight="1" x14ac:dyDescent="0.55000000000000004">
      <c r="A883" s="373"/>
      <c r="B883" s="403"/>
      <c r="C883" s="404"/>
      <c r="D883" s="404"/>
      <c r="E883" s="404"/>
      <c r="F883" s="404"/>
      <c r="G883" s="405"/>
      <c r="H883" s="394"/>
      <c r="I883" s="395"/>
      <c r="J883" s="407"/>
      <c r="K883" s="407"/>
      <c r="L883" s="407"/>
    </row>
    <row r="884" spans="1:12" ht="18" customHeight="1" x14ac:dyDescent="0.55000000000000004">
      <c r="A884" s="373"/>
      <c r="B884" s="403" t="s">
        <v>631</v>
      </c>
      <c r="C884" s="404"/>
      <c r="D884" s="404"/>
      <c r="E884" s="404"/>
      <c r="F884" s="404"/>
      <c r="G884" s="405"/>
      <c r="H884" s="394"/>
      <c r="I884" s="395"/>
      <c r="J884" s="407"/>
      <c r="K884" s="407"/>
      <c r="L884" s="407"/>
    </row>
    <row r="885" spans="1:12" ht="18" customHeight="1" x14ac:dyDescent="0.55000000000000004">
      <c r="A885" s="373"/>
      <c r="B885" s="403"/>
      <c r="C885" s="404"/>
      <c r="D885" s="404"/>
      <c r="E885" s="404"/>
      <c r="F885" s="404"/>
      <c r="G885" s="405"/>
      <c r="H885" s="394"/>
      <c r="I885" s="395"/>
      <c r="J885" s="407"/>
      <c r="K885" s="407"/>
      <c r="L885" s="407"/>
    </row>
    <row r="886" spans="1:12" ht="15" customHeight="1" x14ac:dyDescent="0.55000000000000004">
      <c r="A886" s="373"/>
      <c r="B886" s="403"/>
      <c r="C886" s="404"/>
      <c r="D886" s="404"/>
      <c r="E886" s="404"/>
      <c r="F886" s="404"/>
      <c r="G886" s="405"/>
      <c r="H886" s="394"/>
      <c r="I886" s="395"/>
      <c r="J886" s="407"/>
      <c r="K886" s="407"/>
      <c r="L886" s="407"/>
    </row>
    <row r="887" spans="1:12" ht="18" customHeight="1" x14ac:dyDescent="0.55000000000000004">
      <c r="A887" s="373"/>
      <c r="B887" s="403" t="s">
        <v>632</v>
      </c>
      <c r="C887" s="404"/>
      <c r="D887" s="404"/>
      <c r="E887" s="404"/>
      <c r="F887" s="404"/>
      <c r="G887" s="405"/>
      <c r="H887" s="394"/>
      <c r="I887" s="395"/>
      <c r="J887" s="406" t="s">
        <v>273</v>
      </c>
      <c r="K887" s="406" t="s">
        <v>273</v>
      </c>
      <c r="L887" s="406" t="s">
        <v>273</v>
      </c>
    </row>
    <row r="888" spans="1:12" ht="18" customHeight="1" x14ac:dyDescent="0.55000000000000004">
      <c r="A888" s="373"/>
      <c r="B888" s="403"/>
      <c r="C888" s="404"/>
      <c r="D888" s="404"/>
      <c r="E888" s="404"/>
      <c r="F888" s="404"/>
      <c r="G888" s="405"/>
      <c r="H888" s="394"/>
      <c r="I888" s="395"/>
      <c r="J888" s="407"/>
      <c r="K888" s="407"/>
      <c r="L888" s="407"/>
    </row>
    <row r="889" spans="1:12" ht="18" customHeight="1" x14ac:dyDescent="0.55000000000000004">
      <c r="A889" s="373"/>
      <c r="B889" s="403"/>
      <c r="C889" s="404"/>
      <c r="D889" s="404"/>
      <c r="E889" s="404"/>
      <c r="F889" s="404"/>
      <c r="G889" s="405"/>
      <c r="H889" s="394"/>
      <c r="I889" s="395"/>
      <c r="J889" s="407"/>
      <c r="K889" s="407"/>
      <c r="L889" s="407"/>
    </row>
    <row r="890" spans="1:12" ht="18" customHeight="1" x14ac:dyDescent="0.55000000000000004">
      <c r="A890" s="373"/>
      <c r="B890" s="403" t="s">
        <v>633</v>
      </c>
      <c r="C890" s="404"/>
      <c r="D890" s="404"/>
      <c r="E890" s="404"/>
      <c r="F890" s="404"/>
      <c r="G890" s="405"/>
      <c r="H890" s="394"/>
      <c r="I890" s="395"/>
      <c r="J890" s="406" t="s">
        <v>273</v>
      </c>
      <c r="K890" s="406" t="s">
        <v>273</v>
      </c>
      <c r="L890" s="406" t="s">
        <v>273</v>
      </c>
    </row>
    <row r="891" spans="1:12" ht="35" customHeight="1" x14ac:dyDescent="0.55000000000000004">
      <c r="A891" s="373"/>
      <c r="B891" s="403"/>
      <c r="C891" s="404"/>
      <c r="D891" s="404"/>
      <c r="E891" s="404"/>
      <c r="F891" s="404"/>
      <c r="G891" s="405"/>
      <c r="H891" s="394"/>
      <c r="I891" s="395"/>
      <c r="J891" s="407"/>
      <c r="K891" s="407"/>
      <c r="L891" s="407"/>
    </row>
    <row r="892" spans="1:12" ht="14" customHeight="1" x14ac:dyDescent="0.55000000000000004">
      <c r="A892" s="373"/>
      <c r="B892" s="403" t="s">
        <v>634</v>
      </c>
      <c r="C892" s="404"/>
      <c r="D892" s="404"/>
      <c r="E892" s="404"/>
      <c r="F892" s="404"/>
      <c r="G892" s="405"/>
      <c r="H892" s="394"/>
      <c r="I892" s="395"/>
      <c r="J892" s="406" t="s">
        <v>273</v>
      </c>
      <c r="K892" s="406" t="s">
        <v>273</v>
      </c>
      <c r="L892" s="406" t="s">
        <v>273</v>
      </c>
    </row>
    <row r="893" spans="1:12" ht="14" customHeight="1" x14ac:dyDescent="0.55000000000000004">
      <c r="A893" s="373"/>
      <c r="B893" s="403"/>
      <c r="C893" s="404"/>
      <c r="D893" s="404"/>
      <c r="E893" s="404"/>
      <c r="F893" s="404"/>
      <c r="G893" s="405"/>
      <c r="H893" s="394"/>
      <c r="I893" s="395"/>
      <c r="J893" s="407"/>
      <c r="K893" s="407"/>
      <c r="L893" s="407"/>
    </row>
    <row r="894" spans="1:12" ht="18" customHeight="1" x14ac:dyDescent="0.55000000000000004">
      <c r="A894" s="373"/>
      <c r="B894" s="403" t="s">
        <v>635</v>
      </c>
      <c r="C894" s="404"/>
      <c r="D894" s="404"/>
      <c r="E894" s="404"/>
      <c r="F894" s="404"/>
      <c r="G894" s="405"/>
      <c r="H894" s="394"/>
      <c r="I894" s="395"/>
      <c r="J894" s="406" t="s">
        <v>273</v>
      </c>
      <c r="K894" s="406" t="s">
        <v>273</v>
      </c>
      <c r="L894" s="406" t="s">
        <v>273</v>
      </c>
    </row>
    <row r="895" spans="1:12" ht="18" customHeight="1" x14ac:dyDescent="0.55000000000000004">
      <c r="A895" s="373"/>
      <c r="B895" s="403"/>
      <c r="C895" s="404"/>
      <c r="D895" s="404"/>
      <c r="E895" s="404"/>
      <c r="F895" s="404"/>
      <c r="G895" s="405"/>
      <c r="H895" s="394"/>
      <c r="I895" s="395"/>
      <c r="J895" s="407"/>
      <c r="K895" s="407"/>
      <c r="L895" s="407"/>
    </row>
    <row r="896" spans="1:12" ht="14" customHeight="1" x14ac:dyDescent="0.55000000000000004">
      <c r="A896" s="373"/>
      <c r="B896" s="403" t="s">
        <v>636</v>
      </c>
      <c r="C896" s="404"/>
      <c r="D896" s="404"/>
      <c r="E896" s="404"/>
      <c r="F896" s="404"/>
      <c r="G896" s="405"/>
      <c r="H896" s="394"/>
      <c r="I896" s="395"/>
      <c r="J896" s="406" t="s">
        <v>273</v>
      </c>
      <c r="K896" s="406" t="s">
        <v>273</v>
      </c>
      <c r="L896" s="406" t="s">
        <v>273</v>
      </c>
    </row>
    <row r="897" spans="1:12" ht="14" customHeight="1" x14ac:dyDescent="0.55000000000000004">
      <c r="A897" s="373"/>
      <c r="B897" s="403"/>
      <c r="C897" s="404"/>
      <c r="D897" s="404"/>
      <c r="E897" s="404"/>
      <c r="F897" s="404"/>
      <c r="G897" s="405"/>
      <c r="H897" s="394"/>
      <c r="I897" s="395"/>
      <c r="J897" s="407"/>
      <c r="K897" s="407"/>
      <c r="L897" s="407"/>
    </row>
    <row r="898" spans="1:12" ht="18" customHeight="1" x14ac:dyDescent="0.55000000000000004">
      <c r="A898" s="373"/>
      <c r="B898" s="403" t="s">
        <v>637</v>
      </c>
      <c r="C898" s="404"/>
      <c r="D898" s="404"/>
      <c r="E898" s="404"/>
      <c r="F898" s="404"/>
      <c r="G898" s="405"/>
      <c r="H898" s="394"/>
      <c r="I898" s="395"/>
      <c r="J898" s="393" t="s">
        <v>273</v>
      </c>
      <c r="K898" s="393" t="s">
        <v>336</v>
      </c>
      <c r="L898" s="393" t="s">
        <v>336</v>
      </c>
    </row>
    <row r="899" spans="1:12" ht="26" customHeight="1" x14ac:dyDescent="0.55000000000000004">
      <c r="A899" s="373"/>
      <c r="B899" s="403" t="s">
        <v>638</v>
      </c>
      <c r="C899" s="404"/>
      <c r="D899" s="404"/>
      <c r="E899" s="404"/>
      <c r="F899" s="404"/>
      <c r="G899" s="405"/>
      <c r="H899" s="394"/>
      <c r="I899" s="395"/>
      <c r="J899" s="373"/>
      <c r="K899" s="373"/>
      <c r="L899" s="373"/>
    </row>
    <row r="900" spans="1:12" ht="26" customHeight="1" x14ac:dyDescent="0.55000000000000004">
      <c r="A900" s="373"/>
      <c r="B900" s="403"/>
      <c r="C900" s="404"/>
      <c r="D900" s="404"/>
      <c r="E900" s="404"/>
      <c r="F900" s="404"/>
      <c r="G900" s="405"/>
      <c r="H900" s="394"/>
      <c r="I900" s="395"/>
      <c r="J900" s="373"/>
      <c r="K900" s="373"/>
      <c r="L900" s="373"/>
    </row>
    <row r="901" spans="1:12" ht="26" customHeight="1" x14ac:dyDescent="0.55000000000000004">
      <c r="A901" s="373"/>
      <c r="B901" s="403"/>
      <c r="C901" s="404"/>
      <c r="D901" s="404"/>
      <c r="E901" s="404"/>
      <c r="F901" s="404"/>
      <c r="G901" s="405"/>
      <c r="H901" s="394"/>
      <c r="I901" s="395"/>
      <c r="J901" s="373"/>
      <c r="K901" s="373"/>
      <c r="L901" s="373"/>
    </row>
    <row r="902" spans="1:12" ht="26" customHeight="1" x14ac:dyDescent="0.55000000000000004">
      <c r="A902" s="373"/>
      <c r="B902" s="403"/>
      <c r="C902" s="404"/>
      <c r="D902" s="404"/>
      <c r="E902" s="404"/>
      <c r="F902" s="404"/>
      <c r="G902" s="405"/>
      <c r="H902" s="394"/>
      <c r="I902" s="395"/>
      <c r="J902" s="373"/>
      <c r="K902" s="373"/>
      <c r="L902" s="373"/>
    </row>
    <row r="903" spans="1:12" ht="26" customHeight="1" x14ac:dyDescent="0.55000000000000004">
      <c r="A903" s="373"/>
      <c r="B903" s="403"/>
      <c r="C903" s="404"/>
      <c r="D903" s="404"/>
      <c r="E903" s="404"/>
      <c r="F903" s="404"/>
      <c r="G903" s="405"/>
      <c r="H903" s="394"/>
      <c r="I903" s="395"/>
      <c r="J903" s="373"/>
      <c r="K903" s="373"/>
      <c r="L903" s="373"/>
    </row>
    <row r="904" spans="1:12" ht="26" customHeight="1" x14ac:dyDescent="0.55000000000000004">
      <c r="A904" s="374"/>
      <c r="B904" s="408"/>
      <c r="C904" s="409"/>
      <c r="D904" s="409"/>
      <c r="E904" s="409"/>
      <c r="F904" s="409"/>
      <c r="G904" s="410"/>
      <c r="H904" s="387"/>
      <c r="I904" s="388"/>
      <c r="J904" s="374"/>
      <c r="K904" s="374"/>
      <c r="L904" s="374"/>
    </row>
    <row r="905" spans="1:12" ht="18" customHeight="1" x14ac:dyDescent="0.55000000000000004">
      <c r="A905" s="396" t="s">
        <v>544</v>
      </c>
      <c r="B905" s="375" t="s">
        <v>639</v>
      </c>
      <c r="C905" s="376"/>
      <c r="D905" s="376"/>
      <c r="E905" s="376"/>
      <c r="F905" s="376"/>
      <c r="G905" s="377"/>
      <c r="H905" s="399"/>
      <c r="I905" s="400"/>
      <c r="J905" s="372" t="s">
        <v>273</v>
      </c>
      <c r="K905" s="372" t="s">
        <v>273</v>
      </c>
      <c r="L905" s="372" t="s">
        <v>273</v>
      </c>
    </row>
    <row r="906" spans="1:12" ht="18" customHeight="1" x14ac:dyDescent="0.55000000000000004">
      <c r="A906" s="397"/>
      <c r="B906" s="375"/>
      <c r="C906" s="376"/>
      <c r="D906" s="376"/>
      <c r="E906" s="376"/>
      <c r="F906" s="376"/>
      <c r="G906" s="377"/>
      <c r="H906" s="401"/>
      <c r="I906" s="402"/>
      <c r="J906" s="373"/>
      <c r="K906" s="373"/>
      <c r="L906" s="373"/>
    </row>
    <row r="907" spans="1:12" ht="18" customHeight="1" x14ac:dyDescent="0.55000000000000004">
      <c r="A907" s="397"/>
      <c r="B907" s="375" t="s">
        <v>640</v>
      </c>
      <c r="C907" s="376"/>
      <c r="D907" s="376"/>
      <c r="E907" s="376"/>
      <c r="F907" s="376"/>
      <c r="G907" s="377"/>
      <c r="H907" s="394"/>
      <c r="I907" s="395"/>
      <c r="J907" s="372" t="s">
        <v>273</v>
      </c>
      <c r="K907" s="372" t="s">
        <v>273</v>
      </c>
      <c r="L907" s="372" t="s">
        <v>273</v>
      </c>
    </row>
    <row r="908" spans="1:12" ht="18" customHeight="1" x14ac:dyDescent="0.55000000000000004">
      <c r="A908" s="397"/>
      <c r="B908" s="375"/>
      <c r="C908" s="376"/>
      <c r="D908" s="376"/>
      <c r="E908" s="376"/>
      <c r="F908" s="376"/>
      <c r="G908" s="377"/>
      <c r="H908" s="394"/>
      <c r="I908" s="395"/>
      <c r="J908" s="373"/>
      <c r="K908" s="373"/>
      <c r="L908" s="373"/>
    </row>
    <row r="909" spans="1:12" ht="18" customHeight="1" x14ac:dyDescent="0.55000000000000004">
      <c r="A909" s="397"/>
      <c r="B909" s="375" t="s">
        <v>641</v>
      </c>
      <c r="C909" s="376"/>
      <c r="D909" s="376"/>
      <c r="E909" s="376"/>
      <c r="F909" s="376"/>
      <c r="G909" s="377"/>
      <c r="H909" s="394"/>
      <c r="I909" s="395"/>
      <c r="J909" s="393" t="s">
        <v>273</v>
      </c>
      <c r="K909" s="393" t="s">
        <v>273</v>
      </c>
      <c r="L909" s="393" t="s">
        <v>273</v>
      </c>
    </row>
    <row r="910" spans="1:12" ht="18" customHeight="1" x14ac:dyDescent="0.55000000000000004">
      <c r="A910" s="397"/>
      <c r="B910" s="375"/>
      <c r="C910" s="376"/>
      <c r="D910" s="376"/>
      <c r="E910" s="376"/>
      <c r="F910" s="376"/>
      <c r="G910" s="377"/>
      <c r="H910" s="394"/>
      <c r="I910" s="395"/>
      <c r="J910" s="373"/>
      <c r="K910" s="373"/>
      <c r="L910" s="373"/>
    </row>
    <row r="911" spans="1:12" ht="18" customHeight="1" x14ac:dyDescent="0.55000000000000004">
      <c r="A911" s="397"/>
      <c r="B911" s="375"/>
      <c r="C911" s="376"/>
      <c r="D911" s="376"/>
      <c r="E911" s="376"/>
      <c r="F911" s="376"/>
      <c r="G911" s="377"/>
      <c r="H911" s="387"/>
      <c r="I911" s="388"/>
      <c r="J911" s="374"/>
      <c r="K911" s="374"/>
      <c r="L911" s="374"/>
    </row>
    <row r="912" spans="1:12" ht="18" customHeight="1" x14ac:dyDescent="0.55000000000000004">
      <c r="A912" s="397"/>
      <c r="B912" s="381" t="s">
        <v>642</v>
      </c>
      <c r="C912" s="382"/>
      <c r="D912" s="382"/>
      <c r="E912" s="382"/>
      <c r="F912" s="382"/>
      <c r="G912" s="383"/>
      <c r="H912" s="381"/>
      <c r="I912" s="384"/>
      <c r="J912" s="372" t="s">
        <v>273</v>
      </c>
      <c r="K912" s="372" t="s">
        <v>273</v>
      </c>
      <c r="L912" s="372" t="s">
        <v>273</v>
      </c>
    </row>
    <row r="913" spans="1:12" ht="18" customHeight="1" x14ac:dyDescent="0.55000000000000004">
      <c r="A913" s="397"/>
      <c r="B913" s="375" t="s">
        <v>628</v>
      </c>
      <c r="C913" s="376"/>
      <c r="D913" s="376"/>
      <c r="E913" s="376"/>
      <c r="F913" s="376"/>
      <c r="G913" s="377"/>
      <c r="H913" s="385"/>
      <c r="I913" s="386"/>
      <c r="J913" s="373"/>
      <c r="K913" s="373"/>
      <c r="L913" s="373"/>
    </row>
    <row r="914" spans="1:12" ht="20" customHeight="1" x14ac:dyDescent="0.55000000000000004">
      <c r="A914" s="397"/>
      <c r="B914" s="375" t="s">
        <v>643</v>
      </c>
      <c r="C914" s="376"/>
      <c r="D914" s="376"/>
      <c r="E914" s="376"/>
      <c r="F914" s="376"/>
      <c r="G914" s="377"/>
      <c r="H914" s="394"/>
      <c r="I914" s="395"/>
      <c r="J914" s="373"/>
      <c r="K914" s="373"/>
      <c r="L914" s="373"/>
    </row>
    <row r="915" spans="1:12" ht="18" customHeight="1" x14ac:dyDescent="0.55000000000000004">
      <c r="A915" s="397"/>
      <c r="B915" s="375" t="s">
        <v>644</v>
      </c>
      <c r="C915" s="376"/>
      <c r="D915" s="376"/>
      <c r="E915" s="376"/>
      <c r="F915" s="376"/>
      <c r="G915" s="377"/>
      <c r="H915" s="394"/>
      <c r="I915" s="395"/>
      <c r="J915" s="373"/>
      <c r="K915" s="373"/>
      <c r="L915" s="373"/>
    </row>
    <row r="916" spans="1:12" ht="18" customHeight="1" x14ac:dyDescent="0.55000000000000004">
      <c r="A916" s="397"/>
      <c r="B916" s="375" t="s">
        <v>645</v>
      </c>
      <c r="C916" s="376"/>
      <c r="D916" s="376"/>
      <c r="E916" s="376"/>
      <c r="F916" s="376"/>
      <c r="G916" s="377"/>
      <c r="H916" s="394"/>
      <c r="I916" s="395"/>
      <c r="J916" s="373"/>
      <c r="K916" s="373"/>
      <c r="L916" s="373"/>
    </row>
    <row r="917" spans="1:12" ht="18" customHeight="1" x14ac:dyDescent="0.55000000000000004">
      <c r="A917" s="397"/>
      <c r="B917" s="375" t="s">
        <v>646</v>
      </c>
      <c r="C917" s="376"/>
      <c r="D917" s="376"/>
      <c r="E917" s="376"/>
      <c r="F917" s="376"/>
      <c r="G917" s="377"/>
      <c r="H917" s="387"/>
      <c r="I917" s="388"/>
      <c r="J917" s="374"/>
      <c r="K917" s="374"/>
      <c r="L917" s="374"/>
    </row>
    <row r="918" spans="1:12" ht="18" customHeight="1" x14ac:dyDescent="0.55000000000000004">
      <c r="A918" s="397"/>
      <c r="B918" s="381" t="s">
        <v>647</v>
      </c>
      <c r="C918" s="382"/>
      <c r="D918" s="382"/>
      <c r="E918" s="382"/>
      <c r="F918" s="382"/>
      <c r="G918" s="383"/>
      <c r="H918" s="381"/>
      <c r="I918" s="384"/>
      <c r="J918" s="372" t="s">
        <v>273</v>
      </c>
      <c r="K918" s="372" t="s">
        <v>273</v>
      </c>
      <c r="L918" s="372" t="s">
        <v>273</v>
      </c>
    </row>
    <row r="919" spans="1:12" ht="18" customHeight="1" x14ac:dyDescent="0.55000000000000004">
      <c r="A919" s="397"/>
      <c r="B919" s="375" t="s">
        <v>648</v>
      </c>
      <c r="C919" s="376"/>
      <c r="D919" s="376"/>
      <c r="E919" s="376"/>
      <c r="F919" s="376"/>
      <c r="G919" s="377"/>
      <c r="H919" s="385"/>
      <c r="I919" s="386"/>
      <c r="J919" s="374"/>
      <c r="K919" s="374"/>
      <c r="L919" s="374"/>
    </row>
    <row r="920" spans="1:12" ht="18" customHeight="1" x14ac:dyDescent="0.55000000000000004">
      <c r="A920" s="397"/>
      <c r="B920" s="381" t="s">
        <v>649</v>
      </c>
      <c r="C920" s="382"/>
      <c r="D920" s="382"/>
      <c r="E920" s="382"/>
      <c r="F920" s="382"/>
      <c r="G920" s="383"/>
      <c r="H920" s="381"/>
      <c r="I920" s="384"/>
      <c r="J920" s="372" t="s">
        <v>273</v>
      </c>
      <c r="K920" s="372" t="s">
        <v>273</v>
      </c>
      <c r="L920" s="372" t="s">
        <v>273</v>
      </c>
    </row>
    <row r="921" spans="1:12" ht="18" customHeight="1" x14ac:dyDescent="0.55000000000000004">
      <c r="A921" s="397"/>
      <c r="B921" s="375" t="s">
        <v>650</v>
      </c>
      <c r="C921" s="376"/>
      <c r="D921" s="376"/>
      <c r="E921" s="376"/>
      <c r="F921" s="376"/>
      <c r="G921" s="377"/>
      <c r="H921" s="385"/>
      <c r="I921" s="386"/>
      <c r="J921" s="373"/>
      <c r="K921" s="373"/>
      <c r="L921" s="373"/>
    </row>
    <row r="922" spans="1:12" ht="18" customHeight="1" x14ac:dyDescent="0.55000000000000004">
      <c r="A922" s="397"/>
      <c r="B922" s="375" t="s">
        <v>651</v>
      </c>
      <c r="C922" s="376"/>
      <c r="D922" s="376"/>
      <c r="E922" s="376"/>
      <c r="F922" s="376"/>
      <c r="G922" s="377"/>
      <c r="H922" s="391"/>
      <c r="I922" s="392"/>
      <c r="J922" s="373"/>
      <c r="K922" s="373"/>
      <c r="L922" s="373"/>
    </row>
    <row r="923" spans="1:12" ht="18" customHeight="1" x14ac:dyDescent="0.55000000000000004">
      <c r="A923" s="397"/>
      <c r="B923" s="378" t="s">
        <v>652</v>
      </c>
      <c r="C923" s="379"/>
      <c r="D923" s="379"/>
      <c r="E923" s="379"/>
      <c r="F923" s="379"/>
      <c r="G923" s="380"/>
      <c r="H923" s="389"/>
      <c r="I923" s="390"/>
      <c r="J923" s="374"/>
      <c r="K923" s="374"/>
      <c r="L923" s="374"/>
    </row>
    <row r="924" spans="1:12" ht="18" customHeight="1" x14ac:dyDescent="0.55000000000000004">
      <c r="A924" s="397"/>
      <c r="B924" s="381" t="s">
        <v>653</v>
      </c>
      <c r="C924" s="382"/>
      <c r="D924" s="382"/>
      <c r="E924" s="382"/>
      <c r="F924" s="382"/>
      <c r="G924" s="383"/>
      <c r="H924" s="381"/>
      <c r="I924" s="384"/>
      <c r="J924" s="372" t="s">
        <v>273</v>
      </c>
      <c r="K924" s="372" t="s">
        <v>273</v>
      </c>
      <c r="L924" s="372" t="s">
        <v>273</v>
      </c>
    </row>
    <row r="925" spans="1:12" ht="18" customHeight="1" x14ac:dyDescent="0.55000000000000004">
      <c r="A925" s="397"/>
      <c r="B925" s="375" t="s">
        <v>654</v>
      </c>
      <c r="C925" s="376"/>
      <c r="D925" s="376"/>
      <c r="E925" s="376"/>
      <c r="F925" s="376"/>
      <c r="G925" s="377"/>
      <c r="H925" s="385"/>
      <c r="I925" s="386"/>
      <c r="J925" s="373"/>
      <c r="K925" s="373"/>
      <c r="L925" s="373"/>
    </row>
    <row r="926" spans="1:12" ht="12" customHeight="1" x14ac:dyDescent="0.55000000000000004">
      <c r="A926" s="397"/>
      <c r="B926" s="378"/>
      <c r="C926" s="379"/>
      <c r="D926" s="379"/>
      <c r="E926" s="379"/>
      <c r="F926" s="379"/>
      <c r="G926" s="380"/>
      <c r="H926" s="389"/>
      <c r="I926" s="390"/>
      <c r="J926" s="374"/>
      <c r="K926" s="374"/>
      <c r="L926" s="374"/>
    </row>
    <row r="927" spans="1:12" ht="18" customHeight="1" x14ac:dyDescent="0.55000000000000004">
      <c r="A927" s="397"/>
      <c r="B927" s="381" t="s">
        <v>655</v>
      </c>
      <c r="C927" s="382"/>
      <c r="D927" s="382"/>
      <c r="E927" s="382"/>
      <c r="F927" s="382"/>
      <c r="G927" s="383"/>
      <c r="H927" s="381"/>
      <c r="I927" s="384"/>
      <c r="J927" s="372" t="s">
        <v>273</v>
      </c>
      <c r="K927" s="372" t="s">
        <v>273</v>
      </c>
      <c r="L927" s="372" t="s">
        <v>273</v>
      </c>
    </row>
    <row r="928" spans="1:12" ht="18" customHeight="1" x14ac:dyDescent="0.55000000000000004">
      <c r="A928" s="397"/>
      <c r="B928" s="375" t="s">
        <v>656</v>
      </c>
      <c r="C928" s="376"/>
      <c r="D928" s="376"/>
      <c r="E928" s="376"/>
      <c r="F928" s="376"/>
      <c r="G928" s="377"/>
      <c r="H928" s="385"/>
      <c r="I928" s="386"/>
      <c r="J928" s="373"/>
      <c r="K928" s="373"/>
      <c r="L928" s="373"/>
    </row>
    <row r="929" spans="1:12" ht="18" customHeight="1" x14ac:dyDescent="0.55000000000000004">
      <c r="A929" s="398"/>
      <c r="B929" s="378"/>
      <c r="C929" s="379"/>
      <c r="D929" s="379"/>
      <c r="E929" s="379"/>
      <c r="F929" s="379"/>
      <c r="G929" s="380"/>
      <c r="H929" s="387"/>
      <c r="I929" s="388"/>
      <c r="J929" s="374"/>
      <c r="K929" s="374"/>
      <c r="L929" s="374"/>
    </row>
    <row r="930" spans="1:12" ht="18" customHeight="1" x14ac:dyDescent="0.55000000000000004"/>
  </sheetData>
  <mergeCells count="1039">
    <mergeCell ref="A1:K1"/>
    <mergeCell ref="A2:A4"/>
    <mergeCell ref="B2:G4"/>
    <mergeCell ref="H2:I4"/>
    <mergeCell ref="J2:J4"/>
    <mergeCell ref="K2:K4"/>
    <mergeCell ref="K11:K20"/>
    <mergeCell ref="L11:L20"/>
    <mergeCell ref="B21:G29"/>
    <mergeCell ref="H21:I29"/>
    <mergeCell ref="J21:J29"/>
    <mergeCell ref="K21:K29"/>
    <mergeCell ref="L21:L29"/>
    <mergeCell ref="L2:L4"/>
    <mergeCell ref="A5:A41"/>
    <mergeCell ref="B5:G10"/>
    <mergeCell ref="H5:I10"/>
    <mergeCell ref="J5:J10"/>
    <mergeCell ref="K5:K10"/>
    <mergeCell ref="L5:L10"/>
    <mergeCell ref="B11:G20"/>
    <mergeCell ref="H11:I20"/>
    <mergeCell ref="J11:J20"/>
    <mergeCell ref="L58:L64"/>
    <mergeCell ref="B65:G69"/>
    <mergeCell ref="H65:I69"/>
    <mergeCell ref="J65:J69"/>
    <mergeCell ref="K65:K69"/>
    <mergeCell ref="L65:L69"/>
    <mergeCell ref="A42:A69"/>
    <mergeCell ref="B42:G57"/>
    <mergeCell ref="H42:I57"/>
    <mergeCell ref="J42:J57"/>
    <mergeCell ref="K42:K57"/>
    <mergeCell ref="L42:L57"/>
    <mergeCell ref="B58:G64"/>
    <mergeCell ref="H58:I64"/>
    <mergeCell ref="J58:J64"/>
    <mergeCell ref="K58:K64"/>
    <mergeCell ref="B30:G36"/>
    <mergeCell ref="H30:I36"/>
    <mergeCell ref="J30:J36"/>
    <mergeCell ref="K30:K36"/>
    <mergeCell ref="L30:L36"/>
    <mergeCell ref="B37:G41"/>
    <mergeCell ref="H37:I41"/>
    <mergeCell ref="J37:J41"/>
    <mergeCell ref="K37:K41"/>
    <mergeCell ref="L37:L41"/>
    <mergeCell ref="B93:G103"/>
    <mergeCell ref="H93:I103"/>
    <mergeCell ref="J93:J103"/>
    <mergeCell ref="K93:K103"/>
    <mergeCell ref="L93:L103"/>
    <mergeCell ref="A104:A128"/>
    <mergeCell ref="B104:G109"/>
    <mergeCell ref="H104:I109"/>
    <mergeCell ref="J104:J109"/>
    <mergeCell ref="K104:K109"/>
    <mergeCell ref="L83:L89"/>
    <mergeCell ref="B90:G92"/>
    <mergeCell ref="H90:I92"/>
    <mergeCell ref="J90:J92"/>
    <mergeCell ref="K90:K92"/>
    <mergeCell ref="L90:L92"/>
    <mergeCell ref="A70:A103"/>
    <mergeCell ref="B70:G82"/>
    <mergeCell ref="H70:I82"/>
    <mergeCell ref="J70:J82"/>
    <mergeCell ref="K70:K82"/>
    <mergeCell ref="L70:L82"/>
    <mergeCell ref="B83:G89"/>
    <mergeCell ref="H83:I89"/>
    <mergeCell ref="J83:J89"/>
    <mergeCell ref="K83:K89"/>
    <mergeCell ref="A129:A152"/>
    <mergeCell ref="B129:G136"/>
    <mergeCell ref="H129:I136"/>
    <mergeCell ref="J129:J136"/>
    <mergeCell ref="K129:K136"/>
    <mergeCell ref="B115:G117"/>
    <mergeCell ref="H115:I117"/>
    <mergeCell ref="J115:J117"/>
    <mergeCell ref="K115:K117"/>
    <mergeCell ref="L115:L117"/>
    <mergeCell ref="B118:G123"/>
    <mergeCell ref="H118:I123"/>
    <mergeCell ref="J118:J123"/>
    <mergeCell ref="K118:K123"/>
    <mergeCell ref="L118:L123"/>
    <mergeCell ref="L104:L109"/>
    <mergeCell ref="B110:G114"/>
    <mergeCell ref="H110:I114"/>
    <mergeCell ref="J110:J114"/>
    <mergeCell ref="K110:K114"/>
    <mergeCell ref="L110:L114"/>
    <mergeCell ref="B141:G146"/>
    <mergeCell ref="H141:I146"/>
    <mergeCell ref="J141:J146"/>
    <mergeCell ref="K141:K146"/>
    <mergeCell ref="L141:L146"/>
    <mergeCell ref="B147:G152"/>
    <mergeCell ref="H147:I152"/>
    <mergeCell ref="J147:J152"/>
    <mergeCell ref="K147:K152"/>
    <mergeCell ref="L147:L152"/>
    <mergeCell ref="L129:L136"/>
    <mergeCell ref="B137:G140"/>
    <mergeCell ref="H137:I140"/>
    <mergeCell ref="J137:J140"/>
    <mergeCell ref="K137:K140"/>
    <mergeCell ref="L137:L140"/>
    <mergeCell ref="B124:G128"/>
    <mergeCell ref="H124:I128"/>
    <mergeCell ref="J124:J128"/>
    <mergeCell ref="K124:K128"/>
    <mergeCell ref="L124:L128"/>
    <mergeCell ref="B170:G173"/>
    <mergeCell ref="H170:I173"/>
    <mergeCell ref="J170:J173"/>
    <mergeCell ref="K170:K173"/>
    <mergeCell ref="L170:L173"/>
    <mergeCell ref="B174:G178"/>
    <mergeCell ref="H174:I178"/>
    <mergeCell ref="J174:J178"/>
    <mergeCell ref="K174:K178"/>
    <mergeCell ref="L174:L178"/>
    <mergeCell ref="L159:L163"/>
    <mergeCell ref="B164:G169"/>
    <mergeCell ref="H164:I169"/>
    <mergeCell ref="J164:J169"/>
    <mergeCell ref="K164:K169"/>
    <mergeCell ref="L164:L169"/>
    <mergeCell ref="A153:A190"/>
    <mergeCell ref="B153:G158"/>
    <mergeCell ref="H153:I158"/>
    <mergeCell ref="J153:J158"/>
    <mergeCell ref="K153:K158"/>
    <mergeCell ref="L153:L158"/>
    <mergeCell ref="B159:G163"/>
    <mergeCell ref="H159:I163"/>
    <mergeCell ref="J159:J163"/>
    <mergeCell ref="K159:K163"/>
    <mergeCell ref="L191:L195"/>
    <mergeCell ref="B196:G199"/>
    <mergeCell ref="H196:I199"/>
    <mergeCell ref="J196:J199"/>
    <mergeCell ref="K196:K199"/>
    <mergeCell ref="L196:L199"/>
    <mergeCell ref="B187:G190"/>
    <mergeCell ref="H187:I190"/>
    <mergeCell ref="J187:J190"/>
    <mergeCell ref="K187:K190"/>
    <mergeCell ref="L187:L190"/>
    <mergeCell ref="A191:A225"/>
    <mergeCell ref="B191:G195"/>
    <mergeCell ref="H191:I195"/>
    <mergeCell ref="J191:J195"/>
    <mergeCell ref="K191:K195"/>
    <mergeCell ref="B179:G183"/>
    <mergeCell ref="H179:I183"/>
    <mergeCell ref="J179:J183"/>
    <mergeCell ref="K179:K183"/>
    <mergeCell ref="L179:L183"/>
    <mergeCell ref="B184:G186"/>
    <mergeCell ref="H184:I186"/>
    <mergeCell ref="J184:J186"/>
    <mergeCell ref="K184:K186"/>
    <mergeCell ref="L184:L186"/>
    <mergeCell ref="B210:G212"/>
    <mergeCell ref="H210:I212"/>
    <mergeCell ref="J210:J212"/>
    <mergeCell ref="K210:K212"/>
    <mergeCell ref="L210:L212"/>
    <mergeCell ref="B213:G215"/>
    <mergeCell ref="H213:I215"/>
    <mergeCell ref="J213:J215"/>
    <mergeCell ref="K213:K215"/>
    <mergeCell ref="L213:L215"/>
    <mergeCell ref="B200:G205"/>
    <mergeCell ref="H200:I205"/>
    <mergeCell ref="J200:J205"/>
    <mergeCell ref="K200:K205"/>
    <mergeCell ref="L200:L205"/>
    <mergeCell ref="B206:G209"/>
    <mergeCell ref="H206:I209"/>
    <mergeCell ref="J206:J209"/>
    <mergeCell ref="K206:K209"/>
    <mergeCell ref="L206:L209"/>
    <mergeCell ref="L231:L234"/>
    <mergeCell ref="B235:G237"/>
    <mergeCell ref="H235:I237"/>
    <mergeCell ref="J235:J237"/>
    <mergeCell ref="K235:K237"/>
    <mergeCell ref="L235:L237"/>
    <mergeCell ref="A226:A263"/>
    <mergeCell ref="B226:G230"/>
    <mergeCell ref="H226:I230"/>
    <mergeCell ref="J226:J230"/>
    <mergeCell ref="K226:K230"/>
    <mergeCell ref="L226:L230"/>
    <mergeCell ref="B231:G234"/>
    <mergeCell ref="H231:I234"/>
    <mergeCell ref="J231:J234"/>
    <mergeCell ref="K231:K234"/>
    <mergeCell ref="B216:G220"/>
    <mergeCell ref="H216:I220"/>
    <mergeCell ref="J216:J220"/>
    <mergeCell ref="K216:K220"/>
    <mergeCell ref="L216:L220"/>
    <mergeCell ref="B221:G225"/>
    <mergeCell ref="H221:I225"/>
    <mergeCell ref="J221:J225"/>
    <mergeCell ref="K221:K225"/>
    <mergeCell ref="L221:L225"/>
    <mergeCell ref="B243:G249"/>
    <mergeCell ref="H243:I249"/>
    <mergeCell ref="J243:J249"/>
    <mergeCell ref="K243:K249"/>
    <mergeCell ref="L243:L249"/>
    <mergeCell ref="B250:G253"/>
    <mergeCell ref="H250:I253"/>
    <mergeCell ref="J250:J253"/>
    <mergeCell ref="K250:K253"/>
    <mergeCell ref="L250:L253"/>
    <mergeCell ref="B238:G239"/>
    <mergeCell ref="H238:I239"/>
    <mergeCell ref="J238:J239"/>
    <mergeCell ref="K238:K239"/>
    <mergeCell ref="L238:L239"/>
    <mergeCell ref="B240:G242"/>
    <mergeCell ref="H240:I242"/>
    <mergeCell ref="J240:J242"/>
    <mergeCell ref="K240:K242"/>
    <mergeCell ref="L240:L242"/>
    <mergeCell ref="L268:L270"/>
    <mergeCell ref="B271:G274"/>
    <mergeCell ref="H271:I274"/>
    <mergeCell ref="J271:J274"/>
    <mergeCell ref="K271:K274"/>
    <mergeCell ref="L271:L274"/>
    <mergeCell ref="A264:A298"/>
    <mergeCell ref="B264:G267"/>
    <mergeCell ref="H264:I267"/>
    <mergeCell ref="J264:J267"/>
    <mergeCell ref="K264:K267"/>
    <mergeCell ref="L264:L267"/>
    <mergeCell ref="B268:G270"/>
    <mergeCell ref="H268:I270"/>
    <mergeCell ref="J268:J270"/>
    <mergeCell ref="K268:K270"/>
    <mergeCell ref="B254:G258"/>
    <mergeCell ref="H254:I258"/>
    <mergeCell ref="J254:J258"/>
    <mergeCell ref="K254:K258"/>
    <mergeCell ref="L254:L258"/>
    <mergeCell ref="B259:G263"/>
    <mergeCell ref="H259:I263"/>
    <mergeCell ref="J259:J263"/>
    <mergeCell ref="K259:K263"/>
    <mergeCell ref="L259:L263"/>
    <mergeCell ref="B281:G282"/>
    <mergeCell ref="H281:I282"/>
    <mergeCell ref="J281:J282"/>
    <mergeCell ref="K281:K282"/>
    <mergeCell ref="L281:L282"/>
    <mergeCell ref="B283:G285"/>
    <mergeCell ref="H283:I285"/>
    <mergeCell ref="J283:J285"/>
    <mergeCell ref="K283:K285"/>
    <mergeCell ref="L283:L285"/>
    <mergeCell ref="B275:G277"/>
    <mergeCell ref="H275:I277"/>
    <mergeCell ref="J275:J277"/>
    <mergeCell ref="K275:K277"/>
    <mergeCell ref="L275:L277"/>
    <mergeCell ref="B278:G280"/>
    <mergeCell ref="H278:I280"/>
    <mergeCell ref="J278:J280"/>
    <mergeCell ref="K278:K280"/>
    <mergeCell ref="L278:L280"/>
    <mergeCell ref="B293:G295"/>
    <mergeCell ref="H293:I295"/>
    <mergeCell ref="J293:J295"/>
    <mergeCell ref="K293:K295"/>
    <mergeCell ref="L293:L295"/>
    <mergeCell ref="B296:G298"/>
    <mergeCell ref="H296:I298"/>
    <mergeCell ref="J296:J298"/>
    <mergeCell ref="K296:K298"/>
    <mergeCell ref="L296:L298"/>
    <mergeCell ref="B286:G289"/>
    <mergeCell ref="H286:I289"/>
    <mergeCell ref="J286:J289"/>
    <mergeCell ref="K286:K289"/>
    <mergeCell ref="L286:L289"/>
    <mergeCell ref="B290:G292"/>
    <mergeCell ref="H290:I292"/>
    <mergeCell ref="J290:J292"/>
    <mergeCell ref="K290:K292"/>
    <mergeCell ref="L290:L292"/>
    <mergeCell ref="B310:G312"/>
    <mergeCell ref="H310:I312"/>
    <mergeCell ref="J310:J312"/>
    <mergeCell ref="K310:K312"/>
    <mergeCell ref="L310:L312"/>
    <mergeCell ref="B313:G320"/>
    <mergeCell ref="H313:I320"/>
    <mergeCell ref="J313:J320"/>
    <mergeCell ref="K313:K320"/>
    <mergeCell ref="L313:L320"/>
    <mergeCell ref="L302:L303"/>
    <mergeCell ref="B304:G309"/>
    <mergeCell ref="H304:I309"/>
    <mergeCell ref="J304:J309"/>
    <mergeCell ref="K304:K309"/>
    <mergeCell ref="L304:L309"/>
    <mergeCell ref="A299:A333"/>
    <mergeCell ref="B299:G301"/>
    <mergeCell ref="H299:I301"/>
    <mergeCell ref="J299:J301"/>
    <mergeCell ref="K299:K301"/>
    <mergeCell ref="L299:L301"/>
    <mergeCell ref="B302:G303"/>
    <mergeCell ref="H302:I303"/>
    <mergeCell ref="J302:J303"/>
    <mergeCell ref="K302:K303"/>
    <mergeCell ref="L334:L336"/>
    <mergeCell ref="B337:G342"/>
    <mergeCell ref="H337:I342"/>
    <mergeCell ref="J337:J342"/>
    <mergeCell ref="K337:K342"/>
    <mergeCell ref="L337:L342"/>
    <mergeCell ref="B331:G333"/>
    <mergeCell ref="H331:I333"/>
    <mergeCell ref="J331:J333"/>
    <mergeCell ref="K331:K333"/>
    <mergeCell ref="L331:L333"/>
    <mergeCell ref="A334:A370"/>
    <mergeCell ref="B334:G336"/>
    <mergeCell ref="H334:I336"/>
    <mergeCell ref="J334:J336"/>
    <mergeCell ref="K334:K336"/>
    <mergeCell ref="B321:G326"/>
    <mergeCell ref="H321:I326"/>
    <mergeCell ref="J321:J326"/>
    <mergeCell ref="K321:K326"/>
    <mergeCell ref="L321:L326"/>
    <mergeCell ref="B327:G330"/>
    <mergeCell ref="H327:I330"/>
    <mergeCell ref="J327:J330"/>
    <mergeCell ref="K327:K330"/>
    <mergeCell ref="L327:L330"/>
    <mergeCell ref="B348:G351"/>
    <mergeCell ref="H348:I351"/>
    <mergeCell ref="J348:J351"/>
    <mergeCell ref="K348:K351"/>
    <mergeCell ref="L348:L351"/>
    <mergeCell ref="B352:G353"/>
    <mergeCell ref="H352:I353"/>
    <mergeCell ref="J352:J353"/>
    <mergeCell ref="K352:K353"/>
    <mergeCell ref="L352:L353"/>
    <mergeCell ref="B343:G345"/>
    <mergeCell ref="H343:I345"/>
    <mergeCell ref="J343:J345"/>
    <mergeCell ref="K343:K345"/>
    <mergeCell ref="L343:L345"/>
    <mergeCell ref="B346:G347"/>
    <mergeCell ref="H346:I347"/>
    <mergeCell ref="J346:J347"/>
    <mergeCell ref="K346:K347"/>
    <mergeCell ref="L346:L347"/>
    <mergeCell ref="B361:G365"/>
    <mergeCell ref="H361:I365"/>
    <mergeCell ref="J361:J365"/>
    <mergeCell ref="K361:K365"/>
    <mergeCell ref="L361:L365"/>
    <mergeCell ref="B366:G369"/>
    <mergeCell ref="H366:I369"/>
    <mergeCell ref="J366:J369"/>
    <mergeCell ref="K366:K369"/>
    <mergeCell ref="L366:L369"/>
    <mergeCell ref="B354:G356"/>
    <mergeCell ref="H354:I356"/>
    <mergeCell ref="J354:J356"/>
    <mergeCell ref="K354:K356"/>
    <mergeCell ref="L354:L356"/>
    <mergeCell ref="B357:G360"/>
    <mergeCell ref="H357:I360"/>
    <mergeCell ref="J357:J360"/>
    <mergeCell ref="K357:K360"/>
    <mergeCell ref="L357:L360"/>
    <mergeCell ref="K378:K380"/>
    <mergeCell ref="L378:L380"/>
    <mergeCell ref="B381:G389"/>
    <mergeCell ref="H381:I389"/>
    <mergeCell ref="J381:J389"/>
    <mergeCell ref="K381:K389"/>
    <mergeCell ref="L381:L389"/>
    <mergeCell ref="K372:K374"/>
    <mergeCell ref="L372:L374"/>
    <mergeCell ref="B375:G377"/>
    <mergeCell ref="H375:I377"/>
    <mergeCell ref="J375:J377"/>
    <mergeCell ref="K375:K377"/>
    <mergeCell ref="L375:L377"/>
    <mergeCell ref="B370:G370"/>
    <mergeCell ref="H370:I370"/>
    <mergeCell ref="A372:A408"/>
    <mergeCell ref="B372:G374"/>
    <mergeCell ref="H372:I374"/>
    <mergeCell ref="J372:J374"/>
    <mergeCell ref="B378:G380"/>
    <mergeCell ref="H378:I380"/>
    <mergeCell ref="J378:J380"/>
    <mergeCell ref="B390:G393"/>
    <mergeCell ref="L409:L415"/>
    <mergeCell ref="B416:G417"/>
    <mergeCell ref="H416:I417"/>
    <mergeCell ref="J416:J417"/>
    <mergeCell ref="K416:K417"/>
    <mergeCell ref="L416:L417"/>
    <mergeCell ref="B397:G408"/>
    <mergeCell ref="H397:I408"/>
    <mergeCell ref="J397:J408"/>
    <mergeCell ref="K397:K408"/>
    <mergeCell ref="L397:L408"/>
    <mergeCell ref="A409:A444"/>
    <mergeCell ref="B409:G415"/>
    <mergeCell ref="H409:I415"/>
    <mergeCell ref="J409:J415"/>
    <mergeCell ref="K409:K415"/>
    <mergeCell ref="H390:I393"/>
    <mergeCell ref="J390:J393"/>
    <mergeCell ref="K390:K393"/>
    <mergeCell ref="L390:L393"/>
    <mergeCell ref="B394:G396"/>
    <mergeCell ref="H394:I396"/>
    <mergeCell ref="J394:J396"/>
    <mergeCell ref="K394:K396"/>
    <mergeCell ref="L394:L396"/>
    <mergeCell ref="B424:G425"/>
    <mergeCell ref="J424:J425"/>
    <mergeCell ref="K424:K425"/>
    <mergeCell ref="L424:L425"/>
    <mergeCell ref="B426:G427"/>
    <mergeCell ref="J426:J427"/>
    <mergeCell ref="K426:K427"/>
    <mergeCell ref="L426:L427"/>
    <mergeCell ref="B418:G419"/>
    <mergeCell ref="H418:I419"/>
    <mergeCell ref="J418:J419"/>
    <mergeCell ref="K418:K419"/>
    <mergeCell ref="L418:L419"/>
    <mergeCell ref="B420:G423"/>
    <mergeCell ref="H420:I427"/>
    <mergeCell ref="J420:J423"/>
    <mergeCell ref="K420:K423"/>
    <mergeCell ref="L420:L423"/>
    <mergeCell ref="B439:G441"/>
    <mergeCell ref="J439:J441"/>
    <mergeCell ref="K439:K441"/>
    <mergeCell ref="L439:L441"/>
    <mergeCell ref="B442:G444"/>
    <mergeCell ref="J442:J444"/>
    <mergeCell ref="K442:K444"/>
    <mergeCell ref="L442:L444"/>
    <mergeCell ref="J432:J434"/>
    <mergeCell ref="K432:K434"/>
    <mergeCell ref="L432:L434"/>
    <mergeCell ref="B435:G438"/>
    <mergeCell ref="J435:J438"/>
    <mergeCell ref="K435:K438"/>
    <mergeCell ref="L435:L438"/>
    <mergeCell ref="B428:G429"/>
    <mergeCell ref="H428:I444"/>
    <mergeCell ref="J428:J429"/>
    <mergeCell ref="K428:K429"/>
    <mergeCell ref="L428:L429"/>
    <mergeCell ref="B430:G431"/>
    <mergeCell ref="J430:J431"/>
    <mergeCell ref="K430:K431"/>
    <mergeCell ref="L430:L431"/>
    <mergeCell ref="B432:G434"/>
    <mergeCell ref="B455:G457"/>
    <mergeCell ref="H455:I457"/>
    <mergeCell ref="J455:J457"/>
    <mergeCell ref="K455:K457"/>
    <mergeCell ref="L455:L457"/>
    <mergeCell ref="B458:G460"/>
    <mergeCell ref="H458:I460"/>
    <mergeCell ref="J458:J460"/>
    <mergeCell ref="K458:K460"/>
    <mergeCell ref="L458:L460"/>
    <mergeCell ref="L449:L451"/>
    <mergeCell ref="B452:G454"/>
    <mergeCell ref="H452:I454"/>
    <mergeCell ref="J452:J454"/>
    <mergeCell ref="K452:K454"/>
    <mergeCell ref="L452:L454"/>
    <mergeCell ref="A445:A484"/>
    <mergeCell ref="B445:G448"/>
    <mergeCell ref="H445:I448"/>
    <mergeCell ref="J445:J448"/>
    <mergeCell ref="K445:K448"/>
    <mergeCell ref="L445:L448"/>
    <mergeCell ref="B449:G451"/>
    <mergeCell ref="H449:I451"/>
    <mergeCell ref="J449:J451"/>
    <mergeCell ref="K449:K451"/>
    <mergeCell ref="B470:G471"/>
    <mergeCell ref="H470:I471"/>
    <mergeCell ref="J470:J471"/>
    <mergeCell ref="K470:K471"/>
    <mergeCell ref="L470:L471"/>
    <mergeCell ref="B472:G476"/>
    <mergeCell ref="H472:I476"/>
    <mergeCell ref="J472:J476"/>
    <mergeCell ref="K472:K476"/>
    <mergeCell ref="L472:L476"/>
    <mergeCell ref="B461:G463"/>
    <mergeCell ref="H461:I463"/>
    <mergeCell ref="J461:J463"/>
    <mergeCell ref="K461:K463"/>
    <mergeCell ref="L461:L463"/>
    <mergeCell ref="B464:G469"/>
    <mergeCell ref="H464:I469"/>
    <mergeCell ref="J464:J469"/>
    <mergeCell ref="K464:K469"/>
    <mergeCell ref="L464:L469"/>
    <mergeCell ref="L485:L491"/>
    <mergeCell ref="B492:G493"/>
    <mergeCell ref="H492:I493"/>
    <mergeCell ref="J492:J493"/>
    <mergeCell ref="K492:K493"/>
    <mergeCell ref="L492:L493"/>
    <mergeCell ref="B483:G484"/>
    <mergeCell ref="H483:I484"/>
    <mergeCell ref="J483:J484"/>
    <mergeCell ref="K483:K484"/>
    <mergeCell ref="L483:L484"/>
    <mergeCell ref="A485:A523"/>
    <mergeCell ref="B485:G491"/>
    <mergeCell ref="H485:I491"/>
    <mergeCell ref="J485:J491"/>
    <mergeCell ref="K485:K491"/>
    <mergeCell ref="B477:G478"/>
    <mergeCell ref="H477:I478"/>
    <mergeCell ref="J477:J478"/>
    <mergeCell ref="K477:K478"/>
    <mergeCell ref="L477:L478"/>
    <mergeCell ref="B479:G482"/>
    <mergeCell ref="H479:I482"/>
    <mergeCell ref="J479:J482"/>
    <mergeCell ref="K479:K482"/>
    <mergeCell ref="L479:L482"/>
    <mergeCell ref="B501:G503"/>
    <mergeCell ref="H501:I503"/>
    <mergeCell ref="J501:J503"/>
    <mergeCell ref="K501:K503"/>
    <mergeCell ref="L501:L503"/>
    <mergeCell ref="B504:G505"/>
    <mergeCell ref="H504:I505"/>
    <mergeCell ref="J504:J505"/>
    <mergeCell ref="K504:K505"/>
    <mergeCell ref="L504:L505"/>
    <mergeCell ref="B494:G496"/>
    <mergeCell ref="H494:I496"/>
    <mergeCell ref="J494:J496"/>
    <mergeCell ref="K494:K496"/>
    <mergeCell ref="L494:L496"/>
    <mergeCell ref="B497:G500"/>
    <mergeCell ref="H497:I500"/>
    <mergeCell ref="J497:J500"/>
    <mergeCell ref="K497:K500"/>
    <mergeCell ref="L497:L500"/>
    <mergeCell ref="B511:G513"/>
    <mergeCell ref="H511:I523"/>
    <mergeCell ref="J511:J513"/>
    <mergeCell ref="K511:K513"/>
    <mergeCell ref="L511:L513"/>
    <mergeCell ref="B514:G516"/>
    <mergeCell ref="J514:J516"/>
    <mergeCell ref="K514:K516"/>
    <mergeCell ref="L514:L516"/>
    <mergeCell ref="B517:G518"/>
    <mergeCell ref="B506:G508"/>
    <mergeCell ref="H506:I508"/>
    <mergeCell ref="J506:J508"/>
    <mergeCell ref="K506:K508"/>
    <mergeCell ref="L506:L508"/>
    <mergeCell ref="B509:G510"/>
    <mergeCell ref="H509:I510"/>
    <mergeCell ref="L509:L510"/>
    <mergeCell ref="B522:G523"/>
    <mergeCell ref="J522:J523"/>
    <mergeCell ref="K522:K523"/>
    <mergeCell ref="L522:L523"/>
    <mergeCell ref="A524:A540"/>
    <mergeCell ref="B524:G526"/>
    <mergeCell ref="H524:I528"/>
    <mergeCell ref="J524:J526"/>
    <mergeCell ref="K524:K526"/>
    <mergeCell ref="L524:L526"/>
    <mergeCell ref="J517:J518"/>
    <mergeCell ref="K517:K518"/>
    <mergeCell ref="L517:L518"/>
    <mergeCell ref="B519:G521"/>
    <mergeCell ref="J519:J521"/>
    <mergeCell ref="K519:K521"/>
    <mergeCell ref="L519:L521"/>
    <mergeCell ref="L541:L545"/>
    <mergeCell ref="B546:G549"/>
    <mergeCell ref="H546:I549"/>
    <mergeCell ref="J546:J549"/>
    <mergeCell ref="K546:K549"/>
    <mergeCell ref="L546:L549"/>
    <mergeCell ref="B532:G540"/>
    <mergeCell ref="H532:I540"/>
    <mergeCell ref="J532:J540"/>
    <mergeCell ref="K532:K540"/>
    <mergeCell ref="L532:L540"/>
    <mergeCell ref="A541:A564"/>
    <mergeCell ref="B541:G545"/>
    <mergeCell ref="H541:I545"/>
    <mergeCell ref="J541:J545"/>
    <mergeCell ref="K541:K545"/>
    <mergeCell ref="B527:G528"/>
    <mergeCell ref="J527:J528"/>
    <mergeCell ref="K527:K528"/>
    <mergeCell ref="L527:L528"/>
    <mergeCell ref="B529:G531"/>
    <mergeCell ref="H529:I531"/>
    <mergeCell ref="J529:J531"/>
    <mergeCell ref="K529:K531"/>
    <mergeCell ref="L529:L531"/>
    <mergeCell ref="L565:L567"/>
    <mergeCell ref="B568:G570"/>
    <mergeCell ref="H568:I570"/>
    <mergeCell ref="J568:J570"/>
    <mergeCell ref="K568:K570"/>
    <mergeCell ref="L568:L570"/>
    <mergeCell ref="B560:G564"/>
    <mergeCell ref="H560:I564"/>
    <mergeCell ref="J560:J564"/>
    <mergeCell ref="K560:K564"/>
    <mergeCell ref="L560:L564"/>
    <mergeCell ref="A565:A570"/>
    <mergeCell ref="B565:G567"/>
    <mergeCell ref="H565:I567"/>
    <mergeCell ref="J565:J567"/>
    <mergeCell ref="K565:K567"/>
    <mergeCell ref="B550:G553"/>
    <mergeCell ref="H550:I553"/>
    <mergeCell ref="J550:J553"/>
    <mergeCell ref="K550:K553"/>
    <mergeCell ref="L550:L553"/>
    <mergeCell ref="B554:G559"/>
    <mergeCell ref="H554:I559"/>
    <mergeCell ref="J554:J559"/>
    <mergeCell ref="K554:K559"/>
    <mergeCell ref="L554:L559"/>
    <mergeCell ref="A602:A632"/>
    <mergeCell ref="B602:G604"/>
    <mergeCell ref="H602:I604"/>
    <mergeCell ref="J602:J604"/>
    <mergeCell ref="K602:K604"/>
    <mergeCell ref="B583:G590"/>
    <mergeCell ref="H583:I590"/>
    <mergeCell ref="J583:J590"/>
    <mergeCell ref="K583:K590"/>
    <mergeCell ref="L583:L590"/>
    <mergeCell ref="B591:G598"/>
    <mergeCell ref="H591:I598"/>
    <mergeCell ref="J591:J598"/>
    <mergeCell ref="K591:K598"/>
    <mergeCell ref="L591:L598"/>
    <mergeCell ref="L575:L580"/>
    <mergeCell ref="B581:G582"/>
    <mergeCell ref="H581:I582"/>
    <mergeCell ref="J581:J582"/>
    <mergeCell ref="K581:K582"/>
    <mergeCell ref="L581:L582"/>
    <mergeCell ref="A571:A601"/>
    <mergeCell ref="B571:G574"/>
    <mergeCell ref="H571:I574"/>
    <mergeCell ref="J571:J574"/>
    <mergeCell ref="K571:K574"/>
    <mergeCell ref="L571:L574"/>
    <mergeCell ref="B575:G580"/>
    <mergeCell ref="H575:I580"/>
    <mergeCell ref="J575:J580"/>
    <mergeCell ref="K575:K580"/>
    <mergeCell ref="B615:G621"/>
    <mergeCell ref="H615:I621"/>
    <mergeCell ref="J615:J621"/>
    <mergeCell ref="K615:K621"/>
    <mergeCell ref="L615:L621"/>
    <mergeCell ref="B622:G632"/>
    <mergeCell ref="H622:I632"/>
    <mergeCell ref="J622:J632"/>
    <mergeCell ref="K622:K632"/>
    <mergeCell ref="L622:L632"/>
    <mergeCell ref="L602:L604"/>
    <mergeCell ref="B605:G614"/>
    <mergeCell ref="H605:I614"/>
    <mergeCell ref="J605:J614"/>
    <mergeCell ref="K605:K614"/>
    <mergeCell ref="L605:L614"/>
    <mergeCell ref="B599:G601"/>
    <mergeCell ref="H599:I601"/>
    <mergeCell ref="J599:J601"/>
    <mergeCell ref="K599:K601"/>
    <mergeCell ref="L599:L601"/>
    <mergeCell ref="L642:L645"/>
    <mergeCell ref="B646:G647"/>
    <mergeCell ref="J646:J647"/>
    <mergeCell ref="K646:K647"/>
    <mergeCell ref="L646:L647"/>
    <mergeCell ref="B648:G650"/>
    <mergeCell ref="J648:J650"/>
    <mergeCell ref="K648:K650"/>
    <mergeCell ref="L648:L650"/>
    <mergeCell ref="A633:A661"/>
    <mergeCell ref="B633:G641"/>
    <mergeCell ref="H633:I641"/>
    <mergeCell ref="J633:J641"/>
    <mergeCell ref="K633:K641"/>
    <mergeCell ref="L633:L641"/>
    <mergeCell ref="B642:G645"/>
    <mergeCell ref="H642:I650"/>
    <mergeCell ref="J642:J645"/>
    <mergeCell ref="K642:K645"/>
    <mergeCell ref="L670:L675"/>
    <mergeCell ref="B676:G682"/>
    <mergeCell ref="H676:I682"/>
    <mergeCell ref="J676:J682"/>
    <mergeCell ref="K676:K682"/>
    <mergeCell ref="L676:L682"/>
    <mergeCell ref="A662:A698"/>
    <mergeCell ref="B662:G669"/>
    <mergeCell ref="H662:I669"/>
    <mergeCell ref="J662:J669"/>
    <mergeCell ref="K662:K669"/>
    <mergeCell ref="L662:L669"/>
    <mergeCell ref="B670:G675"/>
    <mergeCell ref="H670:I675"/>
    <mergeCell ref="J670:J675"/>
    <mergeCell ref="K670:K675"/>
    <mergeCell ref="B651:G657"/>
    <mergeCell ref="H651:I657"/>
    <mergeCell ref="J651:J657"/>
    <mergeCell ref="K651:K657"/>
    <mergeCell ref="L651:L657"/>
    <mergeCell ref="B658:G661"/>
    <mergeCell ref="H658:I661"/>
    <mergeCell ref="J658:J661"/>
    <mergeCell ref="K658:K661"/>
    <mergeCell ref="L658:L661"/>
    <mergeCell ref="L699:L705"/>
    <mergeCell ref="B706:G708"/>
    <mergeCell ref="H706:I708"/>
    <mergeCell ref="J706:J708"/>
    <mergeCell ref="K706:K708"/>
    <mergeCell ref="L706:L708"/>
    <mergeCell ref="B695:G698"/>
    <mergeCell ref="H695:I698"/>
    <mergeCell ref="J695:J698"/>
    <mergeCell ref="K695:K698"/>
    <mergeCell ref="L695:L698"/>
    <mergeCell ref="A699:A736"/>
    <mergeCell ref="B699:G705"/>
    <mergeCell ref="H699:I705"/>
    <mergeCell ref="J699:J705"/>
    <mergeCell ref="K699:K705"/>
    <mergeCell ref="B683:G689"/>
    <mergeCell ref="H683:I689"/>
    <mergeCell ref="J683:J689"/>
    <mergeCell ref="K683:K689"/>
    <mergeCell ref="L683:L689"/>
    <mergeCell ref="B690:G694"/>
    <mergeCell ref="H690:I694"/>
    <mergeCell ref="J690:J694"/>
    <mergeCell ref="K690:K694"/>
    <mergeCell ref="L690:L694"/>
    <mergeCell ref="B720:G722"/>
    <mergeCell ref="J720:J722"/>
    <mergeCell ref="K720:K722"/>
    <mergeCell ref="L720:L722"/>
    <mergeCell ref="B723:G724"/>
    <mergeCell ref="J723:J724"/>
    <mergeCell ref="K723:K724"/>
    <mergeCell ref="L723:L724"/>
    <mergeCell ref="B709:G715"/>
    <mergeCell ref="H709:I715"/>
    <mergeCell ref="J709:J715"/>
    <mergeCell ref="K709:K715"/>
    <mergeCell ref="L709:L715"/>
    <mergeCell ref="B716:G719"/>
    <mergeCell ref="H716:I736"/>
    <mergeCell ref="J716:J719"/>
    <mergeCell ref="K716:K719"/>
    <mergeCell ref="L716:L719"/>
    <mergeCell ref="B734:G736"/>
    <mergeCell ref="J734:J736"/>
    <mergeCell ref="K734:K736"/>
    <mergeCell ref="L734:L736"/>
    <mergeCell ref="A737:A768"/>
    <mergeCell ref="B737:G740"/>
    <mergeCell ref="H737:I757"/>
    <mergeCell ref="J737:J740"/>
    <mergeCell ref="K737:K740"/>
    <mergeCell ref="L737:L740"/>
    <mergeCell ref="B725:G726"/>
    <mergeCell ref="J725:J726"/>
    <mergeCell ref="K725:K726"/>
    <mergeCell ref="L725:L726"/>
    <mergeCell ref="B727:G733"/>
    <mergeCell ref="J727:J733"/>
    <mergeCell ref="K727:K733"/>
    <mergeCell ref="L727:L733"/>
    <mergeCell ref="B758:G768"/>
    <mergeCell ref="H758:I768"/>
    <mergeCell ref="J758:J768"/>
    <mergeCell ref="K758:K768"/>
    <mergeCell ref="L758:L768"/>
    <mergeCell ref="A769:A806"/>
    <mergeCell ref="B769:G776"/>
    <mergeCell ref="H769:I784"/>
    <mergeCell ref="J769:J776"/>
    <mergeCell ref="K769:K776"/>
    <mergeCell ref="B741:G747"/>
    <mergeCell ref="J741:J747"/>
    <mergeCell ref="K741:K747"/>
    <mergeCell ref="L741:L747"/>
    <mergeCell ref="B748:G757"/>
    <mergeCell ref="J748:J757"/>
    <mergeCell ref="K748:K757"/>
    <mergeCell ref="L748:L757"/>
    <mergeCell ref="B801:G804"/>
    <mergeCell ref="J801:J804"/>
    <mergeCell ref="K801:K804"/>
    <mergeCell ref="L801:L804"/>
    <mergeCell ref="B805:G806"/>
    <mergeCell ref="J805:J806"/>
    <mergeCell ref="K805:K806"/>
    <mergeCell ref="L805:L806"/>
    <mergeCell ref="B793:G796"/>
    <mergeCell ref="J793:J796"/>
    <mergeCell ref="K793:K796"/>
    <mergeCell ref="L793:L796"/>
    <mergeCell ref="B797:G800"/>
    <mergeCell ref="J797:J800"/>
    <mergeCell ref="K797:K800"/>
    <mergeCell ref="L797:L800"/>
    <mergeCell ref="L769:L776"/>
    <mergeCell ref="B777:G784"/>
    <mergeCell ref="J777:J784"/>
    <mergeCell ref="K777:K784"/>
    <mergeCell ref="L777:L784"/>
    <mergeCell ref="B785:G792"/>
    <mergeCell ref="H785:I806"/>
    <mergeCell ref="J785:J792"/>
    <mergeCell ref="K785:K792"/>
    <mergeCell ref="L785:L792"/>
    <mergeCell ref="B835:G835"/>
    <mergeCell ref="B836:G836"/>
    <mergeCell ref="B837:G840"/>
    <mergeCell ref="J837:J840"/>
    <mergeCell ref="K837:K840"/>
    <mergeCell ref="L837:L840"/>
    <mergeCell ref="B831:G831"/>
    <mergeCell ref="B832:G832"/>
    <mergeCell ref="B833:G834"/>
    <mergeCell ref="J833:J834"/>
    <mergeCell ref="K833:K834"/>
    <mergeCell ref="L833:L834"/>
    <mergeCell ref="B822:G828"/>
    <mergeCell ref="J822:J828"/>
    <mergeCell ref="K822:K828"/>
    <mergeCell ref="L822:L828"/>
    <mergeCell ref="B829:G830"/>
    <mergeCell ref="J829:J830"/>
    <mergeCell ref="K829:K830"/>
    <mergeCell ref="L829:L830"/>
    <mergeCell ref="H807:I843"/>
    <mergeCell ref="J807:J817"/>
    <mergeCell ref="K807:K817"/>
    <mergeCell ref="L807:L817"/>
    <mergeCell ref="B818:G821"/>
    <mergeCell ref="J818:J821"/>
    <mergeCell ref="K818:K821"/>
    <mergeCell ref="L818:L821"/>
    <mergeCell ref="B850:G851"/>
    <mergeCell ref="J850:J851"/>
    <mergeCell ref="K850:K851"/>
    <mergeCell ref="L850:L851"/>
    <mergeCell ref="B852:G853"/>
    <mergeCell ref="J852:J853"/>
    <mergeCell ref="K852:K853"/>
    <mergeCell ref="L852:L853"/>
    <mergeCell ref="B841:G843"/>
    <mergeCell ref="J841:J843"/>
    <mergeCell ref="K841:K843"/>
    <mergeCell ref="L841:L843"/>
    <mergeCell ref="A844:A875"/>
    <mergeCell ref="B844:G849"/>
    <mergeCell ref="H844:I857"/>
    <mergeCell ref="J844:J849"/>
    <mergeCell ref="K844:K849"/>
    <mergeCell ref="L844:L849"/>
    <mergeCell ref="A807:A843"/>
    <mergeCell ref="B807:G817"/>
    <mergeCell ref="B858:G863"/>
    <mergeCell ref="H858:I875"/>
    <mergeCell ref="J858:J863"/>
    <mergeCell ref="K858:K863"/>
    <mergeCell ref="L858:L863"/>
    <mergeCell ref="B864:G865"/>
    <mergeCell ref="J864:J865"/>
    <mergeCell ref="K864:K865"/>
    <mergeCell ref="L864:L865"/>
    <mergeCell ref="B866:G867"/>
    <mergeCell ref="B854:G855"/>
    <mergeCell ref="J854:J855"/>
    <mergeCell ref="K854:K855"/>
    <mergeCell ref="L854:L855"/>
    <mergeCell ref="B856:G857"/>
    <mergeCell ref="J856:J857"/>
    <mergeCell ref="K856:K857"/>
    <mergeCell ref="L856:L857"/>
    <mergeCell ref="A876:A904"/>
    <mergeCell ref="B876:G877"/>
    <mergeCell ref="H876:I904"/>
    <mergeCell ref="J876:J877"/>
    <mergeCell ref="K876:K877"/>
    <mergeCell ref="L876:L877"/>
    <mergeCell ref="B870:G871"/>
    <mergeCell ref="J870:J871"/>
    <mergeCell ref="K870:K871"/>
    <mergeCell ref="L870:L871"/>
    <mergeCell ref="B872:G873"/>
    <mergeCell ref="J872:J873"/>
    <mergeCell ref="K872:K873"/>
    <mergeCell ref="L872:L873"/>
    <mergeCell ref="J866:J867"/>
    <mergeCell ref="K866:K867"/>
    <mergeCell ref="L866:L867"/>
    <mergeCell ref="B868:G869"/>
    <mergeCell ref="J868:J869"/>
    <mergeCell ref="K868:K869"/>
    <mergeCell ref="L868:L869"/>
    <mergeCell ref="B887:G889"/>
    <mergeCell ref="J887:J889"/>
    <mergeCell ref="K887:K889"/>
    <mergeCell ref="L887:L889"/>
    <mergeCell ref="B890:G891"/>
    <mergeCell ref="J890:J891"/>
    <mergeCell ref="K890:K891"/>
    <mergeCell ref="L890:L891"/>
    <mergeCell ref="B878:G878"/>
    <mergeCell ref="B879:G881"/>
    <mergeCell ref="J879:J886"/>
    <mergeCell ref="K879:K886"/>
    <mergeCell ref="L879:L886"/>
    <mergeCell ref="B882:G883"/>
    <mergeCell ref="B884:G886"/>
    <mergeCell ref="B874:G875"/>
    <mergeCell ref="J874:J875"/>
    <mergeCell ref="K874:K875"/>
    <mergeCell ref="L874:L875"/>
    <mergeCell ref="B896:G897"/>
    <mergeCell ref="J896:J897"/>
    <mergeCell ref="K896:K897"/>
    <mergeCell ref="L896:L897"/>
    <mergeCell ref="B898:G898"/>
    <mergeCell ref="J898:J904"/>
    <mergeCell ref="K898:K904"/>
    <mergeCell ref="L898:L904"/>
    <mergeCell ref="B899:G904"/>
    <mergeCell ref="B892:G893"/>
    <mergeCell ref="J892:J893"/>
    <mergeCell ref="K892:K893"/>
    <mergeCell ref="L892:L893"/>
    <mergeCell ref="B894:G895"/>
    <mergeCell ref="J894:J895"/>
    <mergeCell ref="K894:K895"/>
    <mergeCell ref="L894:L895"/>
    <mergeCell ref="B914:G914"/>
    <mergeCell ref="B915:G915"/>
    <mergeCell ref="B916:G916"/>
    <mergeCell ref="B917:G917"/>
    <mergeCell ref="B918:G918"/>
    <mergeCell ref="H918:I919"/>
    <mergeCell ref="B909:G911"/>
    <mergeCell ref="J909:J911"/>
    <mergeCell ref="K909:K911"/>
    <mergeCell ref="L909:L911"/>
    <mergeCell ref="B912:G912"/>
    <mergeCell ref="H912:I917"/>
    <mergeCell ref="J912:J917"/>
    <mergeCell ref="K912:K917"/>
    <mergeCell ref="L912:L917"/>
    <mergeCell ref="B913:G913"/>
    <mergeCell ref="A905:A929"/>
    <mergeCell ref="B905:G906"/>
    <mergeCell ref="H905:I911"/>
    <mergeCell ref="J905:J906"/>
    <mergeCell ref="K905:K906"/>
    <mergeCell ref="L905:L906"/>
    <mergeCell ref="B907:G908"/>
    <mergeCell ref="J907:J908"/>
    <mergeCell ref="K907:K908"/>
    <mergeCell ref="L907:L908"/>
    <mergeCell ref="L924:L926"/>
    <mergeCell ref="B925:G926"/>
    <mergeCell ref="B927:G927"/>
    <mergeCell ref="H927:I929"/>
    <mergeCell ref="J927:J929"/>
    <mergeCell ref="K927:K929"/>
    <mergeCell ref="L927:L929"/>
    <mergeCell ref="B928:G929"/>
    <mergeCell ref="B922:G922"/>
    <mergeCell ref="B923:G923"/>
    <mergeCell ref="B924:G924"/>
    <mergeCell ref="H924:I926"/>
    <mergeCell ref="J924:J926"/>
    <mergeCell ref="K924:K926"/>
    <mergeCell ref="J918:J919"/>
    <mergeCell ref="K918:K919"/>
    <mergeCell ref="L918:L919"/>
    <mergeCell ref="B919:G919"/>
    <mergeCell ref="B920:G920"/>
    <mergeCell ref="H920:I923"/>
    <mergeCell ref="J920:J923"/>
    <mergeCell ref="K920:K923"/>
    <mergeCell ref="L920:L923"/>
    <mergeCell ref="B921:G921"/>
  </mergeCells>
  <phoneticPr fontId="2"/>
  <pageMargins left="0.70866141732283472" right="0.51181102362204722" top="0.74803149606299213" bottom="0.74803149606299213" header="0.31496062992125984" footer="0.31496062992125984"/>
  <pageSetup paperSize="9" scale="96" fitToHeight="0" orientation="portrait" r:id="rId1"/>
  <headerFooter>
    <oddFooter>&amp;C&amp;P</oddFooter>
  </headerFooter>
  <rowBreaks count="27" manualBreakCount="27">
    <brk id="41" max="10" man="1"/>
    <brk id="69" max="16383" man="1"/>
    <brk id="103" max="16383" man="1"/>
    <brk id="128" max="16383" man="1"/>
    <brk id="152" max="16383" man="1"/>
    <brk id="190" max="10" man="1"/>
    <brk id="225" max="16383" man="1"/>
    <brk id="263" max="16383" man="1"/>
    <brk id="298" max="16383" man="1"/>
    <brk id="333" max="16383" man="1"/>
    <brk id="371" max="16383" man="1"/>
    <brk id="408" max="10" man="1"/>
    <brk id="444" max="16383" man="1"/>
    <brk id="484" max="16383" man="1"/>
    <brk id="523" max="16383" man="1"/>
    <brk id="540" max="16383" man="1"/>
    <brk id="570" max="16383" man="1"/>
    <brk id="601" max="10" man="1"/>
    <brk id="632" max="16383" man="1"/>
    <brk id="661" max="16383" man="1"/>
    <brk id="698" max="16383" man="1"/>
    <brk id="736" max="16383" man="1"/>
    <brk id="768" max="16383" man="1"/>
    <brk id="806" max="16383" man="1"/>
    <brk id="843" max="16383" man="1"/>
    <brk id="875" max="16383" man="1"/>
    <brk id="90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23</vt:i4>
      </vt:variant>
    </vt:vector>
  </HeadingPairs>
  <TitlesOfParts>
    <vt:vector size="31" baseType="lpstr">
      <vt:lpstr>名簿兼勤務表</vt:lpstr>
      <vt:lpstr>【記載例】定期巡回・随時対応型</vt:lpstr>
      <vt:lpstr>【記載例】シフト記号表（勤務時間帯）</vt:lpstr>
      <vt:lpstr>定期巡回・随時対応型</vt:lpstr>
      <vt:lpstr>シフト記号表</vt:lpstr>
      <vt:lpstr>記入方法</vt:lpstr>
      <vt:lpstr>プルダウン・リスト</vt:lpstr>
      <vt:lpstr>自己点検票</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名簿兼勤務表!Print_Area</vt:lpstr>
      <vt:lpstr>【記載例】定期巡回・随時対応型!Print_Titles</vt:lpstr>
      <vt:lpstr>自己点検票!Print_Titles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林 曉生</cp:lastModifiedBy>
  <cp:lastPrinted>2021-03-24T13:40:29Z</cp:lastPrinted>
  <dcterms:created xsi:type="dcterms:W3CDTF">2020-01-28T01:12:50Z</dcterms:created>
  <dcterms:modified xsi:type="dcterms:W3CDTF">2026-07-06T23:47:07Z</dcterms:modified>
</cp:coreProperties>
</file>