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8実地指導必要書類☆\令和8年度ホームページ様式\"/>
    </mc:Choice>
  </mc:AlternateContent>
  <xr:revisionPtr revIDLastSave="0" documentId="13_ncr:1_{E65010F8-A385-4CC9-A8D2-A003DAEFC3D0}" xr6:coauthVersionLast="47" xr6:coauthVersionMax="47" xr10:uidLastSave="{00000000-0000-0000-0000-000000000000}"/>
  <bookViews>
    <workbookView xWindow="-110" yWindow="-110" windowWidth="19420" windowHeight="10300" xr2:uid="{00000000-000D-0000-FFFF-FFFF00000000}"/>
  </bookViews>
  <sheets>
    <sheet name="名簿兼勤務表" sheetId="13" r:id="rId1"/>
    <sheet name="【記載例】通所介護" sheetId="21" r:id="rId2"/>
    <sheet name="【記載例】シフト記号表（勤務時間帯）" sheetId="22" r:id="rId3"/>
    <sheet name="通所介護（100名）" sheetId="23" r:id="rId4"/>
    <sheet name="通所介護（1枚版）" sheetId="24" r:id="rId5"/>
    <sheet name="シフト記号表（勤務時間帯）" sheetId="25" r:id="rId6"/>
    <sheet name="記入方法" sheetId="26" r:id="rId7"/>
    <sheet name="プルダウン・リスト" sheetId="27" r:id="rId8"/>
    <sheet name="自己点検票" sheetId="11" r:id="rId9"/>
    <sheet name="通所型サービス算定表" sheetId="6" r:id="rId10"/>
  </sheets>
  <externalReferences>
    <externalReference r:id="rId11"/>
    <externalReference r:id="rId12"/>
  </externalReferences>
  <definedNames>
    <definedName name="【記載例】シフト記号" localSheetId="2">'【記載例】シフト記号表（勤務時間帯）'!$C$6:$C$35</definedName>
    <definedName name="【記載例】シフト記号" localSheetId="1">'[2]【記載例】シフト記号表（勤務時間帯）'!$C$6:$C$35</definedName>
    <definedName name="【記載例】シフト記号" localSheetId="5">'シフト記号表（勤務時間帯）'!$C$6:$C$35</definedName>
    <definedName name="【記載例】シフト記号" localSheetId="7">'[2]【記載例】シフト記号表（勤務時間帯）'!$C$6:$C$35</definedName>
    <definedName name="【記載例】シフト記号" localSheetId="6">'[2]【記載例】シフト記号表（勤務時間帯）'!$C$6:$C$35</definedName>
    <definedName name="【記載例】シフト記号" localSheetId="3">'[2]【記載例】シフト記号表（勤務時間帯）'!$C$6:$C$35</definedName>
    <definedName name="【記載例】シフト記号" localSheetId="4">'[2]【記載例】シフト記号表（勤務時間帯）'!$C$6:$C$35</definedName>
    <definedName name="【記載例】シフト記号" localSheetId="0">#REF!</definedName>
    <definedName name="【記載例】シフト記号">#REF!</definedName>
    <definedName name="_xlnm.Print_Area" localSheetId="1">【記載例】通所介護!$A$1:$BF$71</definedName>
    <definedName name="_xlnm.Print_Area" localSheetId="6">記入方法!$B$1:$P$85</definedName>
    <definedName name="_xlnm.Print_Area" localSheetId="8">自己点検票!$A$1:$L$1288</definedName>
    <definedName name="_xlnm.Print_Area" localSheetId="3">'通所介護（100名）'!$A$1:$BF$332</definedName>
    <definedName name="_xlnm.Print_Area" localSheetId="4">'通所介護（1枚版）'!$A$1:$BF$71</definedName>
    <definedName name="_xlnm.Print_Area" localSheetId="9">通所型サービス算定表!$A$1:$F$58</definedName>
    <definedName name="_xlnm.Print_Area" localSheetId="0">名簿兼勤務表!$A$1:$F$20</definedName>
    <definedName name="_xlnm.Print_Titles" localSheetId="8">自己点検票!$2:$4</definedName>
    <definedName name="_xlnm.Print_Titles" localSheetId="3">'通所介護（100名）'!$1:$21</definedName>
    <definedName name="_xlnm.Print_Titles" localSheetId="4">'通所介護（1枚版）'!$1:$21</definedName>
    <definedName name="シフト記号表" localSheetId="2">'[2]シフト記号表（勤務時間帯）'!$C$6:$C$35</definedName>
    <definedName name="シフト記号表" localSheetId="1">'[2]シフト記号表（勤務時間帯）'!$C$6:$C$35</definedName>
    <definedName name="シフト記号表" localSheetId="5">'シフト記号表（勤務時間帯）'!$C$6:$C$35</definedName>
    <definedName name="シフト記号表" localSheetId="7">'[2]シフト記号表（勤務時間帯）'!$C$6:$C$35</definedName>
    <definedName name="シフト記号表" localSheetId="6">'[2]シフト記号表（勤務時間帯）'!$C$6:$C$35</definedName>
    <definedName name="シフト記号表" localSheetId="3">'[2]シフト記号表（勤務時間帯）'!$C$6:$C$35</definedName>
    <definedName name="シフト記号表" localSheetId="4">'[2]シフト記号表（勤務時間帯）'!$C$6:$C$35</definedName>
    <definedName name="シフト記号表" localSheetId="0">#REF!</definedName>
    <definedName name="シフト記号表">#REF!</definedName>
    <definedName name="介護職員" localSheetId="7">プルダウン・リスト!$F$13:$F$25</definedName>
    <definedName name="介護職員">#REF!</definedName>
    <definedName name="看護職員" localSheetId="7">プルダウン・リスト!$E$13:$E$25</definedName>
    <definedName name="看護職員">#REF!</definedName>
    <definedName name="管理者" localSheetId="7">プルダウン・リスト!$C$13:$C$25</definedName>
    <definedName name="管理者">#REF!</definedName>
    <definedName name="機能訓練指導員" localSheetId="7">プルダウン・リスト!$G$13:$G$25</definedName>
    <definedName name="機能訓練指導員">#REF!</definedName>
    <definedName name="職種" localSheetId="2">[2]プルダウン・リスト!$C$12:$L$12</definedName>
    <definedName name="職種" localSheetId="1">[2]プルダウン・リスト!$C$12:$L$12</definedName>
    <definedName name="職種" localSheetId="5">[2]プルダウン・リスト!$C$12:$L$12</definedName>
    <definedName name="職種" localSheetId="7">プルダウン・リスト!$C$12:$L$12</definedName>
    <definedName name="職種" localSheetId="6">[2]プルダウン・リスト!$C$12:$L$12</definedName>
    <definedName name="職種" localSheetId="3">[2]プルダウン・リスト!$C$12:$L$12</definedName>
    <definedName name="職種" localSheetId="4">[2]プルダウン・リスト!$C$12:$L$12</definedName>
    <definedName name="職種" localSheetId="0">[1]プルダウン・リスト!$C$12:$L$12</definedName>
    <definedName name="職種">#REF!</definedName>
    <definedName name="生活相談員" localSheetId="7">プルダウン・リスト!$D$13:$D$25</definedName>
    <definedName name="生活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5" l="1"/>
  <c r="U25" i="25" s="1"/>
  <c r="Q25" i="25"/>
  <c r="K25" i="25"/>
  <c r="S24" i="25"/>
  <c r="U24" i="25" s="1"/>
  <c r="Q24" i="25"/>
  <c r="K24" i="25"/>
  <c r="S23" i="25"/>
  <c r="U23" i="25" s="1"/>
  <c r="Q23" i="25"/>
  <c r="K23" i="25"/>
  <c r="S22" i="25"/>
  <c r="U22" i="25" s="1"/>
  <c r="Q22" i="25"/>
  <c r="K22" i="25"/>
  <c r="S21" i="25"/>
  <c r="U21" i="25" s="1"/>
  <c r="Q21" i="25"/>
  <c r="K21" i="25"/>
  <c r="S20" i="25"/>
  <c r="U20" i="25" s="1"/>
  <c r="Q20" i="25"/>
  <c r="K20" i="25"/>
  <c r="S19" i="25"/>
  <c r="U19" i="25" s="1"/>
  <c r="Q19" i="25"/>
  <c r="K19" i="25"/>
  <c r="S18" i="25"/>
  <c r="U18" i="25" s="1"/>
  <c r="Q18" i="25"/>
  <c r="K18" i="25"/>
  <c r="S17" i="25"/>
  <c r="U17" i="25" s="1"/>
  <c r="Q17" i="25"/>
  <c r="K17" i="25"/>
  <c r="S16" i="25"/>
  <c r="U16" i="25" s="1"/>
  <c r="Q16" i="25"/>
  <c r="K16" i="25"/>
  <c r="S15" i="25"/>
  <c r="U15" i="25" s="1"/>
  <c r="Q15" i="25"/>
  <c r="K15" i="25"/>
  <c r="S14" i="25"/>
  <c r="U14" i="25" s="1"/>
  <c r="Q14" i="25"/>
  <c r="K14" i="25"/>
  <c r="S13" i="25"/>
  <c r="U13" i="25" s="1"/>
  <c r="Q13" i="25"/>
  <c r="K13" i="25"/>
  <c r="S12" i="25"/>
  <c r="U12" i="25" s="1"/>
  <c r="Q12" i="25"/>
  <c r="K12" i="25"/>
  <c r="S11" i="25"/>
  <c r="U11" i="25" s="1"/>
  <c r="Q11" i="25"/>
  <c r="K11" i="25"/>
  <c r="S10" i="25"/>
  <c r="U10" i="25" s="1"/>
  <c r="Q10" i="25"/>
  <c r="K10" i="25"/>
  <c r="S9" i="25"/>
  <c r="U9" i="25" s="1"/>
  <c r="Q9" i="25"/>
  <c r="K9" i="25"/>
  <c r="S8" i="25"/>
  <c r="U8" i="25" s="1"/>
  <c r="Q8" i="25"/>
  <c r="K8" i="25"/>
  <c r="S7" i="25"/>
  <c r="U7" i="25" s="1"/>
  <c r="Q7" i="25"/>
  <c r="K7" i="25"/>
  <c r="S6" i="25"/>
  <c r="U6" i="25" s="1"/>
  <c r="Q6" i="25"/>
  <c r="K6" i="25"/>
  <c r="AW71" i="24"/>
  <c r="AV71" i="24"/>
  <c r="AU71" i="24"/>
  <c r="AT71" i="24"/>
  <c r="AS71" i="24"/>
  <c r="AR71" i="24"/>
  <c r="AQ71" i="24"/>
  <c r="AP71" i="24"/>
  <c r="AO71" i="24"/>
  <c r="AN71" i="24"/>
  <c r="AM71" i="24"/>
  <c r="AL71" i="24"/>
  <c r="AK71" i="24"/>
  <c r="AJ71" i="24"/>
  <c r="AI71" i="24"/>
  <c r="AH71" i="24"/>
  <c r="AG71" i="24"/>
  <c r="AF71" i="24"/>
  <c r="AE71" i="24"/>
  <c r="AD71" i="24"/>
  <c r="AC71" i="24"/>
  <c r="AB71" i="24"/>
  <c r="AA71" i="24"/>
  <c r="Z71" i="24"/>
  <c r="Y71" i="24"/>
  <c r="X71" i="24"/>
  <c r="W71" i="24"/>
  <c r="V71" i="24"/>
  <c r="U71" i="24"/>
  <c r="T71" i="24"/>
  <c r="S71" i="24"/>
  <c r="AP70" i="24"/>
  <c r="AH70" i="24"/>
  <c r="Z70" i="24"/>
  <c r="AW69" i="24"/>
  <c r="AO69" i="24"/>
  <c r="AG69" i="24"/>
  <c r="Y69" i="24"/>
  <c r="AV68" i="24"/>
  <c r="AN68" i="24"/>
  <c r="AF68" i="24"/>
  <c r="X68" i="24"/>
  <c r="AU67" i="24"/>
  <c r="AM67" i="24"/>
  <c r="AE67" i="24"/>
  <c r="W67" i="24"/>
  <c r="AW66" i="24"/>
  <c r="AV66" i="24"/>
  <c r="AU66" i="24"/>
  <c r="AT66" i="24"/>
  <c r="AS66" i="24"/>
  <c r="AR66" i="24"/>
  <c r="AQ66" i="24"/>
  <c r="AP66" i="24"/>
  <c r="AO66" i="24"/>
  <c r="AN66" i="24"/>
  <c r="AM66" i="24"/>
  <c r="AL66" i="24"/>
  <c r="AK66" i="24"/>
  <c r="AJ66" i="24"/>
  <c r="AI66" i="24"/>
  <c r="AH66" i="24"/>
  <c r="AG66" i="24"/>
  <c r="AF66" i="24"/>
  <c r="AE66" i="24"/>
  <c r="AD66" i="24"/>
  <c r="AC66" i="24"/>
  <c r="AB66" i="24"/>
  <c r="AA66" i="24"/>
  <c r="Z66" i="24"/>
  <c r="Y66" i="24"/>
  <c r="X66" i="24"/>
  <c r="W66" i="24"/>
  <c r="V66" i="24"/>
  <c r="U66" i="24"/>
  <c r="T66" i="24"/>
  <c r="S66" i="24"/>
  <c r="AU63" i="24"/>
  <c r="AM63" i="24"/>
  <c r="AE63" i="24"/>
  <c r="W63" i="24"/>
  <c r="AV62" i="24"/>
  <c r="AN62" i="24"/>
  <c r="AM62" i="24"/>
  <c r="AF62" i="24"/>
  <c r="AE62" i="24"/>
  <c r="AA62" i="24"/>
  <c r="X62" i="24"/>
  <c r="W62" i="24"/>
  <c r="S62" i="24"/>
  <c r="AW60" i="24"/>
  <c r="AV60" i="24"/>
  <c r="AU60" i="24"/>
  <c r="AT60" i="24"/>
  <c r="AS60" i="24"/>
  <c r="AR60" i="24"/>
  <c r="AQ60" i="24"/>
  <c r="AP60" i="24"/>
  <c r="AO60" i="24"/>
  <c r="AN60" i="24"/>
  <c r="AM60" i="24"/>
  <c r="AL60" i="24"/>
  <c r="AK60" i="24"/>
  <c r="AJ60" i="24"/>
  <c r="AI60" i="24"/>
  <c r="AH60" i="24"/>
  <c r="AG60" i="24"/>
  <c r="AF60" i="24"/>
  <c r="AE60" i="24"/>
  <c r="AD60" i="24"/>
  <c r="AC60" i="24"/>
  <c r="AB60" i="24"/>
  <c r="AA60" i="24"/>
  <c r="Z60" i="24"/>
  <c r="Y60" i="24"/>
  <c r="X60" i="24"/>
  <c r="W60" i="24"/>
  <c r="V60" i="24"/>
  <c r="U60" i="24"/>
  <c r="T60" i="24"/>
  <c r="S60" i="24"/>
  <c r="AX60" i="24" s="1"/>
  <c r="F60" i="24"/>
  <c r="AW59" i="24"/>
  <c r="AV59" i="24"/>
  <c r="AU59" i="24"/>
  <c r="AT59" i="24"/>
  <c r="AS59" i="24"/>
  <c r="AR59" i="24"/>
  <c r="AQ59" i="24"/>
  <c r="AP59" i="24"/>
  <c r="AO59" i="24"/>
  <c r="AN59" i="24"/>
  <c r="AM59" i="24"/>
  <c r="AL59" i="24"/>
  <c r="AK59" i="24"/>
  <c r="AJ59" i="24"/>
  <c r="AI59" i="24"/>
  <c r="AH59" i="24"/>
  <c r="AG59" i="24"/>
  <c r="AF59" i="24"/>
  <c r="AE59" i="24"/>
  <c r="AD59" i="24"/>
  <c r="AC59" i="24"/>
  <c r="AB59" i="24"/>
  <c r="AA59" i="24"/>
  <c r="Z59" i="24"/>
  <c r="Y59" i="24"/>
  <c r="X59" i="24"/>
  <c r="W59" i="24"/>
  <c r="V59" i="24"/>
  <c r="U59" i="24"/>
  <c r="T59" i="24"/>
  <c r="S59" i="24"/>
  <c r="AX59" i="24" s="1"/>
  <c r="AW57" i="24"/>
  <c r="AV57" i="24"/>
  <c r="AU57" i="24"/>
  <c r="AT57" i="24"/>
  <c r="AS57" i="24"/>
  <c r="AR57" i="24"/>
  <c r="AQ57" i="24"/>
  <c r="AP57" i="24"/>
  <c r="AO57" i="24"/>
  <c r="AN57" i="24"/>
  <c r="AM57" i="24"/>
  <c r="AL57" i="24"/>
  <c r="AK57" i="24"/>
  <c r="AJ57" i="24"/>
  <c r="AI57" i="24"/>
  <c r="AH57" i="24"/>
  <c r="AG57" i="24"/>
  <c r="AF57" i="24"/>
  <c r="AE57" i="24"/>
  <c r="AD57" i="24"/>
  <c r="AC57" i="24"/>
  <c r="AB57" i="24"/>
  <c r="AA57" i="24"/>
  <c r="Z57" i="24"/>
  <c r="Y57" i="24"/>
  <c r="X57" i="24"/>
  <c r="W57" i="24"/>
  <c r="V57" i="24"/>
  <c r="U57" i="24"/>
  <c r="T57" i="24"/>
  <c r="S57" i="24"/>
  <c r="AX57" i="24" s="1"/>
  <c r="F57" i="24"/>
  <c r="AW56" i="24"/>
  <c r="AV56" i="24"/>
  <c r="AU56" i="24"/>
  <c r="AT56" i="24"/>
  <c r="AS56" i="24"/>
  <c r="AR56" i="24"/>
  <c r="AQ56" i="24"/>
  <c r="AP56" i="24"/>
  <c r="AO56" i="24"/>
  <c r="AN56" i="24"/>
  <c r="AM56" i="24"/>
  <c r="AL56" i="24"/>
  <c r="AK56" i="24"/>
  <c r="AJ56" i="24"/>
  <c r="AI56" i="24"/>
  <c r="AH56" i="24"/>
  <c r="AG56" i="24"/>
  <c r="AF56" i="24"/>
  <c r="AE56" i="24"/>
  <c r="AD56" i="24"/>
  <c r="AC56" i="24"/>
  <c r="AB56" i="24"/>
  <c r="AA56" i="24"/>
  <c r="Z56" i="24"/>
  <c r="Y56" i="24"/>
  <c r="X56" i="24"/>
  <c r="W56" i="24"/>
  <c r="V56" i="24"/>
  <c r="AX56" i="24" s="1"/>
  <c r="U56" i="24"/>
  <c r="T56" i="24"/>
  <c r="S56" i="24"/>
  <c r="AW54" i="24"/>
  <c r="AV54" i="24"/>
  <c r="AU54" i="24"/>
  <c r="AT54" i="24"/>
  <c r="AS54" i="24"/>
  <c r="AR54" i="24"/>
  <c r="AQ54" i="24"/>
  <c r="AP54" i="24"/>
  <c r="AO54" i="24"/>
  <c r="AN54" i="24"/>
  <c r="AM54" i="24"/>
  <c r="AL54" i="24"/>
  <c r="AK54" i="24"/>
  <c r="AJ54" i="24"/>
  <c r="AI54" i="24"/>
  <c r="AH54" i="24"/>
  <c r="AG54" i="24"/>
  <c r="AF54" i="24"/>
  <c r="AE54" i="24"/>
  <c r="AD54" i="24"/>
  <c r="AC54" i="24"/>
  <c r="AB54" i="24"/>
  <c r="AA54" i="24"/>
  <c r="Z54" i="24"/>
  <c r="Y54" i="24"/>
  <c r="X54" i="24"/>
  <c r="W54" i="24"/>
  <c r="V54" i="24"/>
  <c r="U54" i="24"/>
  <c r="T54" i="24"/>
  <c r="S54" i="24"/>
  <c r="AX54" i="24" s="1"/>
  <c r="F54" i="24"/>
  <c r="AW53" i="24"/>
  <c r="AV53" i="24"/>
  <c r="AU53" i="24"/>
  <c r="AT53" i="24"/>
  <c r="AS53" i="24"/>
  <c r="AR53" i="24"/>
  <c r="AQ53" i="24"/>
  <c r="AP53" i="24"/>
  <c r="AO53" i="24"/>
  <c r="AN53" i="24"/>
  <c r="AM53" i="24"/>
  <c r="AL53" i="24"/>
  <c r="AK53" i="24"/>
  <c r="AJ53" i="24"/>
  <c r="AI53" i="24"/>
  <c r="AH53" i="24"/>
  <c r="AG53" i="24"/>
  <c r="AF53" i="24"/>
  <c r="AE53" i="24"/>
  <c r="AD53" i="24"/>
  <c r="AC53" i="24"/>
  <c r="AB53" i="24"/>
  <c r="AA53" i="24"/>
  <c r="Z53" i="24"/>
  <c r="Y53" i="24"/>
  <c r="X53" i="24"/>
  <c r="W53" i="24"/>
  <c r="V53" i="24"/>
  <c r="U53" i="24"/>
  <c r="T53" i="24"/>
  <c r="S53" i="24"/>
  <c r="AX53" i="24" s="1"/>
  <c r="AW51" i="24"/>
  <c r="AV51" i="24"/>
  <c r="AU51" i="24"/>
  <c r="AT51" i="24"/>
  <c r="AS51" i="24"/>
  <c r="AR51" i="24"/>
  <c r="AQ51" i="24"/>
  <c r="AP51" i="24"/>
  <c r="AO51" i="24"/>
  <c r="AN51" i="24"/>
  <c r="AM51" i="24"/>
  <c r="AL51" i="24"/>
  <c r="AK51" i="24"/>
  <c r="AJ51" i="24"/>
  <c r="AI51" i="24"/>
  <c r="AH51" i="24"/>
  <c r="AG51" i="24"/>
  <c r="AF51" i="24"/>
  <c r="AE51" i="24"/>
  <c r="AD51" i="24"/>
  <c r="AC51" i="24"/>
  <c r="AB51" i="24"/>
  <c r="AA51" i="24"/>
  <c r="Z51" i="24"/>
  <c r="Y51" i="24"/>
  <c r="X51" i="24"/>
  <c r="W51" i="24"/>
  <c r="V51" i="24"/>
  <c r="U51" i="24"/>
  <c r="T51" i="24"/>
  <c r="S51" i="24"/>
  <c r="AX51" i="24" s="1"/>
  <c r="F51" i="24"/>
  <c r="AW50" i="24"/>
  <c r="AV50" i="24"/>
  <c r="AU50" i="24"/>
  <c r="AT50" i="24"/>
  <c r="AS50" i="24"/>
  <c r="AR50" i="24"/>
  <c r="AQ50" i="24"/>
  <c r="AP50" i="24"/>
  <c r="AO50" i="24"/>
  <c r="AN50" i="24"/>
  <c r="AM50" i="24"/>
  <c r="AL50" i="24"/>
  <c r="AK50" i="24"/>
  <c r="AJ50" i="24"/>
  <c r="AI50" i="24"/>
  <c r="AH50" i="24"/>
  <c r="AG50" i="24"/>
  <c r="AF50" i="24"/>
  <c r="AE50" i="24"/>
  <c r="AD50" i="24"/>
  <c r="AC50" i="24"/>
  <c r="AB50" i="24"/>
  <c r="AA50" i="24"/>
  <c r="Z50" i="24"/>
  <c r="Y50" i="24"/>
  <c r="X50" i="24"/>
  <c r="W50" i="24"/>
  <c r="V50" i="24"/>
  <c r="AX50" i="24" s="1"/>
  <c r="U50" i="24"/>
  <c r="T50" i="24"/>
  <c r="S50" i="24"/>
  <c r="AW48" i="24"/>
  <c r="AV48" i="24"/>
  <c r="AU48" i="24"/>
  <c r="AT48" i="24"/>
  <c r="AS48" i="24"/>
  <c r="AR48" i="24"/>
  <c r="AQ48" i="24"/>
  <c r="AP48" i="24"/>
  <c r="AO48" i="24"/>
  <c r="AN48" i="24"/>
  <c r="AM48" i="24"/>
  <c r="AL48" i="24"/>
  <c r="AK48" i="24"/>
  <c r="AJ48" i="24"/>
  <c r="AI48" i="24"/>
  <c r="AH48" i="24"/>
  <c r="AG48" i="24"/>
  <c r="AF48" i="24"/>
  <c r="AE48" i="24"/>
  <c r="AD48" i="24"/>
  <c r="AC48" i="24"/>
  <c r="AB48" i="24"/>
  <c r="AA48" i="24"/>
  <c r="Z48" i="24"/>
  <c r="Y48" i="24"/>
  <c r="X48" i="24"/>
  <c r="W48" i="24"/>
  <c r="V48" i="24"/>
  <c r="U48" i="24"/>
  <c r="T48" i="24"/>
  <c r="S48" i="24"/>
  <c r="AX48" i="24" s="1"/>
  <c r="F48" i="24"/>
  <c r="AW47" i="24"/>
  <c r="AV47" i="24"/>
  <c r="AU47" i="24"/>
  <c r="AT47" i="24"/>
  <c r="AS47" i="24"/>
  <c r="AR47" i="24"/>
  <c r="AQ47" i="24"/>
  <c r="AP47" i="24"/>
  <c r="AO47" i="24"/>
  <c r="AN47" i="24"/>
  <c r="AM47" i="24"/>
  <c r="AL47" i="24"/>
  <c r="AK47" i="24"/>
  <c r="AJ47" i="24"/>
  <c r="AI47" i="24"/>
  <c r="AH47" i="24"/>
  <c r="AG47" i="24"/>
  <c r="AF47" i="24"/>
  <c r="AE47" i="24"/>
  <c r="AD47" i="24"/>
  <c r="AC47" i="24"/>
  <c r="AB47" i="24"/>
  <c r="AA47" i="24"/>
  <c r="Z47" i="24"/>
  <c r="Y47" i="24"/>
  <c r="X47" i="24"/>
  <c r="W47" i="24"/>
  <c r="V47" i="24"/>
  <c r="U47" i="24"/>
  <c r="T47" i="24"/>
  <c r="S47" i="24"/>
  <c r="AX47" i="24" s="1"/>
  <c r="AW45" i="24"/>
  <c r="AV45" i="24"/>
  <c r="AU45" i="24"/>
  <c r="AT45" i="24"/>
  <c r="AS45" i="24"/>
  <c r="AR45" i="24"/>
  <c r="AQ45" i="24"/>
  <c r="AP45" i="24"/>
  <c r="AO45" i="24"/>
  <c r="AN45" i="24"/>
  <c r="AM45" i="24"/>
  <c r="AL45" i="24"/>
  <c r="AK45" i="24"/>
  <c r="AJ45" i="24"/>
  <c r="AI45" i="24"/>
  <c r="AH45" i="24"/>
  <c r="AG45" i="24"/>
  <c r="AF45" i="24"/>
  <c r="AE45" i="24"/>
  <c r="AD45" i="24"/>
  <c r="AC45" i="24"/>
  <c r="AB45" i="24"/>
  <c r="AA45" i="24"/>
  <c r="Z45" i="24"/>
  <c r="Y45" i="24"/>
  <c r="X45" i="24"/>
  <c r="W45" i="24"/>
  <c r="V45" i="24"/>
  <c r="U45" i="24"/>
  <c r="T45" i="24"/>
  <c r="S45" i="24"/>
  <c r="AX45" i="24" s="1"/>
  <c r="F45" i="24"/>
  <c r="AW44" i="24"/>
  <c r="AV44" i="24"/>
  <c r="AU44" i="24"/>
  <c r="AT44" i="24"/>
  <c r="AS44" i="24"/>
  <c r="AR44" i="24"/>
  <c r="AQ44" i="24"/>
  <c r="AP44" i="24"/>
  <c r="AO44" i="24"/>
  <c r="AN44" i="24"/>
  <c r="AM44" i="24"/>
  <c r="AL44" i="24"/>
  <c r="AK44" i="24"/>
  <c r="AJ44" i="24"/>
  <c r="AI44" i="24"/>
  <c r="AH44" i="24"/>
  <c r="AG44" i="24"/>
  <c r="AF44" i="24"/>
  <c r="AE44" i="24"/>
  <c r="AD44" i="24"/>
  <c r="AC44" i="24"/>
  <c r="AB44" i="24"/>
  <c r="AA44" i="24"/>
  <c r="Z44" i="24"/>
  <c r="Y44" i="24"/>
  <c r="X44" i="24"/>
  <c r="W44" i="24"/>
  <c r="V44" i="24"/>
  <c r="AX44" i="24" s="1"/>
  <c r="U44" i="24"/>
  <c r="T44" i="24"/>
  <c r="S44" i="24"/>
  <c r="AW42" i="24"/>
  <c r="AV42" i="24"/>
  <c r="AU42" i="24"/>
  <c r="AT42" i="24"/>
  <c r="AS42" i="24"/>
  <c r="AR42" i="24"/>
  <c r="AQ42" i="24"/>
  <c r="AP42" i="24"/>
  <c r="AO42" i="24"/>
  <c r="AN42" i="24"/>
  <c r="AM42" i="24"/>
  <c r="AL42" i="24"/>
  <c r="AK42" i="24"/>
  <c r="AJ42" i="24"/>
  <c r="AI42" i="24"/>
  <c r="AH42" i="24"/>
  <c r="AG42" i="24"/>
  <c r="AF42" i="24"/>
  <c r="AE42" i="24"/>
  <c r="AD42" i="24"/>
  <c r="AC42" i="24"/>
  <c r="AB42" i="24"/>
  <c r="AA42" i="24"/>
  <c r="Z42" i="24"/>
  <c r="Y42" i="24"/>
  <c r="X42" i="24"/>
  <c r="W42" i="24"/>
  <c r="V42" i="24"/>
  <c r="U42" i="24"/>
  <c r="T42" i="24"/>
  <c r="S42" i="24"/>
  <c r="AX42" i="24" s="1"/>
  <c r="F42" i="24"/>
  <c r="AW41" i="24"/>
  <c r="AV41" i="24"/>
  <c r="AU41" i="24"/>
  <c r="AT41" i="24"/>
  <c r="AS41" i="24"/>
  <c r="AR41" i="24"/>
  <c r="AQ41" i="24"/>
  <c r="AP41" i="24"/>
  <c r="AO41" i="24"/>
  <c r="AN41" i="24"/>
  <c r="AM41" i="24"/>
  <c r="AL41" i="24"/>
  <c r="AK41" i="24"/>
  <c r="AJ41" i="24"/>
  <c r="AI41" i="24"/>
  <c r="AH41" i="24"/>
  <c r="AG41" i="24"/>
  <c r="AF41" i="24"/>
  <c r="AE41" i="24"/>
  <c r="AD41" i="24"/>
  <c r="AC41" i="24"/>
  <c r="AB41" i="24"/>
  <c r="AA41" i="24"/>
  <c r="Z41" i="24"/>
  <c r="Y41" i="24"/>
  <c r="X41" i="24"/>
  <c r="W41" i="24"/>
  <c r="V41" i="24"/>
  <c r="U41" i="24"/>
  <c r="T41" i="24"/>
  <c r="S41" i="24"/>
  <c r="AX41" i="24" s="1"/>
  <c r="AW39" i="24"/>
  <c r="AV39" i="24"/>
  <c r="AU39" i="24"/>
  <c r="AT39" i="24"/>
  <c r="AS39" i="24"/>
  <c r="AR39" i="24"/>
  <c r="AQ39" i="24"/>
  <c r="AP39" i="24"/>
  <c r="AO39" i="24"/>
  <c r="AN39" i="24"/>
  <c r="AM39" i="24"/>
  <c r="AL39" i="24"/>
  <c r="AK39" i="24"/>
  <c r="AJ39" i="24"/>
  <c r="AI39" i="24"/>
  <c r="AH39" i="24"/>
  <c r="AG39" i="24"/>
  <c r="AF39" i="24"/>
  <c r="AE39" i="24"/>
  <c r="AD39" i="24"/>
  <c r="AC39" i="24"/>
  <c r="AB39" i="24"/>
  <c r="AA39" i="24"/>
  <c r="Z39" i="24"/>
  <c r="Y39" i="24"/>
  <c r="X39" i="24"/>
  <c r="W39" i="24"/>
  <c r="V39" i="24"/>
  <c r="U39" i="24"/>
  <c r="T39" i="24"/>
  <c r="S39" i="24"/>
  <c r="AX39" i="24" s="1"/>
  <c r="F39" i="24"/>
  <c r="AW38" i="24"/>
  <c r="AV38" i="24"/>
  <c r="AU38" i="24"/>
  <c r="AT38" i="24"/>
  <c r="AS38" i="24"/>
  <c r="AR38" i="24"/>
  <c r="AQ38" i="24"/>
  <c r="AP38" i="24"/>
  <c r="AO38" i="24"/>
  <c r="AN38" i="24"/>
  <c r="AM38" i="24"/>
  <c r="AL38" i="24"/>
  <c r="AK38" i="24"/>
  <c r="AJ38" i="24"/>
  <c r="AI38" i="24"/>
  <c r="AH38" i="24"/>
  <c r="AG38" i="24"/>
  <c r="AF38" i="24"/>
  <c r="AE38" i="24"/>
  <c r="AD38" i="24"/>
  <c r="AC38" i="24"/>
  <c r="AB38" i="24"/>
  <c r="AA38" i="24"/>
  <c r="Z38" i="24"/>
  <c r="Y38" i="24"/>
  <c r="X38" i="24"/>
  <c r="W38" i="24"/>
  <c r="V38" i="24"/>
  <c r="AX38" i="24" s="1"/>
  <c r="U38" i="24"/>
  <c r="T38" i="24"/>
  <c r="S38" i="24"/>
  <c r="AW36" i="24"/>
  <c r="AV36" i="24"/>
  <c r="AU36" i="24"/>
  <c r="AT36" i="24"/>
  <c r="AS36" i="24"/>
  <c r="AR36" i="24"/>
  <c r="AQ36" i="24"/>
  <c r="AP36" i="24"/>
  <c r="AO36" i="24"/>
  <c r="AN36" i="24"/>
  <c r="AM36" i="24"/>
  <c r="AL36" i="24"/>
  <c r="AK36" i="24"/>
  <c r="AJ36" i="24"/>
  <c r="AI36" i="24"/>
  <c r="AH36" i="24"/>
  <c r="AG36" i="24"/>
  <c r="AF36" i="24"/>
  <c r="AE36" i="24"/>
  <c r="AD36" i="24"/>
  <c r="AC36" i="24"/>
  <c r="AB36" i="24"/>
  <c r="AA36" i="24"/>
  <c r="Z36" i="24"/>
  <c r="Y36" i="24"/>
  <c r="X36" i="24"/>
  <c r="W36" i="24"/>
  <c r="V36" i="24"/>
  <c r="U36" i="24"/>
  <c r="T36" i="24"/>
  <c r="S36" i="24"/>
  <c r="AX36" i="24" s="1"/>
  <c r="F36" i="24"/>
  <c r="AW35" i="24"/>
  <c r="AV35" i="24"/>
  <c r="AU35" i="24"/>
  <c r="AT35" i="24"/>
  <c r="AS35" i="24"/>
  <c r="AR35" i="24"/>
  <c r="AQ35" i="24"/>
  <c r="AP35" i="24"/>
  <c r="AO35" i="24"/>
  <c r="AN35" i="24"/>
  <c r="AM35" i="24"/>
  <c r="AL35" i="24"/>
  <c r="AK35" i="24"/>
  <c r="AJ35" i="24"/>
  <c r="AI35" i="24"/>
  <c r="AH35" i="24"/>
  <c r="AG35" i="24"/>
  <c r="AF35" i="24"/>
  <c r="AE35" i="24"/>
  <c r="AD35" i="24"/>
  <c r="AC35" i="24"/>
  <c r="AB35" i="24"/>
  <c r="AA35" i="24"/>
  <c r="Z35" i="24"/>
  <c r="Y35" i="24"/>
  <c r="X35" i="24"/>
  <c r="W35" i="24"/>
  <c r="V35" i="24"/>
  <c r="U35" i="24"/>
  <c r="T35" i="24"/>
  <c r="S35" i="24"/>
  <c r="AX35" i="24" s="1"/>
  <c r="AW33" i="24"/>
  <c r="AV33" i="24"/>
  <c r="AU33" i="24"/>
  <c r="AT33" i="24"/>
  <c r="AS33" i="24"/>
  <c r="AR33" i="24"/>
  <c r="AQ33" i="24"/>
  <c r="AP33" i="24"/>
  <c r="AO33" i="24"/>
  <c r="AN33" i="24"/>
  <c r="AM33" i="24"/>
  <c r="AL33" i="24"/>
  <c r="AK33" i="24"/>
  <c r="AJ33" i="24"/>
  <c r="AI33" i="24"/>
  <c r="AH33" i="24"/>
  <c r="AG33" i="24"/>
  <c r="AF33" i="24"/>
  <c r="AE33" i="24"/>
  <c r="AD33" i="24"/>
  <c r="AC33" i="24"/>
  <c r="AB33" i="24"/>
  <c r="AA33" i="24"/>
  <c r="Z33" i="24"/>
  <c r="Y33" i="24"/>
  <c r="X33" i="24"/>
  <c r="W33" i="24"/>
  <c r="V33" i="24"/>
  <c r="U33" i="24"/>
  <c r="T33" i="24"/>
  <c r="S33" i="24"/>
  <c r="AX33" i="24" s="1"/>
  <c r="F33" i="24"/>
  <c r="AW32" i="24"/>
  <c r="AV32" i="24"/>
  <c r="AU32" i="24"/>
  <c r="AT32" i="24"/>
  <c r="AS32" i="24"/>
  <c r="AR32" i="24"/>
  <c r="AQ32" i="24"/>
  <c r="AP32" i="24"/>
  <c r="AO32" i="24"/>
  <c r="AN32" i="24"/>
  <c r="AM32" i="24"/>
  <c r="AL32" i="24"/>
  <c r="AK32" i="24"/>
  <c r="AJ32" i="24"/>
  <c r="AI32" i="24"/>
  <c r="AH32" i="24"/>
  <c r="AG32" i="24"/>
  <c r="AF32" i="24"/>
  <c r="AE32" i="24"/>
  <c r="AD32" i="24"/>
  <c r="AC32" i="24"/>
  <c r="AB32" i="24"/>
  <c r="AA32" i="24"/>
  <c r="Z32" i="24"/>
  <c r="Y32" i="24"/>
  <c r="X32" i="24"/>
  <c r="W32" i="24"/>
  <c r="V32" i="24"/>
  <c r="AX32" i="24" s="1"/>
  <c r="U32" i="24"/>
  <c r="T32" i="24"/>
  <c r="S32" i="24"/>
  <c r="AW30" i="24"/>
  <c r="AV30" i="24"/>
  <c r="AU30" i="24"/>
  <c r="AT30" i="24"/>
  <c r="AS30" i="24"/>
  <c r="AR30" i="24"/>
  <c r="AQ30" i="24"/>
  <c r="AP30" i="24"/>
  <c r="AO30" i="24"/>
  <c r="AN30" i="24"/>
  <c r="AM30" i="24"/>
  <c r="AL30" i="24"/>
  <c r="AK30" i="24"/>
  <c r="AJ30" i="24"/>
  <c r="AI30" i="24"/>
  <c r="AH30" i="24"/>
  <c r="AG30" i="24"/>
  <c r="AF30" i="24"/>
  <c r="AE30" i="24"/>
  <c r="AD30" i="24"/>
  <c r="AC30" i="24"/>
  <c r="AB30" i="24"/>
  <c r="AA30" i="24"/>
  <c r="Z30" i="24"/>
  <c r="Y30" i="24"/>
  <c r="X30" i="24"/>
  <c r="W30" i="24"/>
  <c r="V30" i="24"/>
  <c r="U30" i="24"/>
  <c r="T30" i="24"/>
  <c r="S30" i="24"/>
  <c r="AX30" i="24" s="1"/>
  <c r="F30" i="24"/>
  <c r="AW29" i="24"/>
  <c r="AV29" i="24"/>
  <c r="AU29" i="24"/>
  <c r="AT29" i="24"/>
  <c r="AS29" i="24"/>
  <c r="AR29" i="24"/>
  <c r="AQ29" i="24"/>
  <c r="AP29" i="24"/>
  <c r="AO29" i="24"/>
  <c r="AN29" i="24"/>
  <c r="AM29" i="24"/>
  <c r="AL29" i="24"/>
  <c r="AK29" i="24"/>
  <c r="AJ29" i="24"/>
  <c r="AI29" i="24"/>
  <c r="AH29" i="24"/>
  <c r="AG29" i="24"/>
  <c r="AF29" i="24"/>
  <c r="AE29" i="24"/>
  <c r="AD29" i="24"/>
  <c r="AC29" i="24"/>
  <c r="AB29" i="24"/>
  <c r="AA29" i="24"/>
  <c r="Z29" i="24"/>
  <c r="Y29" i="24"/>
  <c r="X29" i="24"/>
  <c r="W29" i="24"/>
  <c r="V29" i="24"/>
  <c r="U29" i="24"/>
  <c r="T29" i="24"/>
  <c r="S29" i="24"/>
  <c r="AX29" i="24" s="1"/>
  <c r="AW27" i="24"/>
  <c r="AV27" i="24"/>
  <c r="AU27" i="24"/>
  <c r="AT27" i="24"/>
  <c r="AS27" i="24"/>
  <c r="AR27" i="24"/>
  <c r="AQ27" i="24"/>
  <c r="AP27" i="24"/>
  <c r="AO27" i="24"/>
  <c r="AN27" i="24"/>
  <c r="AM27" i="24"/>
  <c r="AL27" i="24"/>
  <c r="AK27" i="24"/>
  <c r="AJ27" i="24"/>
  <c r="AI27" i="24"/>
  <c r="AH27" i="24"/>
  <c r="AG27" i="24"/>
  <c r="AF27" i="24"/>
  <c r="AE27" i="24"/>
  <c r="AD27" i="24"/>
  <c r="AC27" i="24"/>
  <c r="AB27" i="24"/>
  <c r="AA27" i="24"/>
  <c r="Z27" i="24"/>
  <c r="Y27" i="24"/>
  <c r="X27" i="24"/>
  <c r="W27" i="24"/>
  <c r="V27" i="24"/>
  <c r="U27" i="24"/>
  <c r="T27" i="24"/>
  <c r="S27" i="24"/>
  <c r="AX27" i="24" s="1"/>
  <c r="F27" i="24"/>
  <c r="AW26" i="24"/>
  <c r="AV26" i="24"/>
  <c r="AU26" i="24"/>
  <c r="AT26" i="24"/>
  <c r="AS26" i="24"/>
  <c r="AR26" i="24"/>
  <c r="AQ26" i="24"/>
  <c r="AP26" i="24"/>
  <c r="AO26" i="24"/>
  <c r="AN26" i="24"/>
  <c r="AM26" i="24"/>
  <c r="AL26" i="24"/>
  <c r="AK26" i="24"/>
  <c r="AJ26" i="24"/>
  <c r="AI26" i="24"/>
  <c r="AH26" i="24"/>
  <c r="AG26" i="24"/>
  <c r="AF26" i="24"/>
  <c r="AE26" i="24"/>
  <c r="AD26" i="24"/>
  <c r="AC26" i="24"/>
  <c r="AB26" i="24"/>
  <c r="AA26" i="24"/>
  <c r="Z26" i="24"/>
  <c r="Y26" i="24"/>
  <c r="X26" i="24"/>
  <c r="W26" i="24"/>
  <c r="V26" i="24"/>
  <c r="AX26" i="24" s="1"/>
  <c r="U26" i="24"/>
  <c r="T26" i="24"/>
  <c r="S26" i="24"/>
  <c r="B25" i="24"/>
  <c r="B28" i="24" s="1"/>
  <c r="B31" i="24" s="1"/>
  <c r="B34" i="24" s="1"/>
  <c r="B37" i="24" s="1"/>
  <c r="B40" i="24" s="1"/>
  <c r="B43" i="24" s="1"/>
  <c r="B46" i="24" s="1"/>
  <c r="B49" i="24" s="1"/>
  <c r="B52" i="24" s="1"/>
  <c r="B55" i="24" s="1"/>
  <c r="B58" i="24" s="1"/>
  <c r="AW24" i="24"/>
  <c r="AV24" i="24"/>
  <c r="AU24" i="24"/>
  <c r="AT24" i="24"/>
  <c r="AS24" i="24"/>
  <c r="AR24" i="24"/>
  <c r="AQ24" i="24"/>
  <c r="AP24" i="24"/>
  <c r="AO24" i="24"/>
  <c r="AN24" i="24"/>
  <c r="AM24" i="24"/>
  <c r="AL24" i="24"/>
  <c r="AK24" i="24"/>
  <c r="AJ24" i="24"/>
  <c r="AI24" i="24"/>
  <c r="AH24" i="24"/>
  <c r="AG24" i="24"/>
  <c r="AF24" i="24"/>
  <c r="AE24" i="24"/>
  <c r="AD24" i="24"/>
  <c r="AC24" i="24"/>
  <c r="AB24" i="24"/>
  <c r="AA24" i="24"/>
  <c r="Z24" i="24"/>
  <c r="Y24" i="24"/>
  <c r="X24" i="24"/>
  <c r="W24" i="24"/>
  <c r="V24" i="24"/>
  <c r="U24" i="24"/>
  <c r="T24" i="24"/>
  <c r="S24" i="24"/>
  <c r="AX24" i="24" s="1"/>
  <c r="F24" i="24"/>
  <c r="AV70" i="24" s="1"/>
  <c r="AW23" i="24"/>
  <c r="AV23" i="24"/>
  <c r="AU23" i="24"/>
  <c r="AT23" i="24"/>
  <c r="AS23" i="24"/>
  <c r="AR23" i="24"/>
  <c r="AQ23" i="24"/>
  <c r="AP23" i="24"/>
  <c r="AO23" i="24"/>
  <c r="AN23" i="24"/>
  <c r="AM23" i="24"/>
  <c r="AL23" i="24"/>
  <c r="AK23" i="24"/>
  <c r="AJ23" i="24"/>
  <c r="AI23" i="24"/>
  <c r="AH23" i="24"/>
  <c r="AG23" i="24"/>
  <c r="AF23" i="24"/>
  <c r="AE23" i="24"/>
  <c r="AD23" i="24"/>
  <c r="AC23" i="24"/>
  <c r="AB23" i="24"/>
  <c r="AA23" i="24"/>
  <c r="Z23" i="24"/>
  <c r="Y23" i="24"/>
  <c r="X23" i="24"/>
  <c r="W23" i="24"/>
  <c r="V23" i="24"/>
  <c r="U23" i="24"/>
  <c r="T23" i="24"/>
  <c r="S23" i="24"/>
  <c r="AX23" i="24" s="1"/>
  <c r="AO20" i="24"/>
  <c r="AO21" i="24" s="1"/>
  <c r="AG20" i="24"/>
  <c r="AG21" i="24" s="1"/>
  <c r="Y20" i="24"/>
  <c r="Y21" i="24" s="1"/>
  <c r="AV19" i="24"/>
  <c r="AV20" i="24" s="1"/>
  <c r="AV21" i="24" s="1"/>
  <c r="AX17" i="24"/>
  <c r="BC14" i="24"/>
  <c r="AC2" i="24"/>
  <c r="AM20" i="24" s="1"/>
  <c r="AM21" i="24" s="1"/>
  <c r="AW332" i="23"/>
  <c r="AV332" i="23"/>
  <c r="AU332" i="23"/>
  <c r="AT332" i="23"/>
  <c r="AS332" i="23"/>
  <c r="AR332" i="23"/>
  <c r="AQ332" i="23"/>
  <c r="AP332" i="23"/>
  <c r="AO332" i="23"/>
  <c r="AN332" i="23"/>
  <c r="AM332" i="23"/>
  <c r="AL332" i="23"/>
  <c r="AK332" i="23"/>
  <c r="AJ332" i="23"/>
  <c r="AI332" i="23"/>
  <c r="AH332" i="23"/>
  <c r="AG332" i="23"/>
  <c r="AF332" i="23"/>
  <c r="AE332" i="23"/>
  <c r="AD332" i="23"/>
  <c r="AC332" i="23"/>
  <c r="AB332" i="23"/>
  <c r="AA332" i="23"/>
  <c r="Z332" i="23"/>
  <c r="Y332" i="23"/>
  <c r="X332" i="23"/>
  <c r="W332" i="23"/>
  <c r="V332" i="23"/>
  <c r="U332" i="23"/>
  <c r="T332" i="23"/>
  <c r="S332" i="23"/>
  <c r="AW327" i="23"/>
  <c r="AV327" i="23"/>
  <c r="AU327" i="23"/>
  <c r="AT327" i="23"/>
  <c r="AS327" i="23"/>
  <c r="AR327" i="23"/>
  <c r="AQ327" i="23"/>
  <c r="AP327" i="23"/>
  <c r="AO327" i="23"/>
  <c r="AN327" i="23"/>
  <c r="AM327" i="23"/>
  <c r="AL327" i="23"/>
  <c r="AK327" i="23"/>
  <c r="AJ327" i="23"/>
  <c r="AI327" i="23"/>
  <c r="AH327" i="23"/>
  <c r="AG327" i="23"/>
  <c r="AF327" i="23"/>
  <c r="AE327" i="23"/>
  <c r="AD327" i="23"/>
  <c r="AC327" i="23"/>
  <c r="AB327" i="23"/>
  <c r="AA327" i="23"/>
  <c r="Z327" i="23"/>
  <c r="Y327" i="23"/>
  <c r="X327" i="23"/>
  <c r="W327" i="23"/>
  <c r="V327" i="23"/>
  <c r="U327" i="23"/>
  <c r="T327" i="23"/>
  <c r="S327" i="23"/>
  <c r="AW321" i="23"/>
  <c r="AV321" i="23"/>
  <c r="AU321" i="23"/>
  <c r="AT321" i="23"/>
  <c r="AS321" i="23"/>
  <c r="AR321" i="23"/>
  <c r="AQ321" i="23"/>
  <c r="AP321" i="23"/>
  <c r="AO321" i="23"/>
  <c r="AN321" i="23"/>
  <c r="AM321" i="23"/>
  <c r="AL321" i="23"/>
  <c r="AK321" i="23"/>
  <c r="AJ321" i="23"/>
  <c r="AI321" i="23"/>
  <c r="AH321" i="23"/>
  <c r="AG321" i="23"/>
  <c r="AF321" i="23"/>
  <c r="AE321" i="23"/>
  <c r="AD321" i="23"/>
  <c r="AC321" i="23"/>
  <c r="AB321" i="23"/>
  <c r="AA321" i="23"/>
  <c r="Z321" i="23"/>
  <c r="Y321" i="23"/>
  <c r="X321" i="23"/>
  <c r="W321" i="23"/>
  <c r="V321" i="23"/>
  <c r="U321" i="23"/>
  <c r="T321" i="23"/>
  <c r="S321" i="23"/>
  <c r="AX321" i="23" s="1"/>
  <c r="F321" i="23"/>
  <c r="AW320" i="23"/>
  <c r="AV320" i="23"/>
  <c r="AU320" i="23"/>
  <c r="AT320" i="23"/>
  <c r="AS320" i="23"/>
  <c r="AR320" i="23"/>
  <c r="AQ320" i="23"/>
  <c r="AP320" i="23"/>
  <c r="AO320" i="23"/>
  <c r="AN320" i="23"/>
  <c r="AM320" i="23"/>
  <c r="AL320" i="23"/>
  <c r="AK320" i="23"/>
  <c r="AJ320" i="23"/>
  <c r="AI320" i="23"/>
  <c r="AH320" i="23"/>
  <c r="AG320" i="23"/>
  <c r="AF320" i="23"/>
  <c r="AE320" i="23"/>
  <c r="AD320" i="23"/>
  <c r="AC320" i="23"/>
  <c r="AB320" i="23"/>
  <c r="AA320" i="23"/>
  <c r="Z320" i="23"/>
  <c r="AX320" i="23" s="1"/>
  <c r="Y320" i="23"/>
  <c r="X320" i="23"/>
  <c r="W320" i="23"/>
  <c r="V320" i="23"/>
  <c r="U320" i="23"/>
  <c r="T320" i="23"/>
  <c r="S320" i="23"/>
  <c r="AW318" i="23"/>
  <c r="AV318" i="23"/>
  <c r="AU318" i="23"/>
  <c r="AT318" i="23"/>
  <c r="AS318" i="23"/>
  <c r="AR318" i="23"/>
  <c r="AQ318" i="23"/>
  <c r="AP318" i="23"/>
  <c r="AO318" i="23"/>
  <c r="AN318" i="23"/>
  <c r="AM318" i="23"/>
  <c r="AL318" i="23"/>
  <c r="AK318" i="23"/>
  <c r="AJ318" i="23"/>
  <c r="AI318" i="23"/>
  <c r="AH318" i="23"/>
  <c r="AG318" i="23"/>
  <c r="AF318" i="23"/>
  <c r="AE318" i="23"/>
  <c r="AD318" i="23"/>
  <c r="AC318" i="23"/>
  <c r="AB318" i="23"/>
  <c r="AA318" i="23"/>
  <c r="Z318" i="23"/>
  <c r="Y318" i="23"/>
  <c r="X318" i="23"/>
  <c r="W318" i="23"/>
  <c r="V318" i="23"/>
  <c r="U318" i="23"/>
  <c r="T318" i="23"/>
  <c r="S318" i="23"/>
  <c r="AX318" i="23" s="1"/>
  <c r="F318" i="23"/>
  <c r="AW317" i="23"/>
  <c r="AV317" i="23"/>
  <c r="AU317" i="23"/>
  <c r="AT317" i="23"/>
  <c r="AS317" i="23"/>
  <c r="AR317" i="23"/>
  <c r="AQ317" i="23"/>
  <c r="AP317" i="23"/>
  <c r="AO317" i="23"/>
  <c r="AN317" i="23"/>
  <c r="AM317" i="23"/>
  <c r="AL317" i="23"/>
  <c r="AK317" i="23"/>
  <c r="AJ317" i="23"/>
  <c r="AI317" i="23"/>
  <c r="AH317" i="23"/>
  <c r="AG317" i="23"/>
  <c r="AF317" i="23"/>
  <c r="AE317" i="23"/>
  <c r="AD317" i="23"/>
  <c r="AC317" i="23"/>
  <c r="AB317" i="23"/>
  <c r="AA317" i="23"/>
  <c r="Z317" i="23"/>
  <c r="Y317" i="23"/>
  <c r="X317" i="23"/>
  <c r="W317" i="23"/>
  <c r="V317" i="23"/>
  <c r="U317" i="23"/>
  <c r="T317" i="23"/>
  <c r="AX317" i="23" s="1"/>
  <c r="S317" i="23"/>
  <c r="AW315" i="23"/>
  <c r="AV315" i="23"/>
  <c r="AU315" i="23"/>
  <c r="AT315" i="23"/>
  <c r="AS315" i="23"/>
  <c r="AR315" i="23"/>
  <c r="AQ315" i="23"/>
  <c r="AP315" i="23"/>
  <c r="AO315" i="23"/>
  <c r="AN315" i="23"/>
  <c r="AM315" i="23"/>
  <c r="AL315" i="23"/>
  <c r="AK315" i="23"/>
  <c r="AJ315" i="23"/>
  <c r="AI315" i="23"/>
  <c r="AH315" i="23"/>
  <c r="AG315" i="23"/>
  <c r="AF315" i="23"/>
  <c r="AE315" i="23"/>
  <c r="AD315" i="23"/>
  <c r="AC315" i="23"/>
  <c r="AB315" i="23"/>
  <c r="AA315" i="23"/>
  <c r="Z315" i="23"/>
  <c r="Y315" i="23"/>
  <c r="X315" i="23"/>
  <c r="W315" i="23"/>
  <c r="V315" i="23"/>
  <c r="U315" i="23"/>
  <c r="T315" i="23"/>
  <c r="S315" i="23"/>
  <c r="AX315" i="23" s="1"/>
  <c r="F315" i="23"/>
  <c r="AW314" i="23"/>
  <c r="AV314" i="23"/>
  <c r="AU314" i="23"/>
  <c r="AT314" i="23"/>
  <c r="AS314" i="23"/>
  <c r="AR314" i="23"/>
  <c r="AQ314" i="23"/>
  <c r="AP314" i="23"/>
  <c r="AO314" i="23"/>
  <c r="AN314" i="23"/>
  <c r="AM314" i="23"/>
  <c r="AL314" i="23"/>
  <c r="AK314" i="23"/>
  <c r="AJ314" i="23"/>
  <c r="AI314" i="23"/>
  <c r="AH314" i="23"/>
  <c r="AG314" i="23"/>
  <c r="AF314" i="23"/>
  <c r="AE314" i="23"/>
  <c r="AD314" i="23"/>
  <c r="AC314" i="23"/>
  <c r="AB314" i="23"/>
  <c r="AA314" i="23"/>
  <c r="Z314" i="23"/>
  <c r="AX314" i="23" s="1"/>
  <c r="Y314" i="23"/>
  <c r="X314" i="23"/>
  <c r="W314" i="23"/>
  <c r="V314" i="23"/>
  <c r="U314" i="23"/>
  <c r="T314" i="23"/>
  <c r="S314" i="23"/>
  <c r="AW312" i="23"/>
  <c r="AV312" i="23"/>
  <c r="AU312" i="23"/>
  <c r="AT312" i="23"/>
  <c r="AS312" i="23"/>
  <c r="AR312" i="23"/>
  <c r="AQ312" i="23"/>
  <c r="AP312" i="23"/>
  <c r="AO312" i="23"/>
  <c r="AN312" i="23"/>
  <c r="AM312" i="23"/>
  <c r="AL312" i="23"/>
  <c r="AK312" i="23"/>
  <c r="AJ312" i="23"/>
  <c r="AI312" i="23"/>
  <c r="AH312" i="23"/>
  <c r="AG312" i="23"/>
  <c r="AF312" i="23"/>
  <c r="AE312" i="23"/>
  <c r="AD312" i="23"/>
  <c r="AC312" i="23"/>
  <c r="AB312" i="23"/>
  <c r="AA312" i="23"/>
  <c r="Z312" i="23"/>
  <c r="Y312" i="23"/>
  <c r="X312" i="23"/>
  <c r="W312" i="23"/>
  <c r="V312" i="23"/>
  <c r="U312" i="23"/>
  <c r="T312" i="23"/>
  <c r="S312" i="23"/>
  <c r="AX312" i="23" s="1"/>
  <c r="F312" i="23"/>
  <c r="AW311" i="23"/>
  <c r="AV311" i="23"/>
  <c r="AU311" i="23"/>
  <c r="AT311" i="23"/>
  <c r="AS311" i="23"/>
  <c r="AR311" i="23"/>
  <c r="AQ311" i="23"/>
  <c r="AP311" i="23"/>
  <c r="AO311" i="23"/>
  <c r="AN311" i="23"/>
  <c r="AM311" i="23"/>
  <c r="AL311" i="23"/>
  <c r="AK311" i="23"/>
  <c r="AJ311" i="23"/>
  <c r="AI311" i="23"/>
  <c r="AH311" i="23"/>
  <c r="AG311" i="23"/>
  <c r="AF311" i="23"/>
  <c r="AE311" i="23"/>
  <c r="AD311" i="23"/>
  <c r="AC311" i="23"/>
  <c r="AB311" i="23"/>
  <c r="AA311" i="23"/>
  <c r="Z311" i="23"/>
  <c r="Y311" i="23"/>
  <c r="X311" i="23"/>
  <c r="W311" i="23"/>
  <c r="V311" i="23"/>
  <c r="U311" i="23"/>
  <c r="T311" i="23"/>
  <c r="AX311" i="23" s="1"/>
  <c r="S311" i="23"/>
  <c r="AW309" i="23"/>
  <c r="AV309" i="23"/>
  <c r="AU309" i="23"/>
  <c r="AT309" i="23"/>
  <c r="AS309" i="23"/>
  <c r="AR309" i="23"/>
  <c r="AQ309" i="23"/>
  <c r="AP309" i="23"/>
  <c r="AO309" i="23"/>
  <c r="AN309" i="23"/>
  <c r="AM309" i="23"/>
  <c r="AL309" i="23"/>
  <c r="AK309" i="23"/>
  <c r="AJ309" i="23"/>
  <c r="AI309" i="23"/>
  <c r="AH309" i="23"/>
  <c r="AG309" i="23"/>
  <c r="AF309" i="23"/>
  <c r="AE309" i="23"/>
  <c r="AD309" i="23"/>
  <c r="AC309" i="23"/>
  <c r="AB309" i="23"/>
  <c r="AA309" i="23"/>
  <c r="Z309" i="23"/>
  <c r="Y309" i="23"/>
  <c r="X309" i="23"/>
  <c r="W309" i="23"/>
  <c r="V309" i="23"/>
  <c r="U309" i="23"/>
  <c r="T309" i="23"/>
  <c r="S309" i="23"/>
  <c r="AX309" i="23" s="1"/>
  <c r="F309" i="23"/>
  <c r="AW308" i="23"/>
  <c r="AV308" i="23"/>
  <c r="AU308" i="23"/>
  <c r="AT308" i="23"/>
  <c r="AS308" i="23"/>
  <c r="AR308" i="23"/>
  <c r="AQ308" i="23"/>
  <c r="AP308" i="23"/>
  <c r="AO308" i="23"/>
  <c r="AN308" i="23"/>
  <c r="AM308" i="23"/>
  <c r="AL308" i="23"/>
  <c r="AK308" i="23"/>
  <c r="AJ308" i="23"/>
  <c r="AI308" i="23"/>
  <c r="AH308" i="23"/>
  <c r="AG308" i="23"/>
  <c r="AF308" i="23"/>
  <c r="AE308" i="23"/>
  <c r="AD308" i="23"/>
  <c r="AC308" i="23"/>
  <c r="AB308" i="23"/>
  <c r="AA308" i="23"/>
  <c r="Z308" i="23"/>
  <c r="AX308" i="23" s="1"/>
  <c r="Y308" i="23"/>
  <c r="X308" i="23"/>
  <c r="W308" i="23"/>
  <c r="V308" i="23"/>
  <c r="U308" i="23"/>
  <c r="T308" i="23"/>
  <c r="S308" i="23"/>
  <c r="AW306" i="23"/>
  <c r="AV306" i="23"/>
  <c r="AU306" i="23"/>
  <c r="AT306" i="23"/>
  <c r="AS306" i="23"/>
  <c r="AR306" i="23"/>
  <c r="AQ306" i="23"/>
  <c r="AP306" i="23"/>
  <c r="AO306" i="23"/>
  <c r="AN306" i="23"/>
  <c r="AM306" i="23"/>
  <c r="AL306" i="23"/>
  <c r="AK306" i="23"/>
  <c r="AJ306" i="23"/>
  <c r="AI306" i="23"/>
  <c r="AH306" i="23"/>
  <c r="AG306" i="23"/>
  <c r="AF306" i="23"/>
  <c r="AE306" i="23"/>
  <c r="AD306" i="23"/>
  <c r="AC306" i="23"/>
  <c r="AB306" i="23"/>
  <c r="AA306" i="23"/>
  <c r="Z306" i="23"/>
  <c r="Y306" i="23"/>
  <c r="X306" i="23"/>
  <c r="W306" i="23"/>
  <c r="V306" i="23"/>
  <c r="U306" i="23"/>
  <c r="T306" i="23"/>
  <c r="S306" i="23"/>
  <c r="AX306" i="23" s="1"/>
  <c r="F306" i="23"/>
  <c r="AW305" i="23"/>
  <c r="AV305" i="23"/>
  <c r="AU305" i="23"/>
  <c r="AT305" i="23"/>
  <c r="AS305" i="23"/>
  <c r="AR305" i="23"/>
  <c r="AQ305" i="23"/>
  <c r="AP305" i="23"/>
  <c r="AO305" i="23"/>
  <c r="AN305" i="23"/>
  <c r="AM305" i="23"/>
  <c r="AL305" i="23"/>
  <c r="AK305" i="23"/>
  <c r="AJ305" i="23"/>
  <c r="AI305" i="23"/>
  <c r="AH305" i="23"/>
  <c r="AG305" i="23"/>
  <c r="AF305" i="23"/>
  <c r="AE305" i="23"/>
  <c r="AD305" i="23"/>
  <c r="AC305" i="23"/>
  <c r="AB305" i="23"/>
  <c r="AA305" i="23"/>
  <c r="Z305" i="23"/>
  <c r="Y305" i="23"/>
  <c r="X305" i="23"/>
  <c r="W305" i="23"/>
  <c r="V305" i="23"/>
  <c r="U305" i="23"/>
  <c r="T305" i="23"/>
  <c r="AX305" i="23" s="1"/>
  <c r="S305" i="23"/>
  <c r="AW303" i="23"/>
  <c r="AV303" i="23"/>
  <c r="AU303" i="23"/>
  <c r="AT303" i="23"/>
  <c r="AS303" i="23"/>
  <c r="AR303" i="23"/>
  <c r="AQ303" i="23"/>
  <c r="AP303" i="23"/>
  <c r="AO303" i="23"/>
  <c r="AN303" i="23"/>
  <c r="AM303" i="23"/>
  <c r="AL303" i="23"/>
  <c r="AK303" i="23"/>
  <c r="AJ303" i="23"/>
  <c r="AI303" i="23"/>
  <c r="AH303" i="23"/>
  <c r="AG303" i="23"/>
  <c r="AF303" i="23"/>
  <c r="AE303" i="23"/>
  <c r="AD303" i="23"/>
  <c r="AC303" i="23"/>
  <c r="AB303" i="23"/>
  <c r="AA303" i="23"/>
  <c r="Z303" i="23"/>
  <c r="Y303" i="23"/>
  <c r="X303" i="23"/>
  <c r="W303" i="23"/>
  <c r="V303" i="23"/>
  <c r="U303" i="23"/>
  <c r="T303" i="23"/>
  <c r="S303" i="23"/>
  <c r="AX303" i="23" s="1"/>
  <c r="F303" i="23"/>
  <c r="AW302" i="23"/>
  <c r="AV302" i="23"/>
  <c r="AU302" i="23"/>
  <c r="AT302" i="23"/>
  <c r="AS302" i="23"/>
  <c r="AR302" i="23"/>
  <c r="AQ302" i="23"/>
  <c r="AP302" i="23"/>
  <c r="AO302" i="23"/>
  <c r="AN302" i="23"/>
  <c r="AM302" i="23"/>
  <c r="AL302" i="23"/>
  <c r="AK302" i="23"/>
  <c r="AJ302" i="23"/>
  <c r="AI302" i="23"/>
  <c r="AH302" i="23"/>
  <c r="AG302" i="23"/>
  <c r="AF302" i="23"/>
  <c r="AE302" i="23"/>
  <c r="AD302" i="23"/>
  <c r="AC302" i="23"/>
  <c r="AB302" i="23"/>
  <c r="AA302" i="23"/>
  <c r="Z302" i="23"/>
  <c r="AX302" i="23" s="1"/>
  <c r="Y302" i="23"/>
  <c r="X302" i="23"/>
  <c r="W302" i="23"/>
  <c r="V302" i="23"/>
  <c r="U302" i="23"/>
  <c r="T302" i="23"/>
  <c r="S302" i="23"/>
  <c r="AW300" i="23"/>
  <c r="AV300" i="23"/>
  <c r="AU300" i="23"/>
  <c r="AT300" i="23"/>
  <c r="AS300" i="23"/>
  <c r="AR300" i="23"/>
  <c r="AQ300" i="23"/>
  <c r="AP300" i="23"/>
  <c r="AO300" i="23"/>
  <c r="AN300" i="23"/>
  <c r="AM300" i="23"/>
  <c r="AL300" i="23"/>
  <c r="AK300" i="23"/>
  <c r="AJ300" i="23"/>
  <c r="AI300" i="23"/>
  <c r="AH300" i="23"/>
  <c r="AG300" i="23"/>
  <c r="AF300" i="23"/>
  <c r="AE300" i="23"/>
  <c r="AD300" i="23"/>
  <c r="AC300" i="23"/>
  <c r="AB300" i="23"/>
  <c r="AA300" i="23"/>
  <c r="Z300" i="23"/>
  <c r="Y300" i="23"/>
  <c r="X300" i="23"/>
  <c r="W300" i="23"/>
  <c r="V300" i="23"/>
  <c r="U300" i="23"/>
  <c r="T300" i="23"/>
  <c r="S300" i="23"/>
  <c r="AX300" i="23" s="1"/>
  <c r="F300" i="23"/>
  <c r="AW299" i="23"/>
  <c r="AV299" i="23"/>
  <c r="AU299" i="23"/>
  <c r="AT299" i="23"/>
  <c r="AS299" i="23"/>
  <c r="AR299" i="23"/>
  <c r="AQ299" i="23"/>
  <c r="AP299" i="23"/>
  <c r="AO299" i="23"/>
  <c r="AN299" i="23"/>
  <c r="AM299" i="23"/>
  <c r="AL299" i="23"/>
  <c r="AK299" i="23"/>
  <c r="AJ299" i="23"/>
  <c r="AI299" i="23"/>
  <c r="AH299" i="23"/>
  <c r="AG299" i="23"/>
  <c r="AF299" i="23"/>
  <c r="AE299" i="23"/>
  <c r="AD299" i="23"/>
  <c r="AC299" i="23"/>
  <c r="AB299" i="23"/>
  <c r="AA299" i="23"/>
  <c r="Z299" i="23"/>
  <c r="Y299" i="23"/>
  <c r="X299" i="23"/>
  <c r="W299" i="23"/>
  <c r="V299" i="23"/>
  <c r="U299" i="23"/>
  <c r="T299" i="23"/>
  <c r="AX299" i="23" s="1"/>
  <c r="S299" i="23"/>
  <c r="AW297" i="23"/>
  <c r="AV297" i="23"/>
  <c r="AU297" i="23"/>
  <c r="AT297" i="23"/>
  <c r="AS297" i="23"/>
  <c r="AR297" i="23"/>
  <c r="AQ297" i="23"/>
  <c r="AP297" i="23"/>
  <c r="AO297" i="23"/>
  <c r="AN297" i="23"/>
  <c r="AM297" i="23"/>
  <c r="AL297" i="23"/>
  <c r="AK297" i="23"/>
  <c r="AJ297" i="23"/>
  <c r="AI297" i="23"/>
  <c r="AH297" i="23"/>
  <c r="AG297" i="23"/>
  <c r="AF297" i="23"/>
  <c r="AE297" i="23"/>
  <c r="AD297" i="23"/>
  <c r="AC297" i="23"/>
  <c r="AB297" i="23"/>
  <c r="AA297" i="23"/>
  <c r="Z297" i="23"/>
  <c r="Y297" i="23"/>
  <c r="X297" i="23"/>
  <c r="W297" i="23"/>
  <c r="V297" i="23"/>
  <c r="U297" i="23"/>
  <c r="T297" i="23"/>
  <c r="S297" i="23"/>
  <c r="AX297" i="23" s="1"/>
  <c r="F297" i="23"/>
  <c r="AW296" i="23"/>
  <c r="AV296" i="23"/>
  <c r="AU296" i="23"/>
  <c r="AT296" i="23"/>
  <c r="AS296" i="23"/>
  <c r="AR296" i="23"/>
  <c r="AQ296" i="23"/>
  <c r="AP296" i="23"/>
  <c r="AO296" i="23"/>
  <c r="AN296" i="23"/>
  <c r="AM296" i="23"/>
  <c r="AL296" i="23"/>
  <c r="AK296" i="23"/>
  <c r="AJ296" i="23"/>
  <c r="AI296" i="23"/>
  <c r="AH296" i="23"/>
  <c r="AG296" i="23"/>
  <c r="AF296" i="23"/>
  <c r="AE296" i="23"/>
  <c r="AD296" i="23"/>
  <c r="AC296" i="23"/>
  <c r="AB296" i="23"/>
  <c r="AA296" i="23"/>
  <c r="Z296" i="23"/>
  <c r="AX296" i="23" s="1"/>
  <c r="Y296" i="23"/>
  <c r="X296" i="23"/>
  <c r="W296" i="23"/>
  <c r="V296" i="23"/>
  <c r="U296" i="23"/>
  <c r="T296" i="23"/>
  <c r="S296" i="23"/>
  <c r="AW294" i="23"/>
  <c r="AV294" i="23"/>
  <c r="AU294" i="23"/>
  <c r="AT294" i="23"/>
  <c r="AS294" i="23"/>
  <c r="AR294" i="23"/>
  <c r="AQ294" i="23"/>
  <c r="AP294" i="23"/>
  <c r="AO294" i="23"/>
  <c r="AN294" i="23"/>
  <c r="AM294" i="23"/>
  <c r="AL294" i="23"/>
  <c r="AK294" i="23"/>
  <c r="AJ294" i="23"/>
  <c r="AI294" i="23"/>
  <c r="AH294" i="23"/>
  <c r="AG294" i="23"/>
  <c r="AF294" i="23"/>
  <c r="AE294" i="23"/>
  <c r="AD294" i="23"/>
  <c r="AC294" i="23"/>
  <c r="AB294" i="23"/>
  <c r="AA294" i="23"/>
  <c r="Z294" i="23"/>
  <c r="Y294" i="23"/>
  <c r="X294" i="23"/>
  <c r="W294" i="23"/>
  <c r="V294" i="23"/>
  <c r="U294" i="23"/>
  <c r="T294" i="23"/>
  <c r="S294" i="23"/>
  <c r="AX294" i="23" s="1"/>
  <c r="F294" i="23"/>
  <c r="AW293" i="23"/>
  <c r="AV293" i="23"/>
  <c r="AU293" i="23"/>
  <c r="AT293" i="23"/>
  <c r="AS293" i="23"/>
  <c r="AR293" i="23"/>
  <c r="AQ293" i="23"/>
  <c r="AP293" i="23"/>
  <c r="AO293" i="23"/>
  <c r="AN293" i="23"/>
  <c r="AM293" i="23"/>
  <c r="AL293" i="23"/>
  <c r="AK293" i="23"/>
  <c r="AJ293" i="23"/>
  <c r="AI293" i="23"/>
  <c r="AH293" i="23"/>
  <c r="AG293" i="23"/>
  <c r="AF293" i="23"/>
  <c r="AE293" i="23"/>
  <c r="AD293" i="23"/>
  <c r="AC293" i="23"/>
  <c r="AB293" i="23"/>
  <c r="AA293" i="23"/>
  <c r="Z293" i="23"/>
  <c r="Y293" i="23"/>
  <c r="X293" i="23"/>
  <c r="W293" i="23"/>
  <c r="V293" i="23"/>
  <c r="U293" i="23"/>
  <c r="T293" i="23"/>
  <c r="AX293" i="23" s="1"/>
  <c r="S293" i="23"/>
  <c r="AW291" i="23"/>
  <c r="AV291" i="23"/>
  <c r="AU291" i="23"/>
  <c r="AT291" i="23"/>
  <c r="AS291" i="23"/>
  <c r="AR291" i="23"/>
  <c r="AQ291" i="23"/>
  <c r="AP291" i="23"/>
  <c r="AO291" i="23"/>
  <c r="AN291" i="23"/>
  <c r="AM291" i="23"/>
  <c r="AL291" i="23"/>
  <c r="AK291" i="23"/>
  <c r="AJ291" i="23"/>
  <c r="AI291" i="23"/>
  <c r="AH291" i="23"/>
  <c r="AG291" i="23"/>
  <c r="AF291" i="23"/>
  <c r="AE291" i="23"/>
  <c r="AD291" i="23"/>
  <c r="AC291" i="23"/>
  <c r="AB291" i="23"/>
  <c r="AA291" i="23"/>
  <c r="Z291" i="23"/>
  <c r="Y291" i="23"/>
  <c r="X291" i="23"/>
  <c r="W291" i="23"/>
  <c r="V291" i="23"/>
  <c r="U291" i="23"/>
  <c r="T291" i="23"/>
  <c r="S291" i="23"/>
  <c r="AX291" i="23" s="1"/>
  <c r="F291" i="23"/>
  <c r="AW290" i="23"/>
  <c r="AV290" i="23"/>
  <c r="AU290" i="23"/>
  <c r="AT290" i="23"/>
  <c r="AS290" i="23"/>
  <c r="AR290" i="23"/>
  <c r="AQ290" i="23"/>
  <c r="AP290" i="23"/>
  <c r="AO290" i="23"/>
  <c r="AN290" i="23"/>
  <c r="AM290" i="23"/>
  <c r="AL290" i="23"/>
  <c r="AK290" i="23"/>
  <c r="AJ290" i="23"/>
  <c r="AI290" i="23"/>
  <c r="AH290" i="23"/>
  <c r="AG290" i="23"/>
  <c r="AF290" i="23"/>
  <c r="AE290" i="23"/>
  <c r="AD290" i="23"/>
  <c r="AC290" i="23"/>
  <c r="AB290" i="23"/>
  <c r="AA290" i="23"/>
  <c r="Z290" i="23"/>
  <c r="AX290" i="23" s="1"/>
  <c r="Y290" i="23"/>
  <c r="X290" i="23"/>
  <c r="W290" i="23"/>
  <c r="V290" i="23"/>
  <c r="U290" i="23"/>
  <c r="T290" i="23"/>
  <c r="S290" i="23"/>
  <c r="AW288" i="23"/>
  <c r="AV288" i="23"/>
  <c r="AU288" i="23"/>
  <c r="AT288" i="23"/>
  <c r="AS288" i="23"/>
  <c r="AR288" i="23"/>
  <c r="AQ288" i="23"/>
  <c r="AP288" i="23"/>
  <c r="AO288" i="23"/>
  <c r="AN288" i="23"/>
  <c r="AM288" i="23"/>
  <c r="AL288" i="23"/>
  <c r="AK288" i="23"/>
  <c r="AJ288" i="23"/>
  <c r="AI288" i="23"/>
  <c r="AH288" i="23"/>
  <c r="AG288" i="23"/>
  <c r="AF288" i="23"/>
  <c r="AE288" i="23"/>
  <c r="AD288" i="23"/>
  <c r="AC288" i="23"/>
  <c r="AB288" i="23"/>
  <c r="AA288" i="23"/>
  <c r="Z288" i="23"/>
  <c r="Y288" i="23"/>
  <c r="X288" i="23"/>
  <c r="W288" i="23"/>
  <c r="V288" i="23"/>
  <c r="U288" i="23"/>
  <c r="T288" i="23"/>
  <c r="S288" i="23"/>
  <c r="AX288" i="23" s="1"/>
  <c r="F288" i="23"/>
  <c r="AW287" i="23"/>
  <c r="AV287" i="23"/>
  <c r="AU287" i="23"/>
  <c r="AT287" i="23"/>
  <c r="AS287" i="23"/>
  <c r="AR287" i="23"/>
  <c r="AQ287" i="23"/>
  <c r="AP287" i="23"/>
  <c r="AO287" i="23"/>
  <c r="AN287" i="23"/>
  <c r="AM287" i="23"/>
  <c r="AL287" i="23"/>
  <c r="AK287" i="23"/>
  <c r="AJ287" i="23"/>
  <c r="AI287" i="23"/>
  <c r="AH287" i="23"/>
  <c r="AG287" i="23"/>
  <c r="AF287" i="23"/>
  <c r="AE287" i="23"/>
  <c r="AD287" i="23"/>
  <c r="AC287" i="23"/>
  <c r="AB287" i="23"/>
  <c r="AA287" i="23"/>
  <c r="Z287" i="23"/>
  <c r="Y287" i="23"/>
  <c r="X287" i="23"/>
  <c r="W287" i="23"/>
  <c r="V287" i="23"/>
  <c r="U287" i="23"/>
  <c r="T287" i="23"/>
  <c r="AX287" i="23" s="1"/>
  <c r="S287" i="23"/>
  <c r="AW285" i="23"/>
  <c r="AV285" i="23"/>
  <c r="AU285" i="23"/>
  <c r="AT285" i="23"/>
  <c r="AS285" i="23"/>
  <c r="AR285" i="23"/>
  <c r="AQ285" i="23"/>
  <c r="AP285" i="23"/>
  <c r="AO285" i="23"/>
  <c r="AN285" i="23"/>
  <c r="AM285" i="23"/>
  <c r="AL285" i="23"/>
  <c r="AK285" i="23"/>
  <c r="AJ285" i="23"/>
  <c r="AI285" i="23"/>
  <c r="AH285" i="23"/>
  <c r="AG285" i="23"/>
  <c r="AF285" i="23"/>
  <c r="AE285" i="23"/>
  <c r="AD285" i="23"/>
  <c r="AC285" i="23"/>
  <c r="AB285" i="23"/>
  <c r="AA285" i="23"/>
  <c r="Z285" i="23"/>
  <c r="Y285" i="23"/>
  <c r="X285" i="23"/>
  <c r="W285" i="23"/>
  <c r="V285" i="23"/>
  <c r="U285" i="23"/>
  <c r="T285" i="23"/>
  <c r="S285" i="23"/>
  <c r="AX285" i="23" s="1"/>
  <c r="F285" i="23"/>
  <c r="AW284" i="23"/>
  <c r="AV284" i="23"/>
  <c r="AU284" i="23"/>
  <c r="AT284" i="23"/>
  <c r="AS284" i="23"/>
  <c r="AR284" i="23"/>
  <c r="AQ284" i="23"/>
  <c r="AP284" i="23"/>
  <c r="AO284" i="23"/>
  <c r="AN284" i="23"/>
  <c r="AM284" i="23"/>
  <c r="AL284" i="23"/>
  <c r="AK284" i="23"/>
  <c r="AJ284" i="23"/>
  <c r="AI284" i="23"/>
  <c r="AH284" i="23"/>
  <c r="AG284" i="23"/>
  <c r="AF284" i="23"/>
  <c r="AE284" i="23"/>
  <c r="AD284" i="23"/>
  <c r="AC284" i="23"/>
  <c r="AB284" i="23"/>
  <c r="AA284" i="23"/>
  <c r="Z284" i="23"/>
  <c r="AX284" i="23" s="1"/>
  <c r="Y284" i="23"/>
  <c r="X284" i="23"/>
  <c r="W284" i="23"/>
  <c r="V284" i="23"/>
  <c r="U284" i="23"/>
  <c r="T284" i="23"/>
  <c r="S284" i="23"/>
  <c r="AW282" i="23"/>
  <c r="AV282" i="23"/>
  <c r="AU282" i="23"/>
  <c r="AT282" i="23"/>
  <c r="AS282" i="23"/>
  <c r="AR282" i="23"/>
  <c r="AQ282" i="23"/>
  <c r="AP282" i="23"/>
  <c r="AO282" i="23"/>
  <c r="AN282" i="23"/>
  <c r="AM282" i="23"/>
  <c r="AL282" i="23"/>
  <c r="AK282" i="23"/>
  <c r="AJ282" i="23"/>
  <c r="AI282" i="23"/>
  <c r="AH282" i="23"/>
  <c r="AG282" i="23"/>
  <c r="AF282" i="23"/>
  <c r="AE282" i="23"/>
  <c r="AD282" i="23"/>
  <c r="AC282" i="23"/>
  <c r="AB282" i="23"/>
  <c r="AA282" i="23"/>
  <c r="Z282" i="23"/>
  <c r="Y282" i="23"/>
  <c r="X282" i="23"/>
  <c r="W282" i="23"/>
  <c r="V282" i="23"/>
  <c r="U282" i="23"/>
  <c r="T282" i="23"/>
  <c r="S282" i="23"/>
  <c r="AX282" i="23" s="1"/>
  <c r="F282" i="23"/>
  <c r="AW281" i="23"/>
  <c r="AV281" i="23"/>
  <c r="AU281" i="23"/>
  <c r="AT281" i="23"/>
  <c r="AS281" i="23"/>
  <c r="AR281" i="23"/>
  <c r="AQ281" i="23"/>
  <c r="AP281" i="23"/>
  <c r="AO281" i="23"/>
  <c r="AN281" i="23"/>
  <c r="AM281" i="23"/>
  <c r="AL281" i="23"/>
  <c r="AK281" i="23"/>
  <c r="AJ281" i="23"/>
  <c r="AI281" i="23"/>
  <c r="AH281" i="23"/>
  <c r="AG281" i="23"/>
  <c r="AF281" i="23"/>
  <c r="AE281" i="23"/>
  <c r="AD281" i="23"/>
  <c r="AC281" i="23"/>
  <c r="AB281" i="23"/>
  <c r="AA281" i="23"/>
  <c r="Z281" i="23"/>
  <c r="Y281" i="23"/>
  <c r="X281" i="23"/>
  <c r="W281" i="23"/>
  <c r="V281" i="23"/>
  <c r="U281" i="23"/>
  <c r="T281" i="23"/>
  <c r="AX281" i="23" s="1"/>
  <c r="S281" i="23"/>
  <c r="AW279" i="23"/>
  <c r="AV279" i="23"/>
  <c r="AU279" i="23"/>
  <c r="AT279" i="23"/>
  <c r="AS279" i="23"/>
  <c r="AR279" i="23"/>
  <c r="AQ279" i="23"/>
  <c r="AP279" i="23"/>
  <c r="AO279" i="23"/>
  <c r="AN279" i="23"/>
  <c r="AM279" i="23"/>
  <c r="AL279" i="23"/>
  <c r="AK279" i="23"/>
  <c r="AJ279" i="23"/>
  <c r="AI279" i="23"/>
  <c r="AH279" i="23"/>
  <c r="AG279" i="23"/>
  <c r="AF279" i="23"/>
  <c r="AE279" i="23"/>
  <c r="AD279" i="23"/>
  <c r="AC279" i="23"/>
  <c r="AB279" i="23"/>
  <c r="AA279" i="23"/>
  <c r="Z279" i="23"/>
  <c r="Y279" i="23"/>
  <c r="X279" i="23"/>
  <c r="W279" i="23"/>
  <c r="V279" i="23"/>
  <c r="U279" i="23"/>
  <c r="T279" i="23"/>
  <c r="S279" i="23"/>
  <c r="AX279" i="23" s="1"/>
  <c r="F279" i="23"/>
  <c r="AW278" i="23"/>
  <c r="AV278" i="23"/>
  <c r="AU278" i="23"/>
  <c r="AT278" i="23"/>
  <c r="AS278" i="23"/>
  <c r="AR278" i="23"/>
  <c r="AQ278" i="23"/>
  <c r="AP278" i="23"/>
  <c r="AO278" i="23"/>
  <c r="AN278" i="23"/>
  <c r="AM278" i="23"/>
  <c r="AL278" i="23"/>
  <c r="AK278" i="23"/>
  <c r="AJ278" i="23"/>
  <c r="AI278" i="23"/>
  <c r="AH278" i="23"/>
  <c r="AG278" i="23"/>
  <c r="AF278" i="23"/>
  <c r="AE278" i="23"/>
  <c r="AD278" i="23"/>
  <c r="AC278" i="23"/>
  <c r="AB278" i="23"/>
  <c r="AA278" i="23"/>
  <c r="Z278" i="23"/>
  <c r="AX278" i="23" s="1"/>
  <c r="Y278" i="23"/>
  <c r="X278" i="23"/>
  <c r="W278" i="23"/>
  <c r="V278" i="23"/>
  <c r="U278" i="23"/>
  <c r="T278" i="23"/>
  <c r="S278" i="23"/>
  <c r="AW276" i="23"/>
  <c r="AV276" i="23"/>
  <c r="AU276" i="23"/>
  <c r="AT276" i="23"/>
  <c r="AS276" i="23"/>
  <c r="AR276" i="23"/>
  <c r="AQ276" i="23"/>
  <c r="AP276" i="23"/>
  <c r="AO276" i="23"/>
  <c r="AN276" i="23"/>
  <c r="AM276" i="23"/>
  <c r="AL276" i="23"/>
  <c r="AK276" i="23"/>
  <c r="AJ276" i="23"/>
  <c r="AI276" i="23"/>
  <c r="AH276" i="23"/>
  <c r="AG276" i="23"/>
  <c r="AF276" i="23"/>
  <c r="AE276" i="23"/>
  <c r="AD276" i="23"/>
  <c r="AC276" i="23"/>
  <c r="AB276" i="23"/>
  <c r="AA276" i="23"/>
  <c r="Z276" i="23"/>
  <c r="Y276" i="23"/>
  <c r="X276" i="23"/>
  <c r="W276" i="23"/>
  <c r="V276" i="23"/>
  <c r="U276" i="23"/>
  <c r="T276" i="23"/>
  <c r="S276" i="23"/>
  <c r="AX276" i="23" s="1"/>
  <c r="F276" i="23"/>
  <c r="AW275" i="23"/>
  <c r="AV275" i="23"/>
  <c r="AU275" i="23"/>
  <c r="AT275" i="23"/>
  <c r="AS275" i="23"/>
  <c r="AR275" i="23"/>
  <c r="AQ275" i="23"/>
  <c r="AP275" i="23"/>
  <c r="AO275" i="23"/>
  <c r="AN275" i="23"/>
  <c r="AM275" i="23"/>
  <c r="AL275" i="23"/>
  <c r="AK275" i="23"/>
  <c r="AJ275" i="23"/>
  <c r="AI275" i="23"/>
  <c r="AH275" i="23"/>
  <c r="AG275" i="23"/>
  <c r="AF275" i="23"/>
  <c r="AE275" i="23"/>
  <c r="AD275" i="23"/>
  <c r="AC275" i="23"/>
  <c r="AB275" i="23"/>
  <c r="AA275" i="23"/>
  <c r="Z275" i="23"/>
  <c r="Y275" i="23"/>
  <c r="X275" i="23"/>
  <c r="W275" i="23"/>
  <c r="V275" i="23"/>
  <c r="U275" i="23"/>
  <c r="T275" i="23"/>
  <c r="AX275" i="23" s="1"/>
  <c r="S275" i="23"/>
  <c r="AW273" i="23"/>
  <c r="AV273" i="23"/>
  <c r="AU273" i="23"/>
  <c r="AT273" i="23"/>
  <c r="AS273" i="23"/>
  <c r="AR273" i="23"/>
  <c r="AQ273" i="23"/>
  <c r="AP273" i="23"/>
  <c r="AO273" i="23"/>
  <c r="AN273" i="23"/>
  <c r="AM273" i="23"/>
  <c r="AL273" i="23"/>
  <c r="AK273" i="23"/>
  <c r="AJ273" i="23"/>
  <c r="AI273" i="23"/>
  <c r="AH273" i="23"/>
  <c r="AG273" i="23"/>
  <c r="AF273" i="23"/>
  <c r="AE273" i="23"/>
  <c r="AD273" i="23"/>
  <c r="AC273" i="23"/>
  <c r="AB273" i="23"/>
  <c r="AA273" i="23"/>
  <c r="Z273" i="23"/>
  <c r="Y273" i="23"/>
  <c r="X273" i="23"/>
  <c r="W273" i="23"/>
  <c r="V273" i="23"/>
  <c r="U273" i="23"/>
  <c r="T273" i="23"/>
  <c r="S273" i="23"/>
  <c r="AX273" i="23" s="1"/>
  <c r="F273" i="23"/>
  <c r="AW272" i="23"/>
  <c r="AV272" i="23"/>
  <c r="AU272" i="23"/>
  <c r="AT272" i="23"/>
  <c r="AS272" i="23"/>
  <c r="AR272" i="23"/>
  <c r="AQ272" i="23"/>
  <c r="AP272" i="23"/>
  <c r="AO272" i="23"/>
  <c r="AN272" i="23"/>
  <c r="AM272" i="23"/>
  <c r="AL272" i="23"/>
  <c r="AK272" i="23"/>
  <c r="AJ272" i="23"/>
  <c r="AI272" i="23"/>
  <c r="AH272" i="23"/>
  <c r="AG272" i="23"/>
  <c r="AF272" i="23"/>
  <c r="AE272" i="23"/>
  <c r="AD272" i="23"/>
  <c r="AC272" i="23"/>
  <c r="AB272" i="23"/>
  <c r="AA272" i="23"/>
  <c r="Z272" i="23"/>
  <c r="AX272" i="23" s="1"/>
  <c r="Y272" i="23"/>
  <c r="X272" i="23"/>
  <c r="W272" i="23"/>
  <c r="V272" i="23"/>
  <c r="U272" i="23"/>
  <c r="T272" i="23"/>
  <c r="S272" i="23"/>
  <c r="AW270" i="23"/>
  <c r="AV270" i="23"/>
  <c r="AU270" i="23"/>
  <c r="AT270" i="23"/>
  <c r="AS270" i="23"/>
  <c r="AR270" i="23"/>
  <c r="AQ270" i="23"/>
  <c r="AP270" i="23"/>
  <c r="AO270" i="23"/>
  <c r="AN270" i="23"/>
  <c r="AM270" i="23"/>
  <c r="AL270" i="23"/>
  <c r="AK270" i="23"/>
  <c r="AJ270" i="23"/>
  <c r="AI270" i="23"/>
  <c r="AH270" i="23"/>
  <c r="AG270" i="23"/>
  <c r="AF270" i="23"/>
  <c r="AE270" i="23"/>
  <c r="AD270" i="23"/>
  <c r="AC270" i="23"/>
  <c r="AB270" i="23"/>
  <c r="AA270" i="23"/>
  <c r="Z270" i="23"/>
  <c r="Y270" i="23"/>
  <c r="X270" i="23"/>
  <c r="W270" i="23"/>
  <c r="V270" i="23"/>
  <c r="U270" i="23"/>
  <c r="T270" i="23"/>
  <c r="S270" i="23"/>
  <c r="AX270" i="23" s="1"/>
  <c r="F270" i="23"/>
  <c r="AW269" i="23"/>
  <c r="AV269" i="23"/>
  <c r="AU269" i="23"/>
  <c r="AT269" i="23"/>
  <c r="AS269" i="23"/>
  <c r="AR269" i="23"/>
  <c r="AQ269" i="23"/>
  <c r="AP269" i="23"/>
  <c r="AO269" i="23"/>
  <c r="AN269" i="23"/>
  <c r="AM269" i="23"/>
  <c r="AL269" i="23"/>
  <c r="AK269" i="23"/>
  <c r="AJ269" i="23"/>
  <c r="AI269" i="23"/>
  <c r="AH269" i="23"/>
  <c r="AG269" i="23"/>
  <c r="AF269" i="23"/>
  <c r="AE269" i="23"/>
  <c r="AD269" i="23"/>
  <c r="AC269" i="23"/>
  <c r="AB269" i="23"/>
  <c r="AA269" i="23"/>
  <c r="Z269" i="23"/>
  <c r="Y269" i="23"/>
  <c r="X269" i="23"/>
  <c r="W269" i="23"/>
  <c r="V269" i="23"/>
  <c r="U269" i="23"/>
  <c r="T269" i="23"/>
  <c r="AX269" i="23" s="1"/>
  <c r="S269" i="23"/>
  <c r="AW267" i="23"/>
  <c r="AV267" i="23"/>
  <c r="AU267" i="23"/>
  <c r="AT267" i="23"/>
  <c r="AS267" i="23"/>
  <c r="AR267" i="23"/>
  <c r="AQ267" i="23"/>
  <c r="AP267" i="23"/>
  <c r="AO267" i="23"/>
  <c r="AN267" i="23"/>
  <c r="AM267" i="23"/>
  <c r="AL267" i="23"/>
  <c r="AK267" i="23"/>
  <c r="AJ267" i="23"/>
  <c r="AI267" i="23"/>
  <c r="AH267" i="23"/>
  <c r="AG267" i="23"/>
  <c r="AF267" i="23"/>
  <c r="AE267" i="23"/>
  <c r="AD267" i="23"/>
  <c r="AC267" i="23"/>
  <c r="AB267" i="23"/>
  <c r="AA267" i="23"/>
  <c r="Z267" i="23"/>
  <c r="Y267" i="23"/>
  <c r="X267" i="23"/>
  <c r="W267" i="23"/>
  <c r="V267" i="23"/>
  <c r="U267" i="23"/>
  <c r="T267" i="23"/>
  <c r="S267" i="23"/>
  <c r="AX267" i="23" s="1"/>
  <c r="F267" i="23"/>
  <c r="AW266" i="23"/>
  <c r="AV266" i="23"/>
  <c r="AU266" i="23"/>
  <c r="AT266" i="23"/>
  <c r="AS266" i="23"/>
  <c r="AR266" i="23"/>
  <c r="AQ266" i="23"/>
  <c r="AP266" i="23"/>
  <c r="AO266" i="23"/>
  <c r="AN266" i="23"/>
  <c r="AM266" i="23"/>
  <c r="AL266" i="23"/>
  <c r="AK266" i="23"/>
  <c r="AJ266" i="23"/>
  <c r="AI266" i="23"/>
  <c r="AH266" i="23"/>
  <c r="AG266" i="23"/>
  <c r="AF266" i="23"/>
  <c r="AE266" i="23"/>
  <c r="AD266" i="23"/>
  <c r="AC266" i="23"/>
  <c r="AB266" i="23"/>
  <c r="AA266" i="23"/>
  <c r="Z266" i="23"/>
  <c r="AX266" i="23" s="1"/>
  <c r="Y266" i="23"/>
  <c r="X266" i="23"/>
  <c r="W266" i="23"/>
  <c r="V266" i="23"/>
  <c r="U266" i="23"/>
  <c r="T266" i="23"/>
  <c r="S266" i="23"/>
  <c r="AW264" i="23"/>
  <c r="AV264" i="23"/>
  <c r="AU264" i="23"/>
  <c r="AT264" i="23"/>
  <c r="AS264" i="23"/>
  <c r="AR264" i="23"/>
  <c r="AQ264" i="23"/>
  <c r="AP264" i="23"/>
  <c r="AO264" i="23"/>
  <c r="AN264" i="23"/>
  <c r="AM264" i="23"/>
  <c r="AL264" i="23"/>
  <c r="AK264" i="23"/>
  <c r="AJ264" i="23"/>
  <c r="AI264" i="23"/>
  <c r="AH264" i="23"/>
  <c r="AG264" i="23"/>
  <c r="AF264" i="23"/>
  <c r="AE264" i="23"/>
  <c r="AD264" i="23"/>
  <c r="AC264" i="23"/>
  <c r="AB264" i="23"/>
  <c r="AA264" i="23"/>
  <c r="Z264" i="23"/>
  <c r="Y264" i="23"/>
  <c r="X264" i="23"/>
  <c r="W264" i="23"/>
  <c r="V264" i="23"/>
  <c r="U264" i="23"/>
  <c r="T264" i="23"/>
  <c r="S264" i="23"/>
  <c r="AX264" i="23" s="1"/>
  <c r="F264" i="23"/>
  <c r="AW263" i="23"/>
  <c r="AV263" i="23"/>
  <c r="AU263" i="23"/>
  <c r="AT263" i="23"/>
  <c r="AS263" i="23"/>
  <c r="AR263" i="23"/>
  <c r="AQ263" i="23"/>
  <c r="AP263" i="23"/>
  <c r="AO263" i="23"/>
  <c r="AN263" i="23"/>
  <c r="AM263" i="23"/>
  <c r="AL263" i="23"/>
  <c r="AK263" i="23"/>
  <c r="AJ263" i="23"/>
  <c r="AI263" i="23"/>
  <c r="AH263" i="23"/>
  <c r="AG263" i="23"/>
  <c r="AF263" i="23"/>
  <c r="AE263" i="23"/>
  <c r="AD263" i="23"/>
  <c r="AC263" i="23"/>
  <c r="AB263" i="23"/>
  <c r="AA263" i="23"/>
  <c r="Z263" i="23"/>
  <c r="Y263" i="23"/>
  <c r="X263" i="23"/>
  <c r="W263" i="23"/>
  <c r="V263" i="23"/>
  <c r="U263" i="23"/>
  <c r="T263" i="23"/>
  <c r="AX263" i="23" s="1"/>
  <c r="S263" i="23"/>
  <c r="AW261" i="23"/>
  <c r="AV261" i="23"/>
  <c r="AU261" i="23"/>
  <c r="AT261" i="23"/>
  <c r="AS261" i="23"/>
  <c r="AR261" i="23"/>
  <c r="AQ261" i="23"/>
  <c r="AP261" i="23"/>
  <c r="AO261" i="23"/>
  <c r="AN261" i="23"/>
  <c r="AM261" i="23"/>
  <c r="AL261" i="23"/>
  <c r="AK261" i="23"/>
  <c r="AJ261" i="23"/>
  <c r="AI261" i="23"/>
  <c r="AH261" i="23"/>
  <c r="AG261" i="23"/>
  <c r="AF261" i="23"/>
  <c r="AE261" i="23"/>
  <c r="AD261" i="23"/>
  <c r="AC261" i="23"/>
  <c r="AB261" i="23"/>
  <c r="AA261" i="23"/>
  <c r="Z261" i="23"/>
  <c r="Y261" i="23"/>
  <c r="X261" i="23"/>
  <c r="W261" i="23"/>
  <c r="V261" i="23"/>
  <c r="U261" i="23"/>
  <c r="T261" i="23"/>
  <c r="S261" i="23"/>
  <c r="AX261" i="23" s="1"/>
  <c r="F261" i="23"/>
  <c r="AW260" i="23"/>
  <c r="AV260" i="23"/>
  <c r="AU260" i="23"/>
  <c r="AT260" i="23"/>
  <c r="AS260" i="23"/>
  <c r="AR260" i="23"/>
  <c r="AQ260" i="23"/>
  <c r="AP260" i="23"/>
  <c r="AO260" i="23"/>
  <c r="AN260" i="23"/>
  <c r="AM260" i="23"/>
  <c r="AL260" i="23"/>
  <c r="AK260" i="23"/>
  <c r="AJ260" i="23"/>
  <c r="AI260" i="23"/>
  <c r="AH260" i="23"/>
  <c r="AG260" i="23"/>
  <c r="AF260" i="23"/>
  <c r="AE260" i="23"/>
  <c r="AD260" i="23"/>
  <c r="AC260" i="23"/>
  <c r="AB260" i="23"/>
  <c r="AA260" i="23"/>
  <c r="Z260" i="23"/>
  <c r="AX260" i="23" s="1"/>
  <c r="Y260" i="23"/>
  <c r="X260" i="23"/>
  <c r="W260" i="23"/>
  <c r="V260" i="23"/>
  <c r="U260" i="23"/>
  <c r="T260" i="23"/>
  <c r="S260" i="23"/>
  <c r="AW258" i="23"/>
  <c r="AV258" i="23"/>
  <c r="AU258" i="23"/>
  <c r="AT258" i="23"/>
  <c r="AS258" i="23"/>
  <c r="AR258" i="23"/>
  <c r="AQ258" i="23"/>
  <c r="AP258" i="23"/>
  <c r="AO258" i="23"/>
  <c r="AN258" i="23"/>
  <c r="AM258" i="23"/>
  <c r="AL258" i="23"/>
  <c r="AK258" i="23"/>
  <c r="AJ258" i="23"/>
  <c r="AI258" i="23"/>
  <c r="AH258" i="23"/>
  <c r="AG258" i="23"/>
  <c r="AF258" i="23"/>
  <c r="AE258" i="23"/>
  <c r="AD258" i="23"/>
  <c r="AC258" i="23"/>
  <c r="AB258" i="23"/>
  <c r="AA258" i="23"/>
  <c r="Z258" i="23"/>
  <c r="Y258" i="23"/>
  <c r="X258" i="23"/>
  <c r="W258" i="23"/>
  <c r="V258" i="23"/>
  <c r="U258" i="23"/>
  <c r="T258" i="23"/>
  <c r="S258" i="23"/>
  <c r="AX258" i="23" s="1"/>
  <c r="F258" i="23"/>
  <c r="AW257" i="23"/>
  <c r="AV257" i="23"/>
  <c r="AU257" i="23"/>
  <c r="AT257" i="23"/>
  <c r="AS257" i="23"/>
  <c r="AR257" i="23"/>
  <c r="AQ257" i="23"/>
  <c r="AP257" i="23"/>
  <c r="AO257" i="23"/>
  <c r="AN257" i="23"/>
  <c r="AM257" i="23"/>
  <c r="AL257" i="23"/>
  <c r="AK257" i="23"/>
  <c r="AJ257" i="23"/>
  <c r="AI257" i="23"/>
  <c r="AH257" i="23"/>
  <c r="AG257" i="23"/>
  <c r="AF257" i="23"/>
  <c r="AE257" i="23"/>
  <c r="AD257" i="23"/>
  <c r="AC257" i="23"/>
  <c r="AB257" i="23"/>
  <c r="AA257" i="23"/>
  <c r="Z257" i="23"/>
  <c r="Y257" i="23"/>
  <c r="X257" i="23"/>
  <c r="W257" i="23"/>
  <c r="V257" i="23"/>
  <c r="U257" i="23"/>
  <c r="T257" i="23"/>
  <c r="AX257" i="23" s="1"/>
  <c r="S257" i="23"/>
  <c r="AW255" i="23"/>
  <c r="AV255" i="23"/>
  <c r="AU255" i="23"/>
  <c r="AT255" i="23"/>
  <c r="AS255" i="23"/>
  <c r="AR255" i="23"/>
  <c r="AQ255" i="23"/>
  <c r="AP255" i="23"/>
  <c r="AO255" i="23"/>
  <c r="AN255" i="23"/>
  <c r="AM255" i="23"/>
  <c r="AL255" i="23"/>
  <c r="AK255" i="23"/>
  <c r="AJ255" i="23"/>
  <c r="AI255" i="23"/>
  <c r="AH255" i="23"/>
  <c r="AG255" i="23"/>
  <c r="AF255" i="23"/>
  <c r="AE255" i="23"/>
  <c r="AD255" i="23"/>
  <c r="AC255" i="23"/>
  <c r="AB255" i="23"/>
  <c r="AA255" i="23"/>
  <c r="Z255" i="23"/>
  <c r="Y255" i="23"/>
  <c r="X255" i="23"/>
  <c r="W255" i="23"/>
  <c r="V255" i="23"/>
  <c r="U255" i="23"/>
  <c r="T255" i="23"/>
  <c r="S255" i="23"/>
  <c r="AX255" i="23" s="1"/>
  <c r="F255" i="23"/>
  <c r="AW254" i="23"/>
  <c r="AV254" i="23"/>
  <c r="AU254" i="23"/>
  <c r="AT254" i="23"/>
  <c r="AS254" i="23"/>
  <c r="AR254" i="23"/>
  <c r="AQ254" i="23"/>
  <c r="AP254" i="23"/>
  <c r="AO254" i="23"/>
  <c r="AN254" i="23"/>
  <c r="AM254" i="23"/>
  <c r="AL254" i="23"/>
  <c r="AK254" i="23"/>
  <c r="AJ254" i="23"/>
  <c r="AI254" i="23"/>
  <c r="AH254" i="23"/>
  <c r="AG254" i="23"/>
  <c r="AF254" i="23"/>
  <c r="AE254" i="23"/>
  <c r="AD254" i="23"/>
  <c r="AC254" i="23"/>
  <c r="AB254" i="23"/>
  <c r="AA254" i="23"/>
  <c r="Z254" i="23"/>
  <c r="AX254" i="23" s="1"/>
  <c r="Y254" i="23"/>
  <c r="X254" i="23"/>
  <c r="W254" i="23"/>
  <c r="V254" i="23"/>
  <c r="U254" i="23"/>
  <c r="T254" i="23"/>
  <c r="S254" i="23"/>
  <c r="AW252" i="23"/>
  <c r="AV252" i="23"/>
  <c r="AU252" i="23"/>
  <c r="AT252" i="23"/>
  <c r="AS252" i="23"/>
  <c r="AR252" i="23"/>
  <c r="AQ252" i="23"/>
  <c r="AP252" i="23"/>
  <c r="AO252" i="23"/>
  <c r="AN252" i="23"/>
  <c r="AM252" i="23"/>
  <c r="AL252" i="23"/>
  <c r="AK252" i="23"/>
  <c r="AJ252" i="23"/>
  <c r="AI252" i="23"/>
  <c r="AH252" i="23"/>
  <c r="AG252" i="23"/>
  <c r="AF252" i="23"/>
  <c r="AE252" i="23"/>
  <c r="AD252" i="23"/>
  <c r="AC252" i="23"/>
  <c r="AB252" i="23"/>
  <c r="AA252" i="23"/>
  <c r="Z252" i="23"/>
  <c r="Y252" i="23"/>
  <c r="X252" i="23"/>
  <c r="W252" i="23"/>
  <c r="V252" i="23"/>
  <c r="U252" i="23"/>
  <c r="T252" i="23"/>
  <c r="S252" i="23"/>
  <c r="AX252" i="23" s="1"/>
  <c r="F252" i="23"/>
  <c r="AW251" i="23"/>
  <c r="AV251" i="23"/>
  <c r="AU251" i="23"/>
  <c r="AT251" i="23"/>
  <c r="AS251" i="23"/>
  <c r="AR251" i="23"/>
  <c r="AQ251" i="23"/>
  <c r="AP251" i="23"/>
  <c r="AO251" i="23"/>
  <c r="AN251" i="23"/>
  <c r="AM251" i="23"/>
  <c r="AL251" i="23"/>
  <c r="AK251" i="23"/>
  <c r="AJ251" i="23"/>
  <c r="AI251" i="23"/>
  <c r="AH251" i="23"/>
  <c r="AG251" i="23"/>
  <c r="AF251" i="23"/>
  <c r="AE251" i="23"/>
  <c r="AD251" i="23"/>
  <c r="AC251" i="23"/>
  <c r="AB251" i="23"/>
  <c r="AA251" i="23"/>
  <c r="Z251" i="23"/>
  <c r="Y251" i="23"/>
  <c r="X251" i="23"/>
  <c r="W251" i="23"/>
  <c r="V251" i="23"/>
  <c r="U251" i="23"/>
  <c r="T251" i="23"/>
  <c r="AX251" i="23" s="1"/>
  <c r="S251" i="23"/>
  <c r="AW249" i="23"/>
  <c r="AV249" i="23"/>
  <c r="AU249" i="23"/>
  <c r="AT249" i="23"/>
  <c r="AS249" i="23"/>
  <c r="AR249" i="23"/>
  <c r="AQ249" i="23"/>
  <c r="AP249" i="23"/>
  <c r="AO249" i="23"/>
  <c r="AN249" i="23"/>
  <c r="AM249" i="23"/>
  <c r="AL249" i="23"/>
  <c r="AK249" i="23"/>
  <c r="AJ249" i="23"/>
  <c r="AI249" i="23"/>
  <c r="AH249" i="23"/>
  <c r="AG249" i="23"/>
  <c r="AF249" i="23"/>
  <c r="AE249" i="23"/>
  <c r="AD249" i="23"/>
  <c r="AC249" i="23"/>
  <c r="AB249" i="23"/>
  <c r="AA249" i="23"/>
  <c r="Z249" i="23"/>
  <c r="Y249" i="23"/>
  <c r="X249" i="23"/>
  <c r="W249" i="23"/>
  <c r="V249" i="23"/>
  <c r="U249" i="23"/>
  <c r="T249" i="23"/>
  <c r="S249" i="23"/>
  <c r="AX249" i="23" s="1"/>
  <c r="F249" i="23"/>
  <c r="AW248" i="23"/>
  <c r="AV248" i="23"/>
  <c r="AU248" i="23"/>
  <c r="AT248" i="23"/>
  <c r="AS248" i="23"/>
  <c r="AR248" i="23"/>
  <c r="AQ248" i="23"/>
  <c r="AP248" i="23"/>
  <c r="AO248" i="23"/>
  <c r="AN248" i="23"/>
  <c r="AM248" i="23"/>
  <c r="AL248" i="23"/>
  <c r="AK248" i="23"/>
  <c r="AJ248" i="23"/>
  <c r="AI248" i="23"/>
  <c r="AH248" i="23"/>
  <c r="AG248" i="23"/>
  <c r="AF248" i="23"/>
  <c r="AE248" i="23"/>
  <c r="AD248" i="23"/>
  <c r="AC248" i="23"/>
  <c r="AB248" i="23"/>
  <c r="AA248" i="23"/>
  <c r="Z248" i="23"/>
  <c r="AX248" i="23" s="1"/>
  <c r="Y248" i="23"/>
  <c r="X248" i="23"/>
  <c r="W248" i="23"/>
  <c r="V248" i="23"/>
  <c r="U248" i="23"/>
  <c r="T248" i="23"/>
  <c r="S248" i="23"/>
  <c r="AW246" i="23"/>
  <c r="AV246" i="23"/>
  <c r="AU246" i="23"/>
  <c r="AT246" i="23"/>
  <c r="AS246" i="23"/>
  <c r="AR246" i="23"/>
  <c r="AQ246" i="23"/>
  <c r="AP246" i="23"/>
  <c r="AO246" i="23"/>
  <c r="AN246" i="23"/>
  <c r="AM246" i="23"/>
  <c r="AL246" i="23"/>
  <c r="AK246" i="23"/>
  <c r="AJ246" i="23"/>
  <c r="AI246" i="23"/>
  <c r="AH246" i="23"/>
  <c r="AG246" i="23"/>
  <c r="AF246" i="23"/>
  <c r="AE246" i="23"/>
  <c r="AD246" i="23"/>
  <c r="AC246" i="23"/>
  <c r="AB246" i="23"/>
  <c r="AA246" i="23"/>
  <c r="Z246" i="23"/>
  <c r="Y246" i="23"/>
  <c r="X246" i="23"/>
  <c r="W246" i="23"/>
  <c r="V246" i="23"/>
  <c r="U246" i="23"/>
  <c r="T246" i="23"/>
  <c r="S246" i="23"/>
  <c r="AX246" i="23" s="1"/>
  <c r="F246" i="23"/>
  <c r="AW245" i="23"/>
  <c r="AV245" i="23"/>
  <c r="AU245" i="23"/>
  <c r="AT245" i="23"/>
  <c r="AS245" i="23"/>
  <c r="AR245" i="23"/>
  <c r="AQ245" i="23"/>
  <c r="AP245" i="23"/>
  <c r="AO245" i="23"/>
  <c r="AN245" i="23"/>
  <c r="AM245" i="23"/>
  <c r="AL245" i="23"/>
  <c r="AK245" i="23"/>
  <c r="AJ245" i="23"/>
  <c r="AI245" i="23"/>
  <c r="AH245" i="23"/>
  <c r="AG245" i="23"/>
  <c r="AF245" i="23"/>
  <c r="AE245" i="23"/>
  <c r="AD245" i="23"/>
  <c r="AC245" i="23"/>
  <c r="AB245" i="23"/>
  <c r="AA245" i="23"/>
  <c r="Z245" i="23"/>
  <c r="Y245" i="23"/>
  <c r="X245" i="23"/>
  <c r="W245" i="23"/>
  <c r="V245" i="23"/>
  <c r="U245" i="23"/>
  <c r="T245" i="23"/>
  <c r="AX245" i="23" s="1"/>
  <c r="S245" i="23"/>
  <c r="AW243" i="23"/>
  <c r="AV243" i="23"/>
  <c r="AU243" i="23"/>
  <c r="AT243" i="23"/>
  <c r="AS243" i="23"/>
  <c r="AR243" i="23"/>
  <c r="AQ243" i="23"/>
  <c r="AP243" i="23"/>
  <c r="AO243" i="23"/>
  <c r="AN243" i="23"/>
  <c r="AM243" i="23"/>
  <c r="AL243" i="23"/>
  <c r="AK243" i="23"/>
  <c r="AJ243" i="23"/>
  <c r="AI243" i="23"/>
  <c r="AH243" i="23"/>
  <c r="AG243" i="23"/>
  <c r="AF243" i="23"/>
  <c r="AE243" i="23"/>
  <c r="AD243" i="23"/>
  <c r="AC243" i="23"/>
  <c r="AB243" i="23"/>
  <c r="AA243" i="23"/>
  <c r="Z243" i="23"/>
  <c r="Y243" i="23"/>
  <c r="X243" i="23"/>
  <c r="W243" i="23"/>
  <c r="V243" i="23"/>
  <c r="U243" i="23"/>
  <c r="T243" i="23"/>
  <c r="S243" i="23"/>
  <c r="AX243" i="23" s="1"/>
  <c r="F243" i="23"/>
  <c r="AW242" i="23"/>
  <c r="AV242" i="23"/>
  <c r="AU242" i="23"/>
  <c r="AT242" i="23"/>
  <c r="AS242" i="23"/>
  <c r="AR242" i="23"/>
  <c r="AQ242" i="23"/>
  <c r="AP242" i="23"/>
  <c r="AO242" i="23"/>
  <c r="AN242" i="23"/>
  <c r="AM242" i="23"/>
  <c r="AL242" i="23"/>
  <c r="AK242" i="23"/>
  <c r="AJ242" i="23"/>
  <c r="AI242" i="23"/>
  <c r="AH242" i="23"/>
  <c r="AG242" i="23"/>
  <c r="AF242" i="23"/>
  <c r="AE242" i="23"/>
  <c r="AD242" i="23"/>
  <c r="AC242" i="23"/>
  <c r="AB242" i="23"/>
  <c r="AA242" i="23"/>
  <c r="Z242" i="23"/>
  <c r="AX242" i="23" s="1"/>
  <c r="Y242" i="23"/>
  <c r="X242" i="23"/>
  <c r="W242" i="23"/>
  <c r="V242" i="23"/>
  <c r="U242" i="23"/>
  <c r="T242" i="23"/>
  <c r="S242" i="23"/>
  <c r="AW240" i="23"/>
  <c r="AV240" i="23"/>
  <c r="AU240" i="23"/>
  <c r="AT240" i="23"/>
  <c r="AS240" i="23"/>
  <c r="AR240" i="23"/>
  <c r="AQ240" i="23"/>
  <c r="AP240" i="23"/>
  <c r="AO240" i="23"/>
  <c r="AN240" i="23"/>
  <c r="AM240" i="23"/>
  <c r="AL240" i="23"/>
  <c r="AK240" i="23"/>
  <c r="AJ240" i="23"/>
  <c r="AI240" i="23"/>
  <c r="AH240" i="23"/>
  <c r="AG240" i="23"/>
  <c r="AF240" i="23"/>
  <c r="AE240" i="23"/>
  <c r="AD240" i="23"/>
  <c r="AC240" i="23"/>
  <c r="AB240" i="23"/>
  <c r="AA240" i="23"/>
  <c r="Z240" i="23"/>
  <c r="Y240" i="23"/>
  <c r="X240" i="23"/>
  <c r="W240" i="23"/>
  <c r="V240" i="23"/>
  <c r="U240" i="23"/>
  <c r="T240" i="23"/>
  <c r="S240" i="23"/>
  <c r="AX240" i="23" s="1"/>
  <c r="F240" i="23"/>
  <c r="AW239" i="23"/>
  <c r="AV239" i="23"/>
  <c r="AU239" i="23"/>
  <c r="AT239" i="23"/>
  <c r="AS239" i="23"/>
  <c r="AR239" i="23"/>
  <c r="AQ239" i="23"/>
  <c r="AP239" i="23"/>
  <c r="AO239" i="23"/>
  <c r="AN239" i="23"/>
  <c r="AM239" i="23"/>
  <c r="AL239" i="23"/>
  <c r="AK239" i="23"/>
  <c r="AJ239" i="23"/>
  <c r="AI239" i="23"/>
  <c r="AH239" i="23"/>
  <c r="AG239" i="23"/>
  <c r="AF239" i="23"/>
  <c r="AE239" i="23"/>
  <c r="AD239" i="23"/>
  <c r="AC239" i="23"/>
  <c r="AB239" i="23"/>
  <c r="AA239" i="23"/>
  <c r="Z239" i="23"/>
  <c r="Y239" i="23"/>
  <c r="X239" i="23"/>
  <c r="W239" i="23"/>
  <c r="V239" i="23"/>
  <c r="U239" i="23"/>
  <c r="T239" i="23"/>
  <c r="AX239" i="23" s="1"/>
  <c r="S239" i="23"/>
  <c r="AW237" i="23"/>
  <c r="AV237" i="23"/>
  <c r="AU237" i="23"/>
  <c r="AT237" i="23"/>
  <c r="AS237" i="23"/>
  <c r="AR237" i="23"/>
  <c r="AQ237" i="23"/>
  <c r="AP237" i="23"/>
  <c r="AO237" i="23"/>
  <c r="AN237" i="23"/>
  <c r="AM237" i="23"/>
  <c r="AL237" i="23"/>
  <c r="AK237" i="23"/>
  <c r="AJ237" i="23"/>
  <c r="AI237" i="23"/>
  <c r="AH237" i="23"/>
  <c r="AG237" i="23"/>
  <c r="AF237" i="23"/>
  <c r="AE237" i="23"/>
  <c r="AD237" i="23"/>
  <c r="AC237" i="23"/>
  <c r="AB237" i="23"/>
  <c r="AA237" i="23"/>
  <c r="Z237" i="23"/>
  <c r="Y237" i="23"/>
  <c r="X237" i="23"/>
  <c r="W237" i="23"/>
  <c r="V237" i="23"/>
  <c r="U237" i="23"/>
  <c r="T237" i="23"/>
  <c r="S237" i="23"/>
  <c r="AX237" i="23" s="1"/>
  <c r="F237" i="23"/>
  <c r="AW236" i="23"/>
  <c r="AV236" i="23"/>
  <c r="AU236" i="23"/>
  <c r="AT236" i="23"/>
  <c r="AS236" i="23"/>
  <c r="AR236" i="23"/>
  <c r="AQ236" i="23"/>
  <c r="AP236" i="23"/>
  <c r="AO236" i="23"/>
  <c r="AN236" i="23"/>
  <c r="AM236" i="23"/>
  <c r="AL236" i="23"/>
  <c r="AK236" i="23"/>
  <c r="AJ236" i="23"/>
  <c r="AI236" i="23"/>
  <c r="AH236" i="23"/>
  <c r="AG236" i="23"/>
  <c r="AF236" i="23"/>
  <c r="AE236" i="23"/>
  <c r="AD236" i="23"/>
  <c r="AC236" i="23"/>
  <c r="AB236" i="23"/>
  <c r="AA236" i="23"/>
  <c r="Z236" i="23"/>
  <c r="AX236" i="23" s="1"/>
  <c r="Y236" i="23"/>
  <c r="X236" i="23"/>
  <c r="W236" i="23"/>
  <c r="V236" i="23"/>
  <c r="U236" i="23"/>
  <c r="T236" i="23"/>
  <c r="S236" i="23"/>
  <c r="AW234" i="23"/>
  <c r="AV234" i="23"/>
  <c r="AU234" i="23"/>
  <c r="AT234" i="23"/>
  <c r="AS234" i="23"/>
  <c r="AR234" i="23"/>
  <c r="AQ234" i="23"/>
  <c r="AP234" i="23"/>
  <c r="AO234" i="23"/>
  <c r="AN234" i="23"/>
  <c r="AM234" i="23"/>
  <c r="AL234" i="23"/>
  <c r="AK234" i="23"/>
  <c r="AJ234" i="23"/>
  <c r="AI234" i="23"/>
  <c r="AH234" i="23"/>
  <c r="AG234" i="23"/>
  <c r="AF234" i="23"/>
  <c r="AE234" i="23"/>
  <c r="AD234" i="23"/>
  <c r="AC234" i="23"/>
  <c r="AB234" i="23"/>
  <c r="AA234" i="23"/>
  <c r="Z234" i="23"/>
  <c r="Y234" i="23"/>
  <c r="X234" i="23"/>
  <c r="W234" i="23"/>
  <c r="V234" i="23"/>
  <c r="U234" i="23"/>
  <c r="T234" i="23"/>
  <c r="S234" i="23"/>
  <c r="AX234" i="23" s="1"/>
  <c r="F234" i="23"/>
  <c r="AW233" i="23"/>
  <c r="AV233" i="23"/>
  <c r="AU233" i="23"/>
  <c r="AT233" i="23"/>
  <c r="AS233" i="23"/>
  <c r="AR233" i="23"/>
  <c r="AQ233" i="23"/>
  <c r="AP233" i="23"/>
  <c r="AO233" i="23"/>
  <c r="AN233" i="23"/>
  <c r="AM233" i="23"/>
  <c r="AL233" i="23"/>
  <c r="AK233" i="23"/>
  <c r="AJ233" i="23"/>
  <c r="AI233" i="23"/>
  <c r="AH233" i="23"/>
  <c r="AG233" i="23"/>
  <c r="AF233" i="23"/>
  <c r="AE233" i="23"/>
  <c r="AD233" i="23"/>
  <c r="AC233" i="23"/>
  <c r="AB233" i="23"/>
  <c r="AA233" i="23"/>
  <c r="Z233" i="23"/>
  <c r="Y233" i="23"/>
  <c r="X233" i="23"/>
  <c r="W233" i="23"/>
  <c r="V233" i="23"/>
  <c r="U233" i="23"/>
  <c r="T233" i="23"/>
  <c r="AX233" i="23" s="1"/>
  <c r="S233" i="23"/>
  <c r="AW231" i="23"/>
  <c r="AV231" i="23"/>
  <c r="AU231" i="23"/>
  <c r="AT231" i="23"/>
  <c r="AS231" i="23"/>
  <c r="AR231" i="23"/>
  <c r="AQ231" i="23"/>
  <c r="AP231" i="23"/>
  <c r="AO231" i="23"/>
  <c r="AN231" i="23"/>
  <c r="AM231" i="23"/>
  <c r="AL231" i="23"/>
  <c r="AK231" i="23"/>
  <c r="AJ231" i="23"/>
  <c r="AI231" i="23"/>
  <c r="AH231" i="23"/>
  <c r="AG231" i="23"/>
  <c r="AF231" i="23"/>
  <c r="AE231" i="23"/>
  <c r="AD231" i="23"/>
  <c r="AC231" i="23"/>
  <c r="AB231" i="23"/>
  <c r="AA231" i="23"/>
  <c r="Z231" i="23"/>
  <c r="Y231" i="23"/>
  <c r="X231" i="23"/>
  <c r="W231" i="23"/>
  <c r="V231" i="23"/>
  <c r="U231" i="23"/>
  <c r="T231" i="23"/>
  <c r="S231" i="23"/>
  <c r="AX231" i="23" s="1"/>
  <c r="F231" i="23"/>
  <c r="AW230" i="23"/>
  <c r="AV230" i="23"/>
  <c r="AU230" i="23"/>
  <c r="AT230" i="23"/>
  <c r="AS230" i="23"/>
  <c r="AR230" i="23"/>
  <c r="AQ230" i="23"/>
  <c r="AP230" i="23"/>
  <c r="AO230" i="23"/>
  <c r="AN230" i="23"/>
  <c r="AM230" i="23"/>
  <c r="AL230" i="23"/>
  <c r="AK230" i="23"/>
  <c r="AJ230" i="23"/>
  <c r="AI230" i="23"/>
  <c r="AH230" i="23"/>
  <c r="AG230" i="23"/>
  <c r="AF230" i="23"/>
  <c r="AE230" i="23"/>
  <c r="AD230" i="23"/>
  <c r="AC230" i="23"/>
  <c r="AB230" i="23"/>
  <c r="AA230" i="23"/>
  <c r="Z230" i="23"/>
  <c r="AX230" i="23" s="1"/>
  <c r="Y230" i="23"/>
  <c r="X230" i="23"/>
  <c r="W230" i="23"/>
  <c r="V230" i="23"/>
  <c r="U230" i="23"/>
  <c r="T230" i="23"/>
  <c r="S230" i="23"/>
  <c r="AW228" i="23"/>
  <c r="AV228" i="23"/>
  <c r="AU228" i="23"/>
  <c r="AT228" i="23"/>
  <c r="AS228" i="23"/>
  <c r="AR228" i="23"/>
  <c r="AQ228" i="23"/>
  <c r="AP228" i="23"/>
  <c r="AO228" i="23"/>
  <c r="AN228" i="23"/>
  <c r="AM228" i="23"/>
  <c r="AL228" i="23"/>
  <c r="AK228" i="23"/>
  <c r="AJ228" i="23"/>
  <c r="AI228" i="23"/>
  <c r="AH228" i="23"/>
  <c r="AG228" i="23"/>
  <c r="AF228" i="23"/>
  <c r="AE228" i="23"/>
  <c r="AD228" i="23"/>
  <c r="AC228" i="23"/>
  <c r="AB228" i="23"/>
  <c r="AA228" i="23"/>
  <c r="Z228" i="23"/>
  <c r="Y228" i="23"/>
  <c r="X228" i="23"/>
  <c r="W228" i="23"/>
  <c r="V228" i="23"/>
  <c r="U228" i="23"/>
  <c r="T228" i="23"/>
  <c r="S228" i="23"/>
  <c r="AX228" i="23" s="1"/>
  <c r="F228" i="23"/>
  <c r="AW227" i="23"/>
  <c r="AV227" i="23"/>
  <c r="AU227" i="23"/>
  <c r="AT227" i="23"/>
  <c r="AS227" i="23"/>
  <c r="AR227" i="23"/>
  <c r="AQ227" i="23"/>
  <c r="AP227" i="23"/>
  <c r="AO227" i="23"/>
  <c r="AN227" i="23"/>
  <c r="AM227" i="23"/>
  <c r="AL227" i="23"/>
  <c r="AK227" i="23"/>
  <c r="AJ227" i="23"/>
  <c r="AI227" i="23"/>
  <c r="AH227" i="23"/>
  <c r="AG227" i="23"/>
  <c r="AF227" i="23"/>
  <c r="AE227" i="23"/>
  <c r="AD227" i="23"/>
  <c r="AC227" i="23"/>
  <c r="AB227" i="23"/>
  <c r="AA227" i="23"/>
  <c r="Z227" i="23"/>
  <c r="Y227" i="23"/>
  <c r="X227" i="23"/>
  <c r="W227" i="23"/>
  <c r="V227" i="23"/>
  <c r="U227" i="23"/>
  <c r="T227" i="23"/>
  <c r="AX227" i="23" s="1"/>
  <c r="S227" i="23"/>
  <c r="AW225" i="23"/>
  <c r="AV225" i="23"/>
  <c r="AU225" i="23"/>
  <c r="AT225" i="23"/>
  <c r="AS225" i="23"/>
  <c r="AR225" i="23"/>
  <c r="AQ225" i="23"/>
  <c r="AP225" i="23"/>
  <c r="AO225" i="23"/>
  <c r="AN225" i="23"/>
  <c r="AM225" i="23"/>
  <c r="AL225" i="23"/>
  <c r="AK225" i="23"/>
  <c r="AJ225" i="23"/>
  <c r="AI225" i="23"/>
  <c r="AH225" i="23"/>
  <c r="AG225" i="23"/>
  <c r="AF225" i="23"/>
  <c r="AE225" i="23"/>
  <c r="AD225" i="23"/>
  <c r="AC225" i="23"/>
  <c r="AB225" i="23"/>
  <c r="AA225" i="23"/>
  <c r="Z225" i="23"/>
  <c r="Y225" i="23"/>
  <c r="X225" i="23"/>
  <c r="W225" i="23"/>
  <c r="V225" i="23"/>
  <c r="U225" i="23"/>
  <c r="T225" i="23"/>
  <c r="S225" i="23"/>
  <c r="AX225" i="23" s="1"/>
  <c r="F225" i="23"/>
  <c r="AW224" i="23"/>
  <c r="AV224" i="23"/>
  <c r="AU224" i="23"/>
  <c r="AT224" i="23"/>
  <c r="AS224" i="23"/>
  <c r="AR224" i="23"/>
  <c r="AQ224" i="23"/>
  <c r="AP224" i="23"/>
  <c r="AO224" i="23"/>
  <c r="AN224" i="23"/>
  <c r="AM224" i="23"/>
  <c r="AL224" i="23"/>
  <c r="AK224" i="23"/>
  <c r="AJ224" i="23"/>
  <c r="AI224" i="23"/>
  <c r="AH224" i="23"/>
  <c r="AG224" i="23"/>
  <c r="AF224" i="23"/>
  <c r="AE224" i="23"/>
  <c r="AD224" i="23"/>
  <c r="AC224" i="23"/>
  <c r="AB224" i="23"/>
  <c r="AA224" i="23"/>
  <c r="Z224" i="23"/>
  <c r="AX224" i="23" s="1"/>
  <c r="Y224" i="23"/>
  <c r="X224" i="23"/>
  <c r="W224" i="23"/>
  <c r="V224" i="23"/>
  <c r="U224" i="23"/>
  <c r="T224" i="23"/>
  <c r="S224" i="23"/>
  <c r="AW222" i="23"/>
  <c r="AV222" i="23"/>
  <c r="AU222" i="23"/>
  <c r="AT222" i="23"/>
  <c r="AS222" i="23"/>
  <c r="AR222" i="23"/>
  <c r="AQ222" i="23"/>
  <c r="AP222" i="23"/>
  <c r="AO222" i="23"/>
  <c r="AN222" i="23"/>
  <c r="AM222" i="23"/>
  <c r="AL222" i="23"/>
  <c r="AK222" i="23"/>
  <c r="AJ222" i="23"/>
  <c r="AI222" i="23"/>
  <c r="AH222" i="23"/>
  <c r="AG222" i="23"/>
  <c r="AF222" i="23"/>
  <c r="AE222" i="23"/>
  <c r="AD222" i="23"/>
  <c r="AC222" i="23"/>
  <c r="AB222" i="23"/>
  <c r="AA222" i="23"/>
  <c r="Z222" i="23"/>
  <c r="Y222" i="23"/>
  <c r="X222" i="23"/>
  <c r="W222" i="23"/>
  <c r="V222" i="23"/>
  <c r="U222" i="23"/>
  <c r="T222" i="23"/>
  <c r="S222" i="23"/>
  <c r="AX222" i="23" s="1"/>
  <c r="F222" i="23"/>
  <c r="AW221" i="23"/>
  <c r="AV221" i="23"/>
  <c r="AU221" i="23"/>
  <c r="AT221" i="23"/>
  <c r="AS221" i="23"/>
  <c r="AR221" i="23"/>
  <c r="AQ221" i="23"/>
  <c r="AP221" i="23"/>
  <c r="AO221" i="23"/>
  <c r="AN221" i="23"/>
  <c r="AM221" i="23"/>
  <c r="AL221" i="23"/>
  <c r="AK221" i="23"/>
  <c r="AJ221" i="23"/>
  <c r="AI221" i="23"/>
  <c r="AH221" i="23"/>
  <c r="AG221" i="23"/>
  <c r="AF221" i="23"/>
  <c r="AE221" i="23"/>
  <c r="AD221" i="23"/>
  <c r="AC221" i="23"/>
  <c r="AB221" i="23"/>
  <c r="AA221" i="23"/>
  <c r="Z221" i="23"/>
  <c r="Y221" i="23"/>
  <c r="X221" i="23"/>
  <c r="W221" i="23"/>
  <c r="V221" i="23"/>
  <c r="U221" i="23"/>
  <c r="T221" i="23"/>
  <c r="AX221" i="23" s="1"/>
  <c r="S221" i="23"/>
  <c r="AW219" i="23"/>
  <c r="AV219" i="23"/>
  <c r="AU219" i="23"/>
  <c r="AT219" i="23"/>
  <c r="AS219" i="23"/>
  <c r="AR219" i="23"/>
  <c r="AQ219" i="23"/>
  <c r="AP219" i="23"/>
  <c r="AO219" i="23"/>
  <c r="AN219" i="23"/>
  <c r="AM219" i="23"/>
  <c r="AL219" i="23"/>
  <c r="AK219" i="23"/>
  <c r="AJ219" i="23"/>
  <c r="AI219" i="23"/>
  <c r="AH219" i="23"/>
  <c r="AG219" i="23"/>
  <c r="AF219" i="23"/>
  <c r="AE219" i="23"/>
  <c r="AD219" i="23"/>
  <c r="AC219" i="23"/>
  <c r="AB219" i="23"/>
  <c r="AA219" i="23"/>
  <c r="Z219" i="23"/>
  <c r="Y219" i="23"/>
  <c r="X219" i="23"/>
  <c r="W219" i="23"/>
  <c r="V219" i="23"/>
  <c r="U219" i="23"/>
  <c r="T219" i="23"/>
  <c r="S219" i="23"/>
  <c r="AX219" i="23" s="1"/>
  <c r="F219" i="23"/>
  <c r="AW218" i="23"/>
  <c r="AV218" i="23"/>
  <c r="AU218" i="23"/>
  <c r="AT218" i="23"/>
  <c r="AS218" i="23"/>
  <c r="AR218" i="23"/>
  <c r="AQ218" i="23"/>
  <c r="AP218" i="23"/>
  <c r="AO218" i="23"/>
  <c r="AN218" i="23"/>
  <c r="AM218" i="23"/>
  <c r="AL218" i="23"/>
  <c r="AK218" i="23"/>
  <c r="AJ218" i="23"/>
  <c r="AI218" i="23"/>
  <c r="AH218" i="23"/>
  <c r="AG218" i="23"/>
  <c r="AF218" i="23"/>
  <c r="AE218" i="23"/>
  <c r="AD218" i="23"/>
  <c r="AC218" i="23"/>
  <c r="AB218" i="23"/>
  <c r="AA218" i="23"/>
  <c r="Z218" i="23"/>
  <c r="AX218" i="23" s="1"/>
  <c r="Y218" i="23"/>
  <c r="X218" i="23"/>
  <c r="W218" i="23"/>
  <c r="V218" i="23"/>
  <c r="U218" i="23"/>
  <c r="T218" i="23"/>
  <c r="S218" i="23"/>
  <c r="AW216" i="23"/>
  <c r="AV216" i="23"/>
  <c r="AU216" i="23"/>
  <c r="AT216" i="23"/>
  <c r="AS216" i="23"/>
  <c r="AR216" i="23"/>
  <c r="AQ216" i="23"/>
  <c r="AP216" i="23"/>
  <c r="AO216" i="23"/>
  <c r="AN216" i="23"/>
  <c r="AM216" i="23"/>
  <c r="AL216" i="23"/>
  <c r="AK216" i="23"/>
  <c r="AJ216" i="23"/>
  <c r="AI216" i="23"/>
  <c r="AH216" i="23"/>
  <c r="AG216" i="23"/>
  <c r="AF216" i="23"/>
  <c r="AE216" i="23"/>
  <c r="AD216" i="23"/>
  <c r="AC216" i="23"/>
  <c r="AB216" i="23"/>
  <c r="AA216" i="23"/>
  <c r="Z216" i="23"/>
  <c r="Y216" i="23"/>
  <c r="X216" i="23"/>
  <c r="W216" i="23"/>
  <c r="V216" i="23"/>
  <c r="U216" i="23"/>
  <c r="T216" i="23"/>
  <c r="S216" i="23"/>
  <c r="AX216" i="23" s="1"/>
  <c r="F216" i="23"/>
  <c r="AW215" i="23"/>
  <c r="AV215" i="23"/>
  <c r="AU215" i="23"/>
  <c r="AT215" i="23"/>
  <c r="AS215" i="23"/>
  <c r="AR215" i="23"/>
  <c r="AQ215" i="23"/>
  <c r="AP215" i="23"/>
  <c r="AO215" i="23"/>
  <c r="AN215" i="23"/>
  <c r="AM215" i="23"/>
  <c r="AL215" i="23"/>
  <c r="AK215" i="23"/>
  <c r="AJ215" i="23"/>
  <c r="AI215" i="23"/>
  <c r="AH215" i="23"/>
  <c r="AG215" i="23"/>
  <c r="AF215" i="23"/>
  <c r="AE215" i="23"/>
  <c r="AD215" i="23"/>
  <c r="AC215" i="23"/>
  <c r="AB215" i="23"/>
  <c r="AA215" i="23"/>
  <c r="Z215" i="23"/>
  <c r="Y215" i="23"/>
  <c r="X215" i="23"/>
  <c r="W215" i="23"/>
  <c r="V215" i="23"/>
  <c r="U215" i="23"/>
  <c r="T215" i="23"/>
  <c r="AX215" i="23" s="1"/>
  <c r="S215" i="23"/>
  <c r="AW213" i="23"/>
  <c r="AV213" i="23"/>
  <c r="AU213" i="23"/>
  <c r="AT213" i="23"/>
  <c r="AS213" i="23"/>
  <c r="AR213" i="23"/>
  <c r="AQ213" i="23"/>
  <c r="AP213" i="23"/>
  <c r="AO213" i="23"/>
  <c r="AN213" i="23"/>
  <c r="AM213" i="23"/>
  <c r="AL213" i="23"/>
  <c r="AK213" i="23"/>
  <c r="AJ213" i="23"/>
  <c r="AI213" i="23"/>
  <c r="AH213" i="23"/>
  <c r="AG213" i="23"/>
  <c r="AF213" i="23"/>
  <c r="AE213" i="23"/>
  <c r="AD213" i="23"/>
  <c r="AC213" i="23"/>
  <c r="AB213" i="23"/>
  <c r="AA213" i="23"/>
  <c r="Z213" i="23"/>
  <c r="Y213" i="23"/>
  <c r="X213" i="23"/>
  <c r="W213" i="23"/>
  <c r="V213" i="23"/>
  <c r="U213" i="23"/>
  <c r="T213" i="23"/>
  <c r="S213" i="23"/>
  <c r="AX213" i="23" s="1"/>
  <c r="F213" i="23"/>
  <c r="AW212" i="23"/>
  <c r="AV212" i="23"/>
  <c r="AU212" i="23"/>
  <c r="AT212" i="23"/>
  <c r="AS212" i="23"/>
  <c r="AR212" i="23"/>
  <c r="AQ212" i="23"/>
  <c r="AP212" i="23"/>
  <c r="AO212" i="23"/>
  <c r="AN212" i="23"/>
  <c r="AM212" i="23"/>
  <c r="AL212" i="23"/>
  <c r="AK212" i="23"/>
  <c r="AJ212" i="23"/>
  <c r="AI212" i="23"/>
  <c r="AH212" i="23"/>
  <c r="AG212" i="23"/>
  <c r="AF212" i="23"/>
  <c r="AE212" i="23"/>
  <c r="AD212" i="23"/>
  <c r="AC212" i="23"/>
  <c r="AB212" i="23"/>
  <c r="AA212" i="23"/>
  <c r="Z212" i="23"/>
  <c r="AX212" i="23" s="1"/>
  <c r="Y212" i="23"/>
  <c r="X212" i="23"/>
  <c r="W212" i="23"/>
  <c r="V212" i="23"/>
  <c r="U212" i="23"/>
  <c r="T212" i="23"/>
  <c r="S212" i="23"/>
  <c r="AW210" i="23"/>
  <c r="AV210" i="23"/>
  <c r="AU210" i="23"/>
  <c r="AT210" i="23"/>
  <c r="AS210" i="23"/>
  <c r="AR210" i="23"/>
  <c r="AQ210" i="23"/>
  <c r="AP210" i="23"/>
  <c r="AO210" i="23"/>
  <c r="AN210" i="23"/>
  <c r="AM210" i="23"/>
  <c r="AL210" i="23"/>
  <c r="AK210" i="23"/>
  <c r="AJ210" i="23"/>
  <c r="AI210" i="23"/>
  <c r="AH210" i="23"/>
  <c r="AG210" i="23"/>
  <c r="AF210" i="23"/>
  <c r="AE210" i="23"/>
  <c r="AD210" i="23"/>
  <c r="AC210" i="23"/>
  <c r="AB210" i="23"/>
  <c r="AA210" i="23"/>
  <c r="Z210" i="23"/>
  <c r="Y210" i="23"/>
  <c r="X210" i="23"/>
  <c r="W210" i="23"/>
  <c r="V210" i="23"/>
  <c r="U210" i="23"/>
  <c r="T210" i="23"/>
  <c r="S210" i="23"/>
  <c r="AX210" i="23" s="1"/>
  <c r="F210" i="23"/>
  <c r="AW209" i="23"/>
  <c r="AV209" i="23"/>
  <c r="AU209" i="23"/>
  <c r="AT209" i="23"/>
  <c r="AS209" i="23"/>
  <c r="AR209" i="23"/>
  <c r="AQ209" i="23"/>
  <c r="AP209" i="23"/>
  <c r="AO209" i="23"/>
  <c r="AN209" i="23"/>
  <c r="AM209" i="23"/>
  <c r="AL209" i="23"/>
  <c r="AK209" i="23"/>
  <c r="AJ209" i="23"/>
  <c r="AI209" i="23"/>
  <c r="AH209" i="23"/>
  <c r="AG209" i="23"/>
  <c r="AF209" i="23"/>
  <c r="AE209" i="23"/>
  <c r="AD209" i="23"/>
  <c r="AC209" i="23"/>
  <c r="AB209" i="23"/>
  <c r="AA209" i="23"/>
  <c r="Z209" i="23"/>
  <c r="Y209" i="23"/>
  <c r="X209" i="23"/>
  <c r="W209" i="23"/>
  <c r="V209" i="23"/>
  <c r="U209" i="23"/>
  <c r="T209" i="23"/>
  <c r="AX209" i="23" s="1"/>
  <c r="S209" i="23"/>
  <c r="AW207" i="23"/>
  <c r="AV207" i="23"/>
  <c r="AU207" i="23"/>
  <c r="AT207" i="23"/>
  <c r="AS207" i="23"/>
  <c r="AR207" i="23"/>
  <c r="AQ207" i="23"/>
  <c r="AP207" i="23"/>
  <c r="AO207" i="23"/>
  <c r="AN207" i="23"/>
  <c r="AM207" i="23"/>
  <c r="AL207" i="23"/>
  <c r="AK207" i="23"/>
  <c r="AJ207" i="23"/>
  <c r="AI207" i="23"/>
  <c r="AH207" i="23"/>
  <c r="AG207" i="23"/>
  <c r="AF207" i="23"/>
  <c r="AE207" i="23"/>
  <c r="AD207" i="23"/>
  <c r="AC207" i="23"/>
  <c r="AB207" i="23"/>
  <c r="AA207" i="23"/>
  <c r="Z207" i="23"/>
  <c r="Y207" i="23"/>
  <c r="X207" i="23"/>
  <c r="W207" i="23"/>
  <c r="V207" i="23"/>
  <c r="U207" i="23"/>
  <c r="T207" i="23"/>
  <c r="S207" i="23"/>
  <c r="AX207" i="23" s="1"/>
  <c r="F207" i="23"/>
  <c r="AW206" i="23"/>
  <c r="AV206" i="23"/>
  <c r="AU206" i="23"/>
  <c r="AT206" i="23"/>
  <c r="AS206" i="23"/>
  <c r="AR206" i="23"/>
  <c r="AQ206" i="23"/>
  <c r="AP206" i="23"/>
  <c r="AO206" i="23"/>
  <c r="AN206" i="23"/>
  <c r="AM206" i="23"/>
  <c r="AL206" i="23"/>
  <c r="AK206" i="23"/>
  <c r="AJ206" i="23"/>
  <c r="AI206" i="23"/>
  <c r="AH206" i="23"/>
  <c r="AG206" i="23"/>
  <c r="AF206" i="23"/>
  <c r="AE206" i="23"/>
  <c r="AD206" i="23"/>
  <c r="AC206" i="23"/>
  <c r="AB206" i="23"/>
  <c r="AA206" i="23"/>
  <c r="Z206" i="23"/>
  <c r="AX206" i="23" s="1"/>
  <c r="Y206" i="23"/>
  <c r="X206" i="23"/>
  <c r="W206" i="23"/>
  <c r="V206" i="23"/>
  <c r="U206" i="23"/>
  <c r="T206" i="23"/>
  <c r="S206" i="23"/>
  <c r="AW204" i="23"/>
  <c r="AV204" i="23"/>
  <c r="AU204" i="23"/>
  <c r="AT204" i="23"/>
  <c r="AS204" i="23"/>
  <c r="AR204" i="23"/>
  <c r="AQ204" i="23"/>
  <c r="AP204" i="23"/>
  <c r="AO204" i="23"/>
  <c r="AN204" i="23"/>
  <c r="AM204" i="23"/>
  <c r="AL204" i="23"/>
  <c r="AK204" i="23"/>
  <c r="AJ204" i="23"/>
  <c r="AI204" i="23"/>
  <c r="AH204" i="23"/>
  <c r="AG204" i="23"/>
  <c r="AF204" i="23"/>
  <c r="AE204" i="23"/>
  <c r="AD204" i="23"/>
  <c r="AC204" i="23"/>
  <c r="AB204" i="23"/>
  <c r="AA204" i="23"/>
  <c r="Z204" i="23"/>
  <c r="Y204" i="23"/>
  <c r="X204" i="23"/>
  <c r="W204" i="23"/>
  <c r="V204" i="23"/>
  <c r="U204" i="23"/>
  <c r="T204" i="23"/>
  <c r="S204" i="23"/>
  <c r="AX204" i="23" s="1"/>
  <c r="F204" i="23"/>
  <c r="AW203" i="23"/>
  <c r="AV203" i="23"/>
  <c r="AU203" i="23"/>
  <c r="AT203" i="23"/>
  <c r="AS203" i="23"/>
  <c r="AR203" i="23"/>
  <c r="AQ203" i="23"/>
  <c r="AP203" i="23"/>
  <c r="AO203" i="23"/>
  <c r="AN203" i="23"/>
  <c r="AM203" i="23"/>
  <c r="AL203" i="23"/>
  <c r="AK203" i="23"/>
  <c r="AJ203" i="23"/>
  <c r="AI203" i="23"/>
  <c r="AH203" i="23"/>
  <c r="AG203" i="23"/>
  <c r="AF203" i="23"/>
  <c r="AE203" i="23"/>
  <c r="AD203" i="23"/>
  <c r="AC203" i="23"/>
  <c r="AB203" i="23"/>
  <c r="AA203" i="23"/>
  <c r="Z203" i="23"/>
  <c r="Y203" i="23"/>
  <c r="X203" i="23"/>
  <c r="W203" i="23"/>
  <c r="V203" i="23"/>
  <c r="U203" i="23"/>
  <c r="T203" i="23"/>
  <c r="AX203" i="23" s="1"/>
  <c r="S203" i="23"/>
  <c r="AW201" i="23"/>
  <c r="AV201" i="23"/>
  <c r="AU201" i="23"/>
  <c r="AT201" i="23"/>
  <c r="AS201" i="23"/>
  <c r="AR201" i="23"/>
  <c r="AQ201" i="23"/>
  <c r="AP201" i="23"/>
  <c r="AO201" i="23"/>
  <c r="AN201" i="23"/>
  <c r="AM201" i="23"/>
  <c r="AL201" i="23"/>
  <c r="AK201" i="23"/>
  <c r="AJ201" i="23"/>
  <c r="AI201" i="23"/>
  <c r="AH201" i="23"/>
  <c r="AG201" i="23"/>
  <c r="AF201" i="23"/>
  <c r="AE201" i="23"/>
  <c r="AD201" i="23"/>
  <c r="AC201" i="23"/>
  <c r="AB201" i="23"/>
  <c r="AA201" i="23"/>
  <c r="Z201" i="23"/>
  <c r="Y201" i="23"/>
  <c r="X201" i="23"/>
  <c r="W201" i="23"/>
  <c r="V201" i="23"/>
  <c r="U201" i="23"/>
  <c r="T201" i="23"/>
  <c r="S201" i="23"/>
  <c r="AX201" i="23" s="1"/>
  <c r="F201" i="23"/>
  <c r="AW200" i="23"/>
  <c r="AV200" i="23"/>
  <c r="AU200" i="23"/>
  <c r="AT200" i="23"/>
  <c r="AS200" i="23"/>
  <c r="AR200" i="23"/>
  <c r="AQ200" i="23"/>
  <c r="AP200" i="23"/>
  <c r="AO200" i="23"/>
  <c r="AN200" i="23"/>
  <c r="AM200" i="23"/>
  <c r="AL200" i="23"/>
  <c r="AK200" i="23"/>
  <c r="AJ200" i="23"/>
  <c r="AI200" i="23"/>
  <c r="AH200" i="23"/>
  <c r="AG200" i="23"/>
  <c r="AF200" i="23"/>
  <c r="AE200" i="23"/>
  <c r="AD200" i="23"/>
  <c r="AC200" i="23"/>
  <c r="AB200" i="23"/>
  <c r="AA200" i="23"/>
  <c r="Z200" i="23"/>
  <c r="AX200" i="23" s="1"/>
  <c r="Y200" i="23"/>
  <c r="X200" i="23"/>
  <c r="W200" i="23"/>
  <c r="V200" i="23"/>
  <c r="U200" i="23"/>
  <c r="T200" i="23"/>
  <c r="S200" i="23"/>
  <c r="AW198" i="23"/>
  <c r="AV198" i="23"/>
  <c r="AU198" i="23"/>
  <c r="AT198" i="23"/>
  <c r="AS198" i="23"/>
  <c r="AR198" i="23"/>
  <c r="AQ198" i="23"/>
  <c r="AP198" i="23"/>
  <c r="AO198" i="23"/>
  <c r="AN198" i="23"/>
  <c r="AM198" i="23"/>
  <c r="AL198" i="23"/>
  <c r="AK198" i="23"/>
  <c r="AJ198" i="23"/>
  <c r="AI198" i="23"/>
  <c r="AH198" i="23"/>
  <c r="AG198" i="23"/>
  <c r="AF198" i="23"/>
  <c r="AE198" i="23"/>
  <c r="AD198" i="23"/>
  <c r="AC198" i="23"/>
  <c r="AB198" i="23"/>
  <c r="AA198" i="23"/>
  <c r="Z198" i="23"/>
  <c r="Y198" i="23"/>
  <c r="X198" i="23"/>
  <c r="W198" i="23"/>
  <c r="V198" i="23"/>
  <c r="U198" i="23"/>
  <c r="T198" i="23"/>
  <c r="S198" i="23"/>
  <c r="AX198" i="23" s="1"/>
  <c r="F198" i="23"/>
  <c r="AW197" i="23"/>
  <c r="AV197" i="23"/>
  <c r="AU197" i="23"/>
  <c r="AT197" i="23"/>
  <c r="AS197" i="23"/>
  <c r="AR197" i="23"/>
  <c r="AQ197" i="23"/>
  <c r="AP197" i="23"/>
  <c r="AO197" i="23"/>
  <c r="AN197" i="23"/>
  <c r="AM197" i="23"/>
  <c r="AL197" i="23"/>
  <c r="AK197" i="23"/>
  <c r="AJ197" i="23"/>
  <c r="AI197" i="23"/>
  <c r="AH197" i="23"/>
  <c r="AG197" i="23"/>
  <c r="AF197" i="23"/>
  <c r="AE197" i="23"/>
  <c r="AD197" i="23"/>
  <c r="AC197" i="23"/>
  <c r="AB197" i="23"/>
  <c r="AA197" i="23"/>
  <c r="Z197" i="23"/>
  <c r="Y197" i="23"/>
  <c r="X197" i="23"/>
  <c r="W197" i="23"/>
  <c r="V197" i="23"/>
  <c r="U197" i="23"/>
  <c r="T197" i="23"/>
  <c r="AX197" i="23" s="1"/>
  <c r="S197" i="23"/>
  <c r="AW195" i="23"/>
  <c r="AV195" i="23"/>
  <c r="AU195" i="23"/>
  <c r="AT195" i="23"/>
  <c r="AS195" i="23"/>
  <c r="AR195" i="23"/>
  <c r="AQ195" i="23"/>
  <c r="AP195" i="23"/>
  <c r="AO195" i="23"/>
  <c r="AN195" i="23"/>
  <c r="AM195" i="23"/>
  <c r="AL195" i="23"/>
  <c r="AK195" i="23"/>
  <c r="AJ195" i="23"/>
  <c r="AI195" i="23"/>
  <c r="AH195" i="23"/>
  <c r="AG195" i="23"/>
  <c r="AF195" i="23"/>
  <c r="AE195" i="23"/>
  <c r="AD195" i="23"/>
  <c r="AC195" i="23"/>
  <c r="AB195" i="23"/>
  <c r="AA195" i="23"/>
  <c r="Z195" i="23"/>
  <c r="Y195" i="23"/>
  <c r="X195" i="23"/>
  <c r="W195" i="23"/>
  <c r="V195" i="23"/>
  <c r="U195" i="23"/>
  <c r="T195" i="23"/>
  <c r="S195" i="23"/>
  <c r="AX195" i="23" s="1"/>
  <c r="F195" i="23"/>
  <c r="AW194" i="23"/>
  <c r="AV194" i="23"/>
  <c r="AU194" i="23"/>
  <c r="AT194" i="23"/>
  <c r="AS194" i="23"/>
  <c r="AR194" i="23"/>
  <c r="AQ194" i="23"/>
  <c r="AP194" i="23"/>
  <c r="AO194" i="23"/>
  <c r="AN194" i="23"/>
  <c r="AM194" i="23"/>
  <c r="AL194" i="23"/>
  <c r="AK194" i="23"/>
  <c r="AJ194" i="23"/>
  <c r="AI194" i="23"/>
  <c r="AH194" i="23"/>
  <c r="AG194" i="23"/>
  <c r="AF194" i="23"/>
  <c r="AE194" i="23"/>
  <c r="AD194" i="23"/>
  <c r="AC194" i="23"/>
  <c r="AB194" i="23"/>
  <c r="AA194" i="23"/>
  <c r="Z194" i="23"/>
  <c r="AX194" i="23" s="1"/>
  <c r="Y194" i="23"/>
  <c r="X194" i="23"/>
  <c r="W194" i="23"/>
  <c r="V194" i="23"/>
  <c r="U194" i="23"/>
  <c r="T194" i="23"/>
  <c r="S194" i="23"/>
  <c r="AW192" i="23"/>
  <c r="AV192" i="23"/>
  <c r="AU192" i="23"/>
  <c r="AT192" i="23"/>
  <c r="AS192" i="23"/>
  <c r="AR192" i="23"/>
  <c r="AQ192" i="23"/>
  <c r="AP192" i="23"/>
  <c r="AO192" i="23"/>
  <c r="AN192" i="23"/>
  <c r="AM192" i="23"/>
  <c r="AL192" i="23"/>
  <c r="AK192" i="23"/>
  <c r="AJ192" i="23"/>
  <c r="AI192" i="23"/>
  <c r="AH192" i="23"/>
  <c r="AG192" i="23"/>
  <c r="AF192" i="23"/>
  <c r="AE192" i="23"/>
  <c r="AD192" i="23"/>
  <c r="AC192" i="23"/>
  <c r="AB192" i="23"/>
  <c r="AA192" i="23"/>
  <c r="Z192" i="23"/>
  <c r="Y192" i="23"/>
  <c r="X192" i="23"/>
  <c r="W192" i="23"/>
  <c r="V192" i="23"/>
  <c r="U192" i="23"/>
  <c r="T192" i="23"/>
  <c r="S192" i="23"/>
  <c r="AX192" i="23" s="1"/>
  <c r="F192" i="23"/>
  <c r="AW191" i="23"/>
  <c r="AV191" i="23"/>
  <c r="AU191" i="23"/>
  <c r="AT191" i="23"/>
  <c r="AS191" i="23"/>
  <c r="AR191" i="23"/>
  <c r="AQ191" i="23"/>
  <c r="AP191" i="23"/>
  <c r="AO191" i="23"/>
  <c r="AN191" i="23"/>
  <c r="AM191" i="23"/>
  <c r="AL191" i="23"/>
  <c r="AK191" i="23"/>
  <c r="AJ191" i="23"/>
  <c r="AI191" i="23"/>
  <c r="AH191" i="23"/>
  <c r="AG191" i="23"/>
  <c r="AF191" i="23"/>
  <c r="AE191" i="23"/>
  <c r="AD191" i="23"/>
  <c r="AC191" i="23"/>
  <c r="AB191" i="23"/>
  <c r="AA191" i="23"/>
  <c r="Z191" i="23"/>
  <c r="Y191" i="23"/>
  <c r="X191" i="23"/>
  <c r="W191" i="23"/>
  <c r="V191" i="23"/>
  <c r="U191" i="23"/>
  <c r="T191" i="23"/>
  <c r="AX191" i="23" s="1"/>
  <c r="S191" i="23"/>
  <c r="AW189" i="23"/>
  <c r="AV189" i="23"/>
  <c r="AU189" i="23"/>
  <c r="AT189" i="23"/>
  <c r="AS189" i="23"/>
  <c r="AR189" i="23"/>
  <c r="AQ189" i="23"/>
  <c r="AP189" i="23"/>
  <c r="AO189" i="23"/>
  <c r="AN189" i="23"/>
  <c r="AM189" i="23"/>
  <c r="AL189" i="23"/>
  <c r="AK189" i="23"/>
  <c r="AJ189" i="23"/>
  <c r="AI189" i="23"/>
  <c r="AH189" i="23"/>
  <c r="AG189" i="23"/>
  <c r="AF189" i="23"/>
  <c r="AE189" i="23"/>
  <c r="AD189" i="23"/>
  <c r="AC189" i="23"/>
  <c r="AB189" i="23"/>
  <c r="AA189" i="23"/>
  <c r="Z189" i="23"/>
  <c r="Y189" i="23"/>
  <c r="X189" i="23"/>
  <c r="W189" i="23"/>
  <c r="V189" i="23"/>
  <c r="U189" i="23"/>
  <c r="T189" i="23"/>
  <c r="S189" i="23"/>
  <c r="AX189" i="23" s="1"/>
  <c r="F189" i="23"/>
  <c r="AW188" i="23"/>
  <c r="AV188" i="23"/>
  <c r="AU188" i="23"/>
  <c r="AT188" i="23"/>
  <c r="AS188" i="23"/>
  <c r="AR188" i="23"/>
  <c r="AQ188" i="23"/>
  <c r="AP188" i="23"/>
  <c r="AO188" i="23"/>
  <c r="AN188" i="23"/>
  <c r="AM188" i="23"/>
  <c r="AL188" i="23"/>
  <c r="AK188" i="23"/>
  <c r="AJ188" i="23"/>
  <c r="AI188" i="23"/>
  <c r="AH188" i="23"/>
  <c r="AG188" i="23"/>
  <c r="AF188" i="23"/>
  <c r="AE188" i="23"/>
  <c r="AD188" i="23"/>
  <c r="AC188" i="23"/>
  <c r="AB188" i="23"/>
  <c r="AA188" i="23"/>
  <c r="Z188" i="23"/>
  <c r="AX188" i="23" s="1"/>
  <c r="Y188" i="23"/>
  <c r="X188" i="23"/>
  <c r="W188" i="23"/>
  <c r="V188" i="23"/>
  <c r="U188" i="23"/>
  <c r="T188" i="23"/>
  <c r="S188" i="23"/>
  <c r="AW186" i="23"/>
  <c r="AV186" i="23"/>
  <c r="AU186" i="23"/>
  <c r="AT186" i="23"/>
  <c r="AS186" i="23"/>
  <c r="AR186" i="23"/>
  <c r="AQ186" i="23"/>
  <c r="AP186" i="23"/>
  <c r="AO186" i="23"/>
  <c r="AN186" i="23"/>
  <c r="AM186" i="23"/>
  <c r="AL186" i="23"/>
  <c r="AK186" i="23"/>
  <c r="AJ186" i="23"/>
  <c r="AI186" i="23"/>
  <c r="AH186" i="23"/>
  <c r="AG186" i="23"/>
  <c r="AF186" i="23"/>
  <c r="AE186" i="23"/>
  <c r="AD186" i="23"/>
  <c r="AC186" i="23"/>
  <c r="AB186" i="23"/>
  <c r="AA186" i="23"/>
  <c r="Z186" i="23"/>
  <c r="Y186" i="23"/>
  <c r="X186" i="23"/>
  <c r="W186" i="23"/>
  <c r="V186" i="23"/>
  <c r="U186" i="23"/>
  <c r="T186" i="23"/>
  <c r="S186" i="23"/>
  <c r="AX186" i="23" s="1"/>
  <c r="F186" i="23"/>
  <c r="AW185" i="23"/>
  <c r="AV185" i="23"/>
  <c r="AU185" i="23"/>
  <c r="AT185" i="23"/>
  <c r="AS185" i="23"/>
  <c r="AR185" i="23"/>
  <c r="AQ185" i="23"/>
  <c r="AP185" i="23"/>
  <c r="AO185" i="23"/>
  <c r="AN185" i="23"/>
  <c r="AM185" i="23"/>
  <c r="AL185" i="23"/>
  <c r="AK185" i="23"/>
  <c r="AJ185" i="23"/>
  <c r="AI185" i="23"/>
  <c r="AH185" i="23"/>
  <c r="AG185" i="23"/>
  <c r="AF185" i="23"/>
  <c r="AE185" i="23"/>
  <c r="AD185" i="23"/>
  <c r="AC185" i="23"/>
  <c r="AB185" i="23"/>
  <c r="AA185" i="23"/>
  <c r="Z185" i="23"/>
  <c r="Y185" i="23"/>
  <c r="X185" i="23"/>
  <c r="W185" i="23"/>
  <c r="V185" i="23"/>
  <c r="U185" i="23"/>
  <c r="T185" i="23"/>
  <c r="AX185" i="23" s="1"/>
  <c r="S185" i="23"/>
  <c r="AW183" i="23"/>
  <c r="AV183" i="23"/>
  <c r="AU183" i="23"/>
  <c r="AT183" i="23"/>
  <c r="AS183" i="23"/>
  <c r="AR183" i="23"/>
  <c r="AQ183" i="23"/>
  <c r="AP183" i="23"/>
  <c r="AO183" i="23"/>
  <c r="AN183" i="23"/>
  <c r="AM183" i="23"/>
  <c r="AL183" i="23"/>
  <c r="AK183" i="23"/>
  <c r="AJ183" i="23"/>
  <c r="AI183" i="23"/>
  <c r="AH183" i="23"/>
  <c r="AG183" i="23"/>
  <c r="AF183" i="23"/>
  <c r="AE183" i="23"/>
  <c r="AD183" i="23"/>
  <c r="AC183" i="23"/>
  <c r="AB183" i="23"/>
  <c r="AA183" i="23"/>
  <c r="Z183" i="23"/>
  <c r="Y183" i="23"/>
  <c r="X183" i="23"/>
  <c r="W183" i="23"/>
  <c r="V183" i="23"/>
  <c r="U183" i="23"/>
  <c r="T183" i="23"/>
  <c r="S183" i="23"/>
  <c r="AX183" i="23" s="1"/>
  <c r="F183" i="23"/>
  <c r="AW182" i="23"/>
  <c r="AV182" i="23"/>
  <c r="AU182" i="23"/>
  <c r="AT182" i="23"/>
  <c r="AS182" i="23"/>
  <c r="AR182" i="23"/>
  <c r="AQ182" i="23"/>
  <c r="AP182" i="23"/>
  <c r="AO182" i="23"/>
  <c r="AN182" i="23"/>
  <c r="AM182" i="23"/>
  <c r="AL182" i="23"/>
  <c r="AK182" i="23"/>
  <c r="AJ182" i="23"/>
  <c r="AI182" i="23"/>
  <c r="AH182" i="23"/>
  <c r="AG182" i="23"/>
  <c r="AF182" i="23"/>
  <c r="AE182" i="23"/>
  <c r="AD182" i="23"/>
  <c r="AC182" i="23"/>
  <c r="AB182" i="23"/>
  <c r="AA182" i="23"/>
  <c r="Z182" i="23"/>
  <c r="AX182" i="23" s="1"/>
  <c r="Y182" i="23"/>
  <c r="X182" i="23"/>
  <c r="W182" i="23"/>
  <c r="V182" i="23"/>
  <c r="U182" i="23"/>
  <c r="T182" i="23"/>
  <c r="S182" i="23"/>
  <c r="AW180" i="23"/>
  <c r="AV180" i="23"/>
  <c r="AU180" i="23"/>
  <c r="AT180" i="23"/>
  <c r="AS180" i="23"/>
  <c r="AR180" i="23"/>
  <c r="AQ180" i="23"/>
  <c r="AP180" i="23"/>
  <c r="AO180" i="23"/>
  <c r="AN180" i="23"/>
  <c r="AM180" i="23"/>
  <c r="AL180" i="23"/>
  <c r="AK180" i="23"/>
  <c r="AJ180" i="23"/>
  <c r="AI180" i="23"/>
  <c r="AH180" i="23"/>
  <c r="AG180" i="23"/>
  <c r="AF180" i="23"/>
  <c r="AE180" i="23"/>
  <c r="AD180" i="23"/>
  <c r="AC180" i="23"/>
  <c r="AB180" i="23"/>
  <c r="AA180" i="23"/>
  <c r="Z180" i="23"/>
  <c r="Y180" i="23"/>
  <c r="X180" i="23"/>
  <c r="W180" i="23"/>
  <c r="V180" i="23"/>
  <c r="U180" i="23"/>
  <c r="T180" i="23"/>
  <c r="S180" i="23"/>
  <c r="AX180" i="23" s="1"/>
  <c r="F180" i="23"/>
  <c r="AW179" i="23"/>
  <c r="AV179" i="23"/>
  <c r="AU179" i="23"/>
  <c r="AT179" i="23"/>
  <c r="AS179" i="23"/>
  <c r="AR179" i="23"/>
  <c r="AQ179" i="23"/>
  <c r="AP179" i="23"/>
  <c r="AO179" i="23"/>
  <c r="AN179" i="23"/>
  <c r="AM179" i="23"/>
  <c r="AL179" i="23"/>
  <c r="AK179" i="23"/>
  <c r="AJ179" i="23"/>
  <c r="AI179" i="23"/>
  <c r="AH179" i="23"/>
  <c r="AG179" i="23"/>
  <c r="AF179" i="23"/>
  <c r="AE179" i="23"/>
  <c r="AD179" i="23"/>
  <c r="AC179" i="23"/>
  <c r="AB179" i="23"/>
  <c r="AA179" i="23"/>
  <c r="Z179" i="23"/>
  <c r="Y179" i="23"/>
  <c r="X179" i="23"/>
  <c r="W179" i="23"/>
  <c r="V179" i="23"/>
  <c r="U179" i="23"/>
  <c r="T179" i="23"/>
  <c r="AX179" i="23" s="1"/>
  <c r="S179" i="23"/>
  <c r="AW177" i="23"/>
  <c r="AV177" i="23"/>
  <c r="AU177" i="23"/>
  <c r="AT177" i="23"/>
  <c r="AS177" i="23"/>
  <c r="AR177" i="23"/>
  <c r="AQ177" i="23"/>
  <c r="AP177" i="23"/>
  <c r="AO177" i="23"/>
  <c r="AN177" i="23"/>
  <c r="AM177" i="23"/>
  <c r="AL177" i="23"/>
  <c r="AK177" i="23"/>
  <c r="AJ177" i="23"/>
  <c r="AI177" i="23"/>
  <c r="AH177" i="23"/>
  <c r="AG177" i="23"/>
  <c r="AF177" i="23"/>
  <c r="AE177" i="23"/>
  <c r="AD177" i="23"/>
  <c r="AC177" i="23"/>
  <c r="AB177" i="23"/>
  <c r="AA177" i="23"/>
  <c r="Z177" i="23"/>
  <c r="Y177" i="23"/>
  <c r="X177" i="23"/>
  <c r="W177" i="23"/>
  <c r="V177" i="23"/>
  <c r="U177" i="23"/>
  <c r="T177" i="23"/>
  <c r="S177" i="23"/>
  <c r="AX177" i="23" s="1"/>
  <c r="F177" i="23"/>
  <c r="AW176" i="23"/>
  <c r="AV176" i="23"/>
  <c r="AU176" i="23"/>
  <c r="AT176" i="23"/>
  <c r="AS176" i="23"/>
  <c r="AR176" i="23"/>
  <c r="AQ176" i="23"/>
  <c r="AP176" i="23"/>
  <c r="AO176" i="23"/>
  <c r="AN176" i="23"/>
  <c r="AM176" i="23"/>
  <c r="AL176" i="23"/>
  <c r="AK176" i="23"/>
  <c r="AJ176" i="23"/>
  <c r="AI176" i="23"/>
  <c r="AH176" i="23"/>
  <c r="AG176" i="23"/>
  <c r="AF176" i="23"/>
  <c r="AE176" i="23"/>
  <c r="AD176" i="23"/>
  <c r="AC176" i="23"/>
  <c r="AB176" i="23"/>
  <c r="AA176" i="23"/>
  <c r="Z176" i="23"/>
  <c r="AX176" i="23" s="1"/>
  <c r="Y176" i="23"/>
  <c r="X176" i="23"/>
  <c r="W176" i="23"/>
  <c r="V176" i="23"/>
  <c r="U176" i="23"/>
  <c r="T176" i="23"/>
  <c r="S176" i="23"/>
  <c r="AW174" i="23"/>
  <c r="AV174" i="23"/>
  <c r="AU174" i="23"/>
  <c r="AT174" i="23"/>
  <c r="AS174" i="23"/>
  <c r="AR174" i="23"/>
  <c r="AQ174" i="23"/>
  <c r="AP174" i="23"/>
  <c r="AO174" i="23"/>
  <c r="AN174" i="23"/>
  <c r="AM174" i="23"/>
  <c r="AL174" i="23"/>
  <c r="AK174" i="23"/>
  <c r="AJ174" i="23"/>
  <c r="AI174" i="23"/>
  <c r="AH174" i="23"/>
  <c r="AG174" i="23"/>
  <c r="AF174" i="23"/>
  <c r="AE174" i="23"/>
  <c r="AD174" i="23"/>
  <c r="AC174" i="23"/>
  <c r="AB174" i="23"/>
  <c r="AA174" i="23"/>
  <c r="Z174" i="23"/>
  <c r="Y174" i="23"/>
  <c r="X174" i="23"/>
  <c r="W174" i="23"/>
  <c r="V174" i="23"/>
  <c r="U174" i="23"/>
  <c r="T174" i="23"/>
  <c r="S174" i="23"/>
  <c r="AX174" i="23" s="1"/>
  <c r="F174" i="23"/>
  <c r="AW173" i="23"/>
  <c r="AV173" i="23"/>
  <c r="AU173" i="23"/>
  <c r="AT173" i="23"/>
  <c r="AS173" i="23"/>
  <c r="AR173" i="23"/>
  <c r="AQ173" i="23"/>
  <c r="AP173" i="23"/>
  <c r="AO173" i="23"/>
  <c r="AN173" i="23"/>
  <c r="AM173" i="23"/>
  <c r="AL173" i="23"/>
  <c r="AK173" i="23"/>
  <c r="AJ173" i="23"/>
  <c r="AI173" i="23"/>
  <c r="AH173" i="23"/>
  <c r="AG173" i="23"/>
  <c r="AF173" i="23"/>
  <c r="AE173" i="23"/>
  <c r="AD173" i="23"/>
  <c r="AC173" i="23"/>
  <c r="AB173" i="23"/>
  <c r="AA173" i="23"/>
  <c r="Z173" i="23"/>
  <c r="Y173" i="23"/>
  <c r="X173" i="23"/>
  <c r="W173" i="23"/>
  <c r="V173" i="23"/>
  <c r="U173" i="23"/>
  <c r="T173" i="23"/>
  <c r="AX173" i="23" s="1"/>
  <c r="S173" i="23"/>
  <c r="AW171" i="23"/>
  <c r="AV171" i="23"/>
  <c r="AU171" i="23"/>
  <c r="AT171" i="23"/>
  <c r="AS171" i="23"/>
  <c r="AR171" i="23"/>
  <c r="AQ171" i="23"/>
  <c r="AP171" i="23"/>
  <c r="AO171" i="23"/>
  <c r="AN171" i="23"/>
  <c r="AM171" i="23"/>
  <c r="AL171" i="23"/>
  <c r="AK171" i="23"/>
  <c r="AJ171" i="23"/>
  <c r="AI171" i="23"/>
  <c r="AH171" i="23"/>
  <c r="AG171" i="23"/>
  <c r="AF171" i="23"/>
  <c r="AE171" i="23"/>
  <c r="AD171" i="23"/>
  <c r="AC171" i="23"/>
  <c r="AB171" i="23"/>
  <c r="AA171" i="23"/>
  <c r="Z171" i="23"/>
  <c r="Y171" i="23"/>
  <c r="X171" i="23"/>
  <c r="W171" i="23"/>
  <c r="V171" i="23"/>
  <c r="U171" i="23"/>
  <c r="T171" i="23"/>
  <c r="S171" i="23"/>
  <c r="AX171" i="23" s="1"/>
  <c r="F171" i="23"/>
  <c r="AW170" i="23"/>
  <c r="AV170" i="23"/>
  <c r="AU170" i="23"/>
  <c r="AT170" i="23"/>
  <c r="AS170" i="23"/>
  <c r="AR170" i="23"/>
  <c r="AQ170" i="23"/>
  <c r="AP170" i="23"/>
  <c r="AO170" i="23"/>
  <c r="AN170" i="23"/>
  <c r="AM170" i="23"/>
  <c r="AL170" i="23"/>
  <c r="AK170" i="23"/>
  <c r="AJ170" i="23"/>
  <c r="AI170" i="23"/>
  <c r="AH170" i="23"/>
  <c r="AG170" i="23"/>
  <c r="AF170" i="23"/>
  <c r="AE170" i="23"/>
  <c r="AD170" i="23"/>
  <c r="AC170" i="23"/>
  <c r="AB170" i="23"/>
  <c r="AA170" i="23"/>
  <c r="Z170" i="23"/>
  <c r="AX170" i="23" s="1"/>
  <c r="Y170" i="23"/>
  <c r="X170" i="23"/>
  <c r="W170" i="23"/>
  <c r="V170" i="23"/>
  <c r="U170" i="23"/>
  <c r="T170" i="23"/>
  <c r="S170" i="23"/>
  <c r="AW168" i="23"/>
  <c r="AV168" i="23"/>
  <c r="AU168" i="23"/>
  <c r="AT168" i="23"/>
  <c r="AS168" i="23"/>
  <c r="AR168" i="23"/>
  <c r="AQ168" i="23"/>
  <c r="AP168" i="23"/>
  <c r="AO168" i="23"/>
  <c r="AN168" i="23"/>
  <c r="AM168" i="23"/>
  <c r="AL168" i="23"/>
  <c r="AK168" i="23"/>
  <c r="AJ168" i="23"/>
  <c r="AI168" i="23"/>
  <c r="AH168" i="23"/>
  <c r="AG168" i="23"/>
  <c r="AF168" i="23"/>
  <c r="AE168" i="23"/>
  <c r="AD168" i="23"/>
  <c r="AC168" i="23"/>
  <c r="AB168" i="23"/>
  <c r="AA168" i="23"/>
  <c r="Z168" i="23"/>
  <c r="Y168" i="23"/>
  <c r="X168" i="23"/>
  <c r="W168" i="23"/>
  <c r="V168" i="23"/>
  <c r="U168" i="23"/>
  <c r="T168" i="23"/>
  <c r="S168" i="23"/>
  <c r="AX168" i="23" s="1"/>
  <c r="F168" i="23"/>
  <c r="AW167" i="23"/>
  <c r="AV167" i="23"/>
  <c r="AU167" i="23"/>
  <c r="AT167" i="23"/>
  <c r="AS167" i="23"/>
  <c r="AR167" i="23"/>
  <c r="AQ167" i="23"/>
  <c r="AP167" i="23"/>
  <c r="AO167" i="23"/>
  <c r="AN167" i="23"/>
  <c r="AM167" i="23"/>
  <c r="AL167" i="23"/>
  <c r="AK167" i="23"/>
  <c r="AJ167" i="23"/>
  <c r="AI167" i="23"/>
  <c r="AH167" i="23"/>
  <c r="AG167" i="23"/>
  <c r="AF167" i="23"/>
  <c r="AE167" i="23"/>
  <c r="AD167" i="23"/>
  <c r="AC167" i="23"/>
  <c r="AB167" i="23"/>
  <c r="AA167" i="23"/>
  <c r="Z167" i="23"/>
  <c r="Y167" i="23"/>
  <c r="X167" i="23"/>
  <c r="W167" i="23"/>
  <c r="V167" i="23"/>
  <c r="U167" i="23"/>
  <c r="T167" i="23"/>
  <c r="AX167" i="23" s="1"/>
  <c r="S167" i="23"/>
  <c r="AW165" i="23"/>
  <c r="AV165" i="23"/>
  <c r="AU165" i="23"/>
  <c r="AT165" i="23"/>
  <c r="AS165" i="23"/>
  <c r="AR165" i="23"/>
  <c r="AQ165" i="23"/>
  <c r="AP165" i="23"/>
  <c r="AO165" i="23"/>
  <c r="AN165" i="23"/>
  <c r="AM165" i="23"/>
  <c r="AL165" i="23"/>
  <c r="AK165" i="23"/>
  <c r="AJ165" i="23"/>
  <c r="AI165" i="23"/>
  <c r="AH165" i="23"/>
  <c r="AG165" i="23"/>
  <c r="AF165" i="23"/>
  <c r="AE165" i="23"/>
  <c r="AD165" i="23"/>
  <c r="AC165" i="23"/>
  <c r="AB165" i="23"/>
  <c r="AA165" i="23"/>
  <c r="Z165" i="23"/>
  <c r="Y165" i="23"/>
  <c r="X165" i="23"/>
  <c r="W165" i="23"/>
  <c r="V165" i="23"/>
  <c r="U165" i="23"/>
  <c r="T165" i="23"/>
  <c r="S165" i="23"/>
  <c r="AX165" i="23" s="1"/>
  <c r="F165" i="23"/>
  <c r="AW164" i="23"/>
  <c r="AV164" i="23"/>
  <c r="AU164" i="23"/>
  <c r="AT164" i="23"/>
  <c r="AS164" i="23"/>
  <c r="AR164" i="23"/>
  <c r="AQ164" i="23"/>
  <c r="AP164" i="23"/>
  <c r="AO164" i="23"/>
  <c r="AN164" i="23"/>
  <c r="AM164" i="23"/>
  <c r="AL164" i="23"/>
  <c r="AK164" i="23"/>
  <c r="AJ164" i="23"/>
  <c r="AI164" i="23"/>
  <c r="AH164" i="23"/>
  <c r="AG164" i="23"/>
  <c r="AF164" i="23"/>
  <c r="AE164" i="23"/>
  <c r="AD164" i="23"/>
  <c r="AC164" i="23"/>
  <c r="AB164" i="23"/>
  <c r="AA164" i="23"/>
  <c r="Z164" i="23"/>
  <c r="AX164" i="23" s="1"/>
  <c r="Y164" i="23"/>
  <c r="X164" i="23"/>
  <c r="W164" i="23"/>
  <c r="V164" i="23"/>
  <c r="U164" i="23"/>
  <c r="T164" i="23"/>
  <c r="S164" i="23"/>
  <c r="AW162" i="23"/>
  <c r="AV162" i="23"/>
  <c r="AU162" i="23"/>
  <c r="AT162" i="23"/>
  <c r="AS162" i="23"/>
  <c r="AR162" i="23"/>
  <c r="AQ162" i="23"/>
  <c r="AP162" i="23"/>
  <c r="AO162" i="23"/>
  <c r="AN162" i="23"/>
  <c r="AM162" i="23"/>
  <c r="AL162" i="23"/>
  <c r="AK162" i="23"/>
  <c r="AJ162" i="23"/>
  <c r="AI162" i="23"/>
  <c r="AH162" i="23"/>
  <c r="AG162" i="23"/>
  <c r="AF162" i="23"/>
  <c r="AE162" i="23"/>
  <c r="AD162" i="23"/>
  <c r="AC162" i="23"/>
  <c r="AB162" i="23"/>
  <c r="AA162" i="23"/>
  <c r="Z162" i="23"/>
  <c r="Y162" i="23"/>
  <c r="X162" i="23"/>
  <c r="W162" i="23"/>
  <c r="V162" i="23"/>
  <c r="U162" i="23"/>
  <c r="T162" i="23"/>
  <c r="S162" i="23"/>
  <c r="AX162" i="23" s="1"/>
  <c r="F162" i="23"/>
  <c r="AW161" i="23"/>
  <c r="AV161" i="23"/>
  <c r="AU161" i="23"/>
  <c r="AT161" i="23"/>
  <c r="AS161" i="23"/>
  <c r="AR161" i="23"/>
  <c r="AQ161" i="23"/>
  <c r="AP161" i="23"/>
  <c r="AO161" i="23"/>
  <c r="AN161" i="23"/>
  <c r="AM161" i="23"/>
  <c r="AL161" i="23"/>
  <c r="AK161" i="23"/>
  <c r="AJ161" i="23"/>
  <c r="AI161" i="23"/>
  <c r="AH161" i="23"/>
  <c r="AG161" i="23"/>
  <c r="AF161" i="23"/>
  <c r="AE161" i="23"/>
  <c r="AD161" i="23"/>
  <c r="AC161" i="23"/>
  <c r="AB161" i="23"/>
  <c r="AA161" i="23"/>
  <c r="Z161" i="23"/>
  <c r="Y161" i="23"/>
  <c r="X161" i="23"/>
  <c r="W161" i="23"/>
  <c r="V161" i="23"/>
  <c r="U161" i="23"/>
  <c r="T161" i="23"/>
  <c r="AX161" i="23" s="1"/>
  <c r="S161" i="23"/>
  <c r="AW159" i="23"/>
  <c r="AV159" i="23"/>
  <c r="AU159" i="23"/>
  <c r="AT159" i="23"/>
  <c r="AS159" i="23"/>
  <c r="AR159" i="23"/>
  <c r="AQ159" i="23"/>
  <c r="AP159" i="23"/>
  <c r="AO159" i="23"/>
  <c r="AN159" i="23"/>
  <c r="AM159" i="23"/>
  <c r="AL159" i="23"/>
  <c r="AK159" i="23"/>
  <c r="AJ159" i="23"/>
  <c r="AI159" i="23"/>
  <c r="AH159" i="23"/>
  <c r="AG159" i="23"/>
  <c r="AF159" i="23"/>
  <c r="AE159" i="23"/>
  <c r="AD159" i="23"/>
  <c r="AC159" i="23"/>
  <c r="AB159" i="23"/>
  <c r="AA159" i="23"/>
  <c r="Z159" i="23"/>
  <c r="Y159" i="23"/>
  <c r="X159" i="23"/>
  <c r="W159" i="23"/>
  <c r="V159" i="23"/>
  <c r="U159" i="23"/>
  <c r="T159" i="23"/>
  <c r="S159" i="23"/>
  <c r="AX159" i="23" s="1"/>
  <c r="F159" i="23"/>
  <c r="AW158" i="23"/>
  <c r="AV158" i="23"/>
  <c r="AU158" i="23"/>
  <c r="AT158" i="23"/>
  <c r="AS158" i="23"/>
  <c r="AR158" i="23"/>
  <c r="AQ158" i="23"/>
  <c r="AP158" i="23"/>
  <c r="AO158" i="23"/>
  <c r="AN158" i="23"/>
  <c r="AM158" i="23"/>
  <c r="AL158" i="23"/>
  <c r="AK158" i="23"/>
  <c r="AJ158" i="23"/>
  <c r="AI158" i="23"/>
  <c r="AH158" i="23"/>
  <c r="AG158" i="23"/>
  <c r="AF158" i="23"/>
  <c r="AE158" i="23"/>
  <c r="AD158" i="23"/>
  <c r="AC158" i="23"/>
  <c r="AB158" i="23"/>
  <c r="AA158" i="23"/>
  <c r="Z158" i="23"/>
  <c r="AX158" i="23" s="1"/>
  <c r="Y158" i="23"/>
  <c r="X158" i="23"/>
  <c r="W158" i="23"/>
  <c r="V158" i="23"/>
  <c r="U158" i="23"/>
  <c r="T158" i="23"/>
  <c r="S158" i="23"/>
  <c r="AW156" i="23"/>
  <c r="AV156" i="23"/>
  <c r="AU156" i="23"/>
  <c r="AT156" i="23"/>
  <c r="AS156" i="23"/>
  <c r="AR156" i="23"/>
  <c r="AQ156" i="23"/>
  <c r="AP156" i="23"/>
  <c r="AO156" i="23"/>
  <c r="AN156" i="23"/>
  <c r="AM156" i="23"/>
  <c r="AL156" i="23"/>
  <c r="AK156" i="23"/>
  <c r="AJ156" i="23"/>
  <c r="AI156" i="23"/>
  <c r="AH156" i="23"/>
  <c r="AG156" i="23"/>
  <c r="AF156" i="23"/>
  <c r="AE156" i="23"/>
  <c r="AD156" i="23"/>
  <c r="AC156" i="23"/>
  <c r="AB156" i="23"/>
  <c r="AA156" i="23"/>
  <c r="Z156" i="23"/>
  <c r="Y156" i="23"/>
  <c r="X156" i="23"/>
  <c r="W156" i="23"/>
  <c r="V156" i="23"/>
  <c r="U156" i="23"/>
  <c r="T156" i="23"/>
  <c r="S156" i="23"/>
  <c r="F156" i="23"/>
  <c r="AW155" i="23"/>
  <c r="AV155" i="23"/>
  <c r="AU155" i="23"/>
  <c r="AT155" i="23"/>
  <c r="AS155" i="23"/>
  <c r="AR155" i="23"/>
  <c r="AQ155" i="23"/>
  <c r="AP155" i="23"/>
  <c r="AO155" i="23"/>
  <c r="AN155" i="23"/>
  <c r="AM155" i="23"/>
  <c r="AL155" i="23"/>
  <c r="AK155" i="23"/>
  <c r="AJ155" i="23"/>
  <c r="AI155" i="23"/>
  <c r="AH155" i="23"/>
  <c r="AG155" i="23"/>
  <c r="AF155" i="23"/>
  <c r="AE155" i="23"/>
  <c r="AD155" i="23"/>
  <c r="AC155" i="23"/>
  <c r="AB155" i="23"/>
  <c r="AA155" i="23"/>
  <c r="Z155" i="23"/>
  <c r="Y155" i="23"/>
  <c r="X155" i="23"/>
  <c r="W155" i="23"/>
  <c r="V155" i="23"/>
  <c r="U155" i="23"/>
  <c r="T155" i="23"/>
  <c r="S155" i="23"/>
  <c r="AW153" i="23"/>
  <c r="AV153" i="23"/>
  <c r="AU153" i="23"/>
  <c r="AT153" i="23"/>
  <c r="AS153" i="23"/>
  <c r="AR153" i="23"/>
  <c r="AQ153" i="23"/>
  <c r="AP153" i="23"/>
  <c r="AO153" i="23"/>
  <c r="AN153" i="23"/>
  <c r="AM153" i="23"/>
  <c r="AL153" i="23"/>
  <c r="AK153" i="23"/>
  <c r="AJ153" i="23"/>
  <c r="AI153" i="23"/>
  <c r="AH153" i="23"/>
  <c r="AG153" i="23"/>
  <c r="AF153" i="23"/>
  <c r="AE153" i="23"/>
  <c r="AD153" i="23"/>
  <c r="AC153" i="23"/>
  <c r="AB153" i="23"/>
  <c r="AA153" i="23"/>
  <c r="Z153" i="23"/>
  <c r="Y153" i="23"/>
  <c r="X153" i="23"/>
  <c r="W153" i="23"/>
  <c r="V153" i="23"/>
  <c r="U153" i="23"/>
  <c r="T153" i="23"/>
  <c r="S153" i="23"/>
  <c r="AX153" i="23" s="1"/>
  <c r="F153" i="23"/>
  <c r="AW152" i="23"/>
  <c r="AV152" i="23"/>
  <c r="AU152" i="23"/>
  <c r="AT152" i="23"/>
  <c r="AS152" i="23"/>
  <c r="AR152" i="23"/>
  <c r="AQ152" i="23"/>
  <c r="AP152" i="23"/>
  <c r="AO152" i="23"/>
  <c r="AN152" i="23"/>
  <c r="AM152" i="23"/>
  <c r="AL152" i="23"/>
  <c r="AK152" i="23"/>
  <c r="AJ152" i="23"/>
  <c r="AI152" i="23"/>
  <c r="AH152" i="23"/>
  <c r="AG152" i="23"/>
  <c r="AF152" i="23"/>
  <c r="AE152" i="23"/>
  <c r="AD152" i="23"/>
  <c r="AC152" i="23"/>
  <c r="AB152" i="23"/>
  <c r="AA152" i="23"/>
  <c r="Z152" i="23"/>
  <c r="AX152" i="23" s="1"/>
  <c r="AZ152" i="23" s="1"/>
  <c r="Y152" i="23"/>
  <c r="X152" i="23"/>
  <c r="W152" i="23"/>
  <c r="V152" i="23"/>
  <c r="U152" i="23"/>
  <c r="T152" i="23"/>
  <c r="S152" i="23"/>
  <c r="AW150" i="23"/>
  <c r="AV150" i="23"/>
  <c r="AU150" i="23"/>
  <c r="AT150" i="23"/>
  <c r="AS150" i="23"/>
  <c r="AR150" i="23"/>
  <c r="AQ150" i="23"/>
  <c r="AP150" i="23"/>
  <c r="AO150" i="23"/>
  <c r="AN150" i="23"/>
  <c r="AM150" i="23"/>
  <c r="AL150" i="23"/>
  <c r="AK150" i="23"/>
  <c r="AJ150" i="23"/>
  <c r="AI150" i="23"/>
  <c r="AH150" i="23"/>
  <c r="AG150" i="23"/>
  <c r="AF150" i="23"/>
  <c r="AE150" i="23"/>
  <c r="AD150" i="23"/>
  <c r="AC150" i="23"/>
  <c r="AB150" i="23"/>
  <c r="AA150" i="23"/>
  <c r="Z150" i="23"/>
  <c r="Y150" i="23"/>
  <c r="X150" i="23"/>
  <c r="W150" i="23"/>
  <c r="V150" i="23"/>
  <c r="U150" i="23"/>
  <c r="T150" i="23"/>
  <c r="S150" i="23"/>
  <c r="F150" i="23"/>
  <c r="AW149" i="23"/>
  <c r="AV149" i="23"/>
  <c r="AU149" i="23"/>
  <c r="AT149" i="23"/>
  <c r="AS149" i="23"/>
  <c r="AR149" i="23"/>
  <c r="AQ149" i="23"/>
  <c r="AP149" i="23"/>
  <c r="AO149" i="23"/>
  <c r="AN149" i="23"/>
  <c r="AM149" i="23"/>
  <c r="AL149" i="23"/>
  <c r="AK149" i="23"/>
  <c r="AJ149" i="23"/>
  <c r="AI149" i="23"/>
  <c r="AH149" i="23"/>
  <c r="AG149" i="23"/>
  <c r="AF149" i="23"/>
  <c r="AE149" i="23"/>
  <c r="AD149" i="23"/>
  <c r="AC149" i="23"/>
  <c r="AB149" i="23"/>
  <c r="AA149" i="23"/>
  <c r="Z149" i="23"/>
  <c r="Y149" i="23"/>
  <c r="X149" i="23"/>
  <c r="W149" i="23"/>
  <c r="V149" i="23"/>
  <c r="U149" i="23"/>
  <c r="T149" i="23"/>
  <c r="S149" i="23"/>
  <c r="AW147" i="23"/>
  <c r="AV147" i="23"/>
  <c r="AU147" i="23"/>
  <c r="AT147" i="23"/>
  <c r="AS147" i="23"/>
  <c r="AR147" i="23"/>
  <c r="AQ147" i="23"/>
  <c r="AP147" i="23"/>
  <c r="AO147" i="23"/>
  <c r="AN147" i="23"/>
  <c r="AM147" i="23"/>
  <c r="AL147" i="23"/>
  <c r="AK147" i="23"/>
  <c r="AJ147" i="23"/>
  <c r="AI147" i="23"/>
  <c r="AH147" i="23"/>
  <c r="AG147" i="23"/>
  <c r="AF147" i="23"/>
  <c r="AE147" i="23"/>
  <c r="AD147" i="23"/>
  <c r="AC147" i="23"/>
  <c r="AB147" i="23"/>
  <c r="AA147" i="23"/>
  <c r="Z147" i="23"/>
  <c r="Y147" i="23"/>
  <c r="X147" i="23"/>
  <c r="W147" i="23"/>
  <c r="V147" i="23"/>
  <c r="U147" i="23"/>
  <c r="T147" i="23"/>
  <c r="S147" i="23"/>
  <c r="AX147" i="23" s="1"/>
  <c r="F147" i="23"/>
  <c r="AW146" i="23"/>
  <c r="AV146" i="23"/>
  <c r="AU146" i="23"/>
  <c r="AT146" i="23"/>
  <c r="AS146" i="23"/>
  <c r="AR146" i="23"/>
  <c r="AQ146" i="23"/>
  <c r="AP146" i="23"/>
  <c r="AO146" i="23"/>
  <c r="AN146" i="23"/>
  <c r="AM146" i="23"/>
  <c r="AL146" i="23"/>
  <c r="AK146" i="23"/>
  <c r="AJ146" i="23"/>
  <c r="AI146" i="23"/>
  <c r="AH146" i="23"/>
  <c r="AG146" i="23"/>
  <c r="AF146" i="23"/>
  <c r="AE146" i="23"/>
  <c r="AD146" i="23"/>
  <c r="AC146" i="23"/>
  <c r="AB146" i="23"/>
  <c r="AA146" i="23"/>
  <c r="Z146" i="23"/>
  <c r="AX146" i="23" s="1"/>
  <c r="AZ146" i="23" s="1"/>
  <c r="Y146" i="23"/>
  <c r="X146" i="23"/>
  <c r="W146" i="23"/>
  <c r="V146" i="23"/>
  <c r="U146" i="23"/>
  <c r="T146" i="23"/>
  <c r="S146" i="23"/>
  <c r="AW144" i="23"/>
  <c r="AV144" i="23"/>
  <c r="AU144" i="23"/>
  <c r="AT144" i="23"/>
  <c r="AS144" i="23"/>
  <c r="AR144" i="23"/>
  <c r="AQ144" i="23"/>
  <c r="AP144" i="23"/>
  <c r="AO144" i="23"/>
  <c r="AN144" i="23"/>
  <c r="AM144" i="23"/>
  <c r="AL144" i="23"/>
  <c r="AK144" i="23"/>
  <c r="AJ144" i="23"/>
  <c r="AI144" i="23"/>
  <c r="AH144" i="23"/>
  <c r="AG144" i="23"/>
  <c r="AF144" i="23"/>
  <c r="AE144" i="23"/>
  <c r="AD144" i="23"/>
  <c r="AC144" i="23"/>
  <c r="AB144" i="23"/>
  <c r="AA144" i="23"/>
  <c r="Z144" i="23"/>
  <c r="Y144" i="23"/>
  <c r="X144" i="23"/>
  <c r="W144" i="23"/>
  <c r="V144" i="23"/>
  <c r="U144" i="23"/>
  <c r="T144" i="23"/>
  <c r="S144" i="23"/>
  <c r="F144" i="23"/>
  <c r="AW143" i="23"/>
  <c r="AV143" i="23"/>
  <c r="AU143" i="23"/>
  <c r="AT143" i="23"/>
  <c r="AS143" i="23"/>
  <c r="AR143" i="23"/>
  <c r="AQ143" i="23"/>
  <c r="AP143" i="23"/>
  <c r="AO143" i="23"/>
  <c r="AN143" i="23"/>
  <c r="AM143" i="23"/>
  <c r="AL143" i="23"/>
  <c r="AK143" i="23"/>
  <c r="AJ143" i="23"/>
  <c r="AI143" i="23"/>
  <c r="AH143" i="23"/>
  <c r="AG143" i="23"/>
  <c r="AF143" i="23"/>
  <c r="AE143" i="23"/>
  <c r="AD143" i="23"/>
  <c r="AC143" i="23"/>
  <c r="AB143" i="23"/>
  <c r="AA143" i="23"/>
  <c r="Z143" i="23"/>
  <c r="Y143" i="23"/>
  <c r="X143" i="23"/>
  <c r="W143" i="23"/>
  <c r="V143" i="23"/>
  <c r="U143" i="23"/>
  <c r="T143" i="23"/>
  <c r="S143" i="23"/>
  <c r="AW141" i="23"/>
  <c r="AV141" i="23"/>
  <c r="AU141" i="23"/>
  <c r="AT141" i="23"/>
  <c r="AS141" i="23"/>
  <c r="AR141" i="23"/>
  <c r="AQ141" i="23"/>
  <c r="AP141" i="23"/>
  <c r="AO141" i="23"/>
  <c r="AN141" i="23"/>
  <c r="AM141" i="23"/>
  <c r="AL141" i="23"/>
  <c r="AK141" i="23"/>
  <c r="AJ141" i="23"/>
  <c r="AI141" i="23"/>
  <c r="AH141" i="23"/>
  <c r="AG141" i="23"/>
  <c r="AF141" i="23"/>
  <c r="AE141" i="23"/>
  <c r="AD141" i="23"/>
  <c r="AC141" i="23"/>
  <c r="AB141" i="23"/>
  <c r="AA141" i="23"/>
  <c r="Z141" i="23"/>
  <c r="Y141" i="23"/>
  <c r="X141" i="23"/>
  <c r="W141" i="23"/>
  <c r="V141" i="23"/>
  <c r="U141" i="23"/>
  <c r="T141" i="23"/>
  <c r="S141" i="23"/>
  <c r="AX141" i="23" s="1"/>
  <c r="F141" i="23"/>
  <c r="AW140" i="23"/>
  <c r="AV140" i="23"/>
  <c r="AU140" i="23"/>
  <c r="AT140" i="23"/>
  <c r="AS140" i="23"/>
  <c r="AR140" i="23"/>
  <c r="AQ140" i="23"/>
  <c r="AP140" i="23"/>
  <c r="AO140" i="23"/>
  <c r="AN140" i="23"/>
  <c r="AM140" i="23"/>
  <c r="AL140" i="23"/>
  <c r="AK140" i="23"/>
  <c r="AJ140" i="23"/>
  <c r="AI140" i="23"/>
  <c r="AH140" i="23"/>
  <c r="AG140" i="23"/>
  <c r="AF140" i="23"/>
  <c r="AE140" i="23"/>
  <c r="AD140" i="23"/>
  <c r="AC140" i="23"/>
  <c r="AB140" i="23"/>
  <c r="AA140" i="23"/>
  <c r="Z140" i="23"/>
  <c r="Y140" i="23"/>
  <c r="X140" i="23"/>
  <c r="W140" i="23"/>
  <c r="V140" i="23"/>
  <c r="U140" i="23"/>
  <c r="AX140" i="23" s="1"/>
  <c r="AZ140" i="23" s="1"/>
  <c r="T140" i="23"/>
  <c r="S140" i="23"/>
  <c r="AW138" i="23"/>
  <c r="AV138" i="23"/>
  <c r="AU138" i="23"/>
  <c r="AT138" i="23"/>
  <c r="AS138" i="23"/>
  <c r="AR138" i="23"/>
  <c r="AQ138" i="23"/>
  <c r="AP138" i="23"/>
  <c r="AO138" i="23"/>
  <c r="AN138" i="23"/>
  <c r="AM138" i="23"/>
  <c r="AL138" i="23"/>
  <c r="AK138" i="23"/>
  <c r="AJ138" i="23"/>
  <c r="AI138" i="23"/>
  <c r="AH138" i="23"/>
  <c r="AG138" i="23"/>
  <c r="AF138" i="23"/>
  <c r="AE138" i="23"/>
  <c r="AD138" i="23"/>
  <c r="AC138" i="23"/>
  <c r="AB138" i="23"/>
  <c r="AA138" i="23"/>
  <c r="Z138" i="23"/>
  <c r="Y138" i="23"/>
  <c r="X138" i="23"/>
  <c r="W138" i="23"/>
  <c r="V138" i="23"/>
  <c r="U138" i="23"/>
  <c r="T138" i="23"/>
  <c r="S138" i="23"/>
  <c r="F138" i="23"/>
  <c r="AW137" i="23"/>
  <c r="AV137" i="23"/>
  <c r="AU137" i="23"/>
  <c r="AT137" i="23"/>
  <c r="AS137" i="23"/>
  <c r="AR137" i="23"/>
  <c r="AQ137" i="23"/>
  <c r="AP137" i="23"/>
  <c r="AO137" i="23"/>
  <c r="AN137" i="23"/>
  <c r="AM137" i="23"/>
  <c r="AL137" i="23"/>
  <c r="AK137" i="23"/>
  <c r="AJ137" i="23"/>
  <c r="AI137" i="23"/>
  <c r="AH137" i="23"/>
  <c r="AG137" i="23"/>
  <c r="AF137" i="23"/>
  <c r="AE137" i="23"/>
  <c r="AD137" i="23"/>
  <c r="AC137" i="23"/>
  <c r="AB137" i="23"/>
  <c r="AA137" i="23"/>
  <c r="Z137" i="23"/>
  <c r="Y137" i="23"/>
  <c r="X137" i="23"/>
  <c r="W137" i="23"/>
  <c r="V137" i="23"/>
  <c r="U137" i="23"/>
  <c r="T137" i="23"/>
  <c r="S137" i="23"/>
  <c r="AW135" i="23"/>
  <c r="AV135" i="23"/>
  <c r="AU135" i="23"/>
  <c r="AT135" i="23"/>
  <c r="AS135" i="23"/>
  <c r="AR135" i="23"/>
  <c r="AQ135" i="23"/>
  <c r="AP135" i="23"/>
  <c r="AO135" i="23"/>
  <c r="AN135" i="23"/>
  <c r="AM135" i="23"/>
  <c r="AL135" i="23"/>
  <c r="AK135" i="23"/>
  <c r="AJ135" i="23"/>
  <c r="AI135" i="23"/>
  <c r="AH135" i="23"/>
  <c r="AG135" i="23"/>
  <c r="AF135" i="23"/>
  <c r="AE135" i="23"/>
  <c r="AD135" i="23"/>
  <c r="AC135" i="23"/>
  <c r="AB135" i="23"/>
  <c r="AA135" i="23"/>
  <c r="Z135" i="23"/>
  <c r="Y135" i="23"/>
  <c r="X135" i="23"/>
  <c r="W135" i="23"/>
  <c r="V135" i="23"/>
  <c r="U135" i="23"/>
  <c r="T135" i="23"/>
  <c r="S135" i="23"/>
  <c r="F135" i="23"/>
  <c r="AW134" i="23"/>
  <c r="AV134" i="23"/>
  <c r="AU134" i="23"/>
  <c r="AT134" i="23"/>
  <c r="AS134" i="23"/>
  <c r="AR134" i="23"/>
  <c r="AQ134" i="23"/>
  <c r="AP134" i="23"/>
  <c r="AO134" i="23"/>
  <c r="AN134" i="23"/>
  <c r="AM134" i="23"/>
  <c r="AL134" i="23"/>
  <c r="AK134" i="23"/>
  <c r="AJ134" i="23"/>
  <c r="AI134" i="23"/>
  <c r="AH134" i="23"/>
  <c r="AG134" i="23"/>
  <c r="AF134" i="23"/>
  <c r="AE134" i="23"/>
  <c r="AD134" i="23"/>
  <c r="AC134" i="23"/>
  <c r="AB134" i="23"/>
  <c r="AA134" i="23"/>
  <c r="Z134" i="23"/>
  <c r="Y134" i="23"/>
  <c r="AX134" i="23" s="1"/>
  <c r="AZ134" i="23" s="1"/>
  <c r="X134" i="23"/>
  <c r="W134" i="23"/>
  <c r="V134" i="23"/>
  <c r="U134" i="23"/>
  <c r="T134" i="23"/>
  <c r="S134" i="23"/>
  <c r="AW132" i="23"/>
  <c r="AV132" i="23"/>
  <c r="AU132" i="23"/>
  <c r="AT132" i="23"/>
  <c r="AS132" i="23"/>
  <c r="AR132" i="23"/>
  <c r="AQ132" i="23"/>
  <c r="AP132" i="23"/>
  <c r="AO132" i="23"/>
  <c r="AN132" i="23"/>
  <c r="AM132" i="23"/>
  <c r="AL132" i="23"/>
  <c r="AK132" i="23"/>
  <c r="AJ132" i="23"/>
  <c r="AI132" i="23"/>
  <c r="AH132" i="23"/>
  <c r="AG132" i="23"/>
  <c r="AF132" i="23"/>
  <c r="AE132" i="23"/>
  <c r="AD132" i="23"/>
  <c r="AC132" i="23"/>
  <c r="AB132" i="23"/>
  <c r="AA132" i="23"/>
  <c r="Z132" i="23"/>
  <c r="Y132" i="23"/>
  <c r="X132" i="23"/>
  <c r="W132" i="23"/>
  <c r="V132" i="23"/>
  <c r="U132" i="23"/>
  <c r="T132" i="23"/>
  <c r="S132" i="23"/>
  <c r="AX132" i="23" s="1"/>
  <c r="AZ132" i="23" s="1"/>
  <c r="F132" i="23"/>
  <c r="AW131" i="23"/>
  <c r="AV131" i="23"/>
  <c r="AU131" i="23"/>
  <c r="AT131" i="23"/>
  <c r="AS131" i="23"/>
  <c r="AR131" i="23"/>
  <c r="AQ131" i="23"/>
  <c r="AP131" i="23"/>
  <c r="AO131" i="23"/>
  <c r="AN131" i="23"/>
  <c r="AM131" i="23"/>
  <c r="AL131" i="23"/>
  <c r="AK131" i="23"/>
  <c r="AJ131" i="23"/>
  <c r="AI131" i="23"/>
  <c r="AH131" i="23"/>
  <c r="AG131" i="23"/>
  <c r="AF131" i="23"/>
  <c r="AE131" i="23"/>
  <c r="AD131" i="23"/>
  <c r="AC131" i="23"/>
  <c r="AB131" i="23"/>
  <c r="AA131" i="23"/>
  <c r="Z131" i="23"/>
  <c r="Y131" i="23"/>
  <c r="X131" i="23"/>
  <c r="W131" i="23"/>
  <c r="V131" i="23"/>
  <c r="U131" i="23"/>
  <c r="T131" i="23"/>
  <c r="AX131" i="23" s="1"/>
  <c r="AZ131" i="23" s="1"/>
  <c r="S131" i="23"/>
  <c r="AW129" i="23"/>
  <c r="AV129" i="23"/>
  <c r="AU129" i="23"/>
  <c r="AT129" i="23"/>
  <c r="AS129" i="23"/>
  <c r="AR129" i="23"/>
  <c r="AQ129" i="23"/>
  <c r="AP129" i="23"/>
  <c r="AO129" i="23"/>
  <c r="AN129" i="23"/>
  <c r="AM129" i="23"/>
  <c r="AL129" i="23"/>
  <c r="AK129" i="23"/>
  <c r="AJ129" i="23"/>
  <c r="AI129" i="23"/>
  <c r="AH129" i="23"/>
  <c r="AG129" i="23"/>
  <c r="AF129" i="23"/>
  <c r="AE129" i="23"/>
  <c r="AD129" i="23"/>
  <c r="AC129" i="23"/>
  <c r="AB129" i="23"/>
  <c r="AA129" i="23"/>
  <c r="Z129" i="23"/>
  <c r="Y129" i="23"/>
  <c r="X129" i="23"/>
  <c r="W129" i="23"/>
  <c r="V129" i="23"/>
  <c r="U129" i="23"/>
  <c r="T129" i="23"/>
  <c r="S129" i="23"/>
  <c r="AX129" i="23" s="1"/>
  <c r="AZ129" i="23" s="1"/>
  <c r="F129" i="23"/>
  <c r="AW128" i="23"/>
  <c r="AV128" i="23"/>
  <c r="AU128" i="23"/>
  <c r="AT128" i="23"/>
  <c r="AS128" i="23"/>
  <c r="AR128" i="23"/>
  <c r="AQ128" i="23"/>
  <c r="AP128" i="23"/>
  <c r="AO128" i="23"/>
  <c r="AN128" i="23"/>
  <c r="AM128" i="23"/>
  <c r="AL128" i="23"/>
  <c r="AK128" i="23"/>
  <c r="AJ128" i="23"/>
  <c r="AI128" i="23"/>
  <c r="AH128" i="23"/>
  <c r="AG128" i="23"/>
  <c r="AF128" i="23"/>
  <c r="AE128" i="23"/>
  <c r="AD128" i="23"/>
  <c r="AC128" i="23"/>
  <c r="AB128" i="23"/>
  <c r="AA128" i="23"/>
  <c r="Z128" i="23"/>
  <c r="Y128" i="23"/>
  <c r="X128" i="23"/>
  <c r="W128" i="23"/>
  <c r="V128" i="23"/>
  <c r="U128" i="23"/>
  <c r="AX128" i="23" s="1"/>
  <c r="AZ128" i="23" s="1"/>
  <c r="T128" i="23"/>
  <c r="S128" i="23"/>
  <c r="AW126" i="23"/>
  <c r="AV126" i="23"/>
  <c r="AU126" i="23"/>
  <c r="AT126" i="23"/>
  <c r="AS126" i="23"/>
  <c r="AR126" i="23"/>
  <c r="AQ126" i="23"/>
  <c r="AP126" i="23"/>
  <c r="AO126" i="23"/>
  <c r="AN126" i="23"/>
  <c r="AM126" i="23"/>
  <c r="AL126" i="23"/>
  <c r="AK126" i="23"/>
  <c r="AJ126" i="23"/>
  <c r="AI126" i="23"/>
  <c r="AH126" i="23"/>
  <c r="AG126" i="23"/>
  <c r="AF126" i="23"/>
  <c r="AE126" i="23"/>
  <c r="AD126" i="23"/>
  <c r="AC126" i="23"/>
  <c r="AB126" i="23"/>
  <c r="AA126" i="23"/>
  <c r="Z126" i="23"/>
  <c r="Y126" i="23"/>
  <c r="X126" i="23"/>
  <c r="W126" i="23"/>
  <c r="V126" i="23"/>
  <c r="U126" i="23"/>
  <c r="T126" i="23"/>
  <c r="S126" i="23"/>
  <c r="AX126" i="23" s="1"/>
  <c r="AZ126" i="23" s="1"/>
  <c r="F126" i="23"/>
  <c r="AW125" i="23"/>
  <c r="AV125" i="23"/>
  <c r="AU125" i="23"/>
  <c r="AT125" i="23"/>
  <c r="AS125" i="23"/>
  <c r="AR125" i="23"/>
  <c r="AQ125" i="23"/>
  <c r="AP125" i="23"/>
  <c r="AO125" i="23"/>
  <c r="AN125" i="23"/>
  <c r="AM125" i="23"/>
  <c r="AL125" i="23"/>
  <c r="AK125" i="23"/>
  <c r="AJ125" i="23"/>
  <c r="AI125" i="23"/>
  <c r="AH125" i="23"/>
  <c r="AG125" i="23"/>
  <c r="AF125" i="23"/>
  <c r="AE125" i="23"/>
  <c r="AD125" i="23"/>
  <c r="AC125" i="23"/>
  <c r="AB125" i="23"/>
  <c r="AA125" i="23"/>
  <c r="Z125" i="23"/>
  <c r="Y125" i="23"/>
  <c r="X125" i="23"/>
  <c r="W125" i="23"/>
  <c r="V125" i="23"/>
  <c r="U125" i="23"/>
  <c r="T125" i="23"/>
  <c r="AX125" i="23" s="1"/>
  <c r="AZ125" i="23" s="1"/>
  <c r="S125" i="23"/>
  <c r="AW123" i="23"/>
  <c r="AV123" i="23"/>
  <c r="AU123" i="23"/>
  <c r="AT123" i="23"/>
  <c r="AS123" i="23"/>
  <c r="AR123" i="23"/>
  <c r="AQ123" i="23"/>
  <c r="AP123" i="23"/>
  <c r="AO123" i="23"/>
  <c r="AN123" i="23"/>
  <c r="AM123" i="23"/>
  <c r="AL123" i="23"/>
  <c r="AK123" i="23"/>
  <c r="AJ123" i="23"/>
  <c r="AI123" i="23"/>
  <c r="AH123" i="23"/>
  <c r="AG123" i="23"/>
  <c r="AF123" i="23"/>
  <c r="AE123" i="23"/>
  <c r="AD123" i="23"/>
  <c r="AC123" i="23"/>
  <c r="AB123" i="23"/>
  <c r="AA123" i="23"/>
  <c r="Z123" i="23"/>
  <c r="Y123" i="23"/>
  <c r="X123" i="23"/>
  <c r="W123" i="23"/>
  <c r="V123" i="23"/>
  <c r="U123" i="23"/>
  <c r="T123" i="23"/>
  <c r="S123" i="23"/>
  <c r="AX123" i="23" s="1"/>
  <c r="AZ123" i="23" s="1"/>
  <c r="F123" i="23"/>
  <c r="AW122" i="23"/>
  <c r="AV122" i="23"/>
  <c r="AU122" i="23"/>
  <c r="AT122" i="23"/>
  <c r="AS122" i="23"/>
  <c r="AR122" i="23"/>
  <c r="AQ122" i="23"/>
  <c r="AP122" i="23"/>
  <c r="AO122" i="23"/>
  <c r="AN122" i="23"/>
  <c r="AM122" i="23"/>
  <c r="AL122" i="23"/>
  <c r="AK122" i="23"/>
  <c r="AJ122" i="23"/>
  <c r="AI122" i="23"/>
  <c r="AH122" i="23"/>
  <c r="AG122" i="23"/>
  <c r="AF122" i="23"/>
  <c r="AE122" i="23"/>
  <c r="AD122" i="23"/>
  <c r="AC122" i="23"/>
  <c r="AB122" i="23"/>
  <c r="AA122" i="23"/>
  <c r="Z122" i="23"/>
  <c r="Y122" i="23"/>
  <c r="X122" i="23"/>
  <c r="W122" i="23"/>
  <c r="V122" i="23"/>
  <c r="U122" i="23"/>
  <c r="T122" i="23"/>
  <c r="S122" i="23"/>
  <c r="AX122" i="23" s="1"/>
  <c r="AZ122" i="23" s="1"/>
  <c r="AW120" i="23"/>
  <c r="AV120" i="23"/>
  <c r="AU120" i="23"/>
  <c r="AT120" i="23"/>
  <c r="AS120" i="23"/>
  <c r="AR120" i="23"/>
  <c r="AQ120" i="23"/>
  <c r="AP120" i="23"/>
  <c r="AO120" i="23"/>
  <c r="AN120" i="23"/>
  <c r="AM120" i="23"/>
  <c r="AL120" i="23"/>
  <c r="AK120" i="23"/>
  <c r="AJ120" i="23"/>
  <c r="AI120" i="23"/>
  <c r="AH120" i="23"/>
  <c r="AG120" i="23"/>
  <c r="AF120" i="23"/>
  <c r="AE120" i="23"/>
  <c r="AD120" i="23"/>
  <c r="AC120" i="23"/>
  <c r="AB120" i="23"/>
  <c r="AA120" i="23"/>
  <c r="Z120" i="23"/>
  <c r="Y120" i="23"/>
  <c r="X120" i="23"/>
  <c r="W120" i="23"/>
  <c r="V120" i="23"/>
  <c r="U120" i="23"/>
  <c r="AX120" i="23" s="1"/>
  <c r="AZ120" i="23" s="1"/>
  <c r="T120" i="23"/>
  <c r="S120" i="23"/>
  <c r="F120" i="23"/>
  <c r="AW119" i="23"/>
  <c r="AV119" i="23"/>
  <c r="AU119" i="23"/>
  <c r="AT119" i="23"/>
  <c r="AS119" i="23"/>
  <c r="AR119" i="23"/>
  <c r="AQ119" i="23"/>
  <c r="AP119" i="23"/>
  <c r="AO119" i="23"/>
  <c r="AN119" i="23"/>
  <c r="AM119" i="23"/>
  <c r="AL119" i="23"/>
  <c r="AK119" i="23"/>
  <c r="AJ119" i="23"/>
  <c r="AI119" i="23"/>
  <c r="AH119" i="23"/>
  <c r="AG119" i="23"/>
  <c r="AF119" i="23"/>
  <c r="AE119" i="23"/>
  <c r="AD119" i="23"/>
  <c r="AC119" i="23"/>
  <c r="AB119" i="23"/>
  <c r="AA119" i="23"/>
  <c r="Z119" i="23"/>
  <c r="Y119" i="23"/>
  <c r="X119" i="23"/>
  <c r="W119" i="23"/>
  <c r="V119" i="23"/>
  <c r="U119" i="23"/>
  <c r="T119" i="23"/>
  <c r="AX119" i="23" s="1"/>
  <c r="AZ119" i="23" s="1"/>
  <c r="S119" i="23"/>
  <c r="AW117" i="23"/>
  <c r="AV117" i="23"/>
  <c r="AU117" i="23"/>
  <c r="AT117" i="23"/>
  <c r="AS117" i="23"/>
  <c r="AR117" i="23"/>
  <c r="AQ117" i="23"/>
  <c r="AP117" i="23"/>
  <c r="AO117" i="23"/>
  <c r="AN117" i="23"/>
  <c r="AM117" i="23"/>
  <c r="AL117" i="23"/>
  <c r="AK117" i="23"/>
  <c r="AJ117" i="23"/>
  <c r="AI117" i="23"/>
  <c r="AH117" i="23"/>
  <c r="AG117" i="23"/>
  <c r="AF117" i="23"/>
  <c r="AE117" i="23"/>
  <c r="AD117" i="23"/>
  <c r="AC117" i="23"/>
  <c r="AB117" i="23"/>
  <c r="AA117" i="23"/>
  <c r="Z117" i="23"/>
  <c r="Y117" i="23"/>
  <c r="X117" i="23"/>
  <c r="W117" i="23"/>
  <c r="V117" i="23"/>
  <c r="U117" i="23"/>
  <c r="T117" i="23"/>
  <c r="S117" i="23"/>
  <c r="AX117" i="23" s="1"/>
  <c r="AZ117" i="23" s="1"/>
  <c r="F117" i="23"/>
  <c r="AW116" i="23"/>
  <c r="AV116" i="23"/>
  <c r="AU116" i="23"/>
  <c r="AT116" i="23"/>
  <c r="AS116" i="23"/>
  <c r="AR116" i="23"/>
  <c r="AQ116" i="23"/>
  <c r="AP116" i="23"/>
  <c r="AO116" i="23"/>
  <c r="AN116" i="23"/>
  <c r="AM116" i="23"/>
  <c r="AL116" i="23"/>
  <c r="AK116" i="23"/>
  <c r="AJ116" i="23"/>
  <c r="AI116" i="23"/>
  <c r="AH116" i="23"/>
  <c r="AG116" i="23"/>
  <c r="AF116" i="23"/>
  <c r="AE116" i="23"/>
  <c r="AD116" i="23"/>
  <c r="AC116" i="23"/>
  <c r="AB116" i="23"/>
  <c r="AA116" i="23"/>
  <c r="Z116" i="23"/>
  <c r="Y116" i="23"/>
  <c r="X116" i="23"/>
  <c r="W116" i="23"/>
  <c r="V116" i="23"/>
  <c r="U116" i="23"/>
  <c r="T116" i="23"/>
  <c r="S116" i="23"/>
  <c r="AX116" i="23" s="1"/>
  <c r="AZ116" i="23" s="1"/>
  <c r="AW114" i="23"/>
  <c r="AV114" i="23"/>
  <c r="AU114" i="23"/>
  <c r="AT114" i="23"/>
  <c r="AS114" i="23"/>
  <c r="AR114" i="23"/>
  <c r="AQ114" i="23"/>
  <c r="AP114" i="23"/>
  <c r="AO114" i="23"/>
  <c r="AN114" i="23"/>
  <c r="AM114" i="23"/>
  <c r="AL114" i="23"/>
  <c r="AK114" i="23"/>
  <c r="AJ114" i="23"/>
  <c r="AI114" i="23"/>
  <c r="AH114" i="23"/>
  <c r="AG114" i="23"/>
  <c r="AF114" i="23"/>
  <c r="AE114" i="23"/>
  <c r="AD114" i="23"/>
  <c r="AC114" i="23"/>
  <c r="AB114" i="23"/>
  <c r="AA114" i="23"/>
  <c r="Z114" i="23"/>
  <c r="Y114" i="23"/>
  <c r="X114" i="23"/>
  <c r="W114" i="23"/>
  <c r="V114" i="23"/>
  <c r="U114" i="23"/>
  <c r="AX114" i="23" s="1"/>
  <c r="AZ114" i="23" s="1"/>
  <c r="T114" i="23"/>
  <c r="S114" i="23"/>
  <c r="F114" i="23"/>
  <c r="AW113" i="23"/>
  <c r="AV113" i="23"/>
  <c r="AU113" i="23"/>
  <c r="AT113" i="23"/>
  <c r="AS113" i="23"/>
  <c r="AR113" i="23"/>
  <c r="AQ113" i="23"/>
  <c r="AP113" i="23"/>
  <c r="AO113" i="23"/>
  <c r="AN113" i="23"/>
  <c r="AM113" i="23"/>
  <c r="AL113" i="23"/>
  <c r="AK113" i="23"/>
  <c r="AJ113" i="23"/>
  <c r="AI113" i="23"/>
  <c r="AH113" i="23"/>
  <c r="AG113" i="23"/>
  <c r="AF113" i="23"/>
  <c r="AE113" i="23"/>
  <c r="AD113" i="23"/>
  <c r="AC113" i="23"/>
  <c r="AB113" i="23"/>
  <c r="AA113" i="23"/>
  <c r="Z113" i="23"/>
  <c r="Y113" i="23"/>
  <c r="AX113" i="23" s="1"/>
  <c r="AZ113" i="23" s="1"/>
  <c r="X113" i="23"/>
  <c r="W113" i="23"/>
  <c r="V113" i="23"/>
  <c r="U113" i="23"/>
  <c r="T113" i="23"/>
  <c r="S113" i="23"/>
  <c r="AW111" i="23"/>
  <c r="AV111" i="23"/>
  <c r="AU111" i="23"/>
  <c r="AT111" i="23"/>
  <c r="AS111" i="23"/>
  <c r="AR111" i="23"/>
  <c r="AQ111" i="23"/>
  <c r="AP111" i="23"/>
  <c r="AO111" i="23"/>
  <c r="AN111" i="23"/>
  <c r="AM111" i="23"/>
  <c r="AL111" i="23"/>
  <c r="AK111" i="23"/>
  <c r="AJ111" i="23"/>
  <c r="AI111" i="23"/>
  <c r="AH111" i="23"/>
  <c r="AG111" i="23"/>
  <c r="AF111" i="23"/>
  <c r="AE111" i="23"/>
  <c r="AD111" i="23"/>
  <c r="AC111" i="23"/>
  <c r="AB111" i="23"/>
  <c r="AA111" i="23"/>
  <c r="Z111" i="23"/>
  <c r="Y111" i="23"/>
  <c r="X111" i="23"/>
  <c r="W111" i="23"/>
  <c r="V111" i="23"/>
  <c r="U111" i="23"/>
  <c r="T111" i="23"/>
  <c r="S111" i="23"/>
  <c r="AX111" i="23" s="1"/>
  <c r="AZ111" i="23" s="1"/>
  <c r="F111" i="23"/>
  <c r="AW110" i="23"/>
  <c r="AV110" i="23"/>
  <c r="AU110" i="23"/>
  <c r="AT110" i="23"/>
  <c r="AS110" i="23"/>
  <c r="AR110" i="23"/>
  <c r="AQ110" i="23"/>
  <c r="AP110" i="23"/>
  <c r="AO110" i="23"/>
  <c r="AN110" i="23"/>
  <c r="AM110" i="23"/>
  <c r="AL110" i="23"/>
  <c r="AK110" i="23"/>
  <c r="AJ110" i="23"/>
  <c r="AI110" i="23"/>
  <c r="AH110" i="23"/>
  <c r="AG110" i="23"/>
  <c r="AF110" i="23"/>
  <c r="AE110" i="23"/>
  <c r="AD110" i="23"/>
  <c r="AC110" i="23"/>
  <c r="AB110" i="23"/>
  <c r="AA110" i="23"/>
  <c r="Z110" i="23"/>
  <c r="Y110" i="23"/>
  <c r="X110" i="23"/>
  <c r="W110" i="23"/>
  <c r="V110" i="23"/>
  <c r="U110" i="23"/>
  <c r="T110" i="23"/>
  <c r="S110" i="23"/>
  <c r="AX110" i="23" s="1"/>
  <c r="AZ110" i="23" s="1"/>
  <c r="AW108" i="23"/>
  <c r="AV108" i="23"/>
  <c r="AU108" i="23"/>
  <c r="AT108" i="23"/>
  <c r="AS108" i="23"/>
  <c r="AR108" i="23"/>
  <c r="AQ108" i="23"/>
  <c r="AP108" i="23"/>
  <c r="AO108" i="23"/>
  <c r="AN108" i="23"/>
  <c r="AM108" i="23"/>
  <c r="AL108" i="23"/>
  <c r="AK108" i="23"/>
  <c r="AJ108" i="23"/>
  <c r="AI108" i="23"/>
  <c r="AH108" i="23"/>
  <c r="AG108" i="23"/>
  <c r="AF108" i="23"/>
  <c r="AE108" i="23"/>
  <c r="AD108" i="23"/>
  <c r="AC108" i="23"/>
  <c r="AB108" i="23"/>
  <c r="AA108" i="23"/>
  <c r="Z108" i="23"/>
  <c r="Y108" i="23"/>
  <c r="X108" i="23"/>
  <c r="W108" i="23"/>
  <c r="V108" i="23"/>
  <c r="U108" i="23"/>
  <c r="AX108" i="23" s="1"/>
  <c r="AZ108" i="23" s="1"/>
  <c r="T108" i="23"/>
  <c r="S108" i="23"/>
  <c r="F108" i="23"/>
  <c r="AW107" i="23"/>
  <c r="AV107" i="23"/>
  <c r="AU107" i="23"/>
  <c r="AT107" i="23"/>
  <c r="AS107" i="23"/>
  <c r="AR107" i="23"/>
  <c r="AQ107" i="23"/>
  <c r="AP107" i="23"/>
  <c r="AO107" i="23"/>
  <c r="AN107" i="23"/>
  <c r="AM107" i="23"/>
  <c r="AL107" i="23"/>
  <c r="AK107" i="23"/>
  <c r="AJ107" i="23"/>
  <c r="AI107" i="23"/>
  <c r="AH107" i="23"/>
  <c r="AG107" i="23"/>
  <c r="AF107" i="23"/>
  <c r="AE107" i="23"/>
  <c r="AD107" i="23"/>
  <c r="AC107" i="23"/>
  <c r="AB107" i="23"/>
  <c r="AA107" i="23"/>
  <c r="Z107" i="23"/>
  <c r="Y107" i="23"/>
  <c r="X107" i="23"/>
  <c r="W107" i="23"/>
  <c r="AX107" i="23" s="1"/>
  <c r="AZ107" i="23" s="1"/>
  <c r="V107" i="23"/>
  <c r="U107" i="23"/>
  <c r="T107" i="23"/>
  <c r="S107" i="23"/>
  <c r="AW105" i="23"/>
  <c r="AV105" i="23"/>
  <c r="AU105" i="23"/>
  <c r="AT105" i="23"/>
  <c r="AS105" i="23"/>
  <c r="AR105" i="23"/>
  <c r="AQ105" i="23"/>
  <c r="AP105" i="23"/>
  <c r="AO105" i="23"/>
  <c r="AN105" i="23"/>
  <c r="AM105" i="23"/>
  <c r="AL105" i="23"/>
  <c r="AK105" i="23"/>
  <c r="AJ105" i="23"/>
  <c r="AI105" i="23"/>
  <c r="AH105" i="23"/>
  <c r="AG105" i="23"/>
  <c r="AF105" i="23"/>
  <c r="AE105" i="23"/>
  <c r="AD105" i="23"/>
  <c r="AC105" i="23"/>
  <c r="AB105" i="23"/>
  <c r="AA105" i="23"/>
  <c r="Z105" i="23"/>
  <c r="Y105" i="23"/>
  <c r="X105" i="23"/>
  <c r="W105" i="23"/>
  <c r="V105" i="23"/>
  <c r="U105" i="23"/>
  <c r="T105" i="23"/>
  <c r="S105" i="23"/>
  <c r="AX105" i="23" s="1"/>
  <c r="AZ105" i="23" s="1"/>
  <c r="F105" i="23"/>
  <c r="AW104" i="23"/>
  <c r="AV104" i="23"/>
  <c r="AU104" i="23"/>
  <c r="AT104" i="23"/>
  <c r="AS104" i="23"/>
  <c r="AR104" i="23"/>
  <c r="AQ104" i="23"/>
  <c r="AP104" i="23"/>
  <c r="AO104" i="23"/>
  <c r="AN104" i="23"/>
  <c r="AM104" i="23"/>
  <c r="AL104" i="23"/>
  <c r="AK104" i="23"/>
  <c r="AJ104" i="23"/>
  <c r="AI104" i="23"/>
  <c r="AH104" i="23"/>
  <c r="AG104" i="23"/>
  <c r="AF104" i="23"/>
  <c r="AE104" i="23"/>
  <c r="AD104" i="23"/>
  <c r="AC104" i="23"/>
  <c r="AB104" i="23"/>
  <c r="AA104" i="23"/>
  <c r="Z104" i="23"/>
  <c r="Y104" i="23"/>
  <c r="X104" i="23"/>
  <c r="W104" i="23"/>
  <c r="V104" i="23"/>
  <c r="U104" i="23"/>
  <c r="T104" i="23"/>
  <c r="S104" i="23"/>
  <c r="AX104" i="23" s="1"/>
  <c r="AZ104" i="23" s="1"/>
  <c r="AW102" i="23"/>
  <c r="AV102" i="23"/>
  <c r="AU102" i="23"/>
  <c r="AT102" i="23"/>
  <c r="AS102" i="23"/>
  <c r="AR102" i="23"/>
  <c r="AQ102" i="23"/>
  <c r="AP102" i="23"/>
  <c r="AO102" i="23"/>
  <c r="AN102" i="23"/>
  <c r="AM102" i="23"/>
  <c r="AL102" i="23"/>
  <c r="AK102" i="23"/>
  <c r="AJ102" i="23"/>
  <c r="AI102" i="23"/>
  <c r="AH102" i="23"/>
  <c r="AG102" i="23"/>
  <c r="AF102" i="23"/>
  <c r="AE102" i="23"/>
  <c r="AD102" i="23"/>
  <c r="AC102" i="23"/>
  <c r="AB102" i="23"/>
  <c r="AA102" i="23"/>
  <c r="Z102" i="23"/>
  <c r="Y102" i="23"/>
  <c r="X102" i="23"/>
  <c r="W102" i="23"/>
  <c r="V102" i="23"/>
  <c r="U102" i="23"/>
  <c r="AX102" i="23" s="1"/>
  <c r="AZ102" i="23" s="1"/>
  <c r="T102" i="23"/>
  <c r="S102" i="23"/>
  <c r="F102" i="23"/>
  <c r="AW101" i="23"/>
  <c r="AV101" i="23"/>
  <c r="AU101" i="23"/>
  <c r="AT101" i="23"/>
  <c r="AS101" i="23"/>
  <c r="AR101" i="23"/>
  <c r="AQ101" i="23"/>
  <c r="AP101" i="23"/>
  <c r="AO101" i="23"/>
  <c r="AN101" i="23"/>
  <c r="AM101" i="23"/>
  <c r="AL101" i="23"/>
  <c r="AK101" i="23"/>
  <c r="AJ101" i="23"/>
  <c r="AI101" i="23"/>
  <c r="AH101" i="23"/>
  <c r="AG101" i="23"/>
  <c r="AF101" i="23"/>
  <c r="AE101" i="23"/>
  <c r="AD101" i="23"/>
  <c r="AC101" i="23"/>
  <c r="AB101" i="23"/>
  <c r="AA101" i="23"/>
  <c r="Z101" i="23"/>
  <c r="Y101" i="23"/>
  <c r="AX101" i="23" s="1"/>
  <c r="AZ101" i="23" s="1"/>
  <c r="X101" i="23"/>
  <c r="W101" i="23"/>
  <c r="V101" i="23"/>
  <c r="U101" i="23"/>
  <c r="T101" i="23"/>
  <c r="S101" i="23"/>
  <c r="AW99" i="23"/>
  <c r="AV99" i="23"/>
  <c r="AU99" i="23"/>
  <c r="AT99" i="23"/>
  <c r="AS99" i="23"/>
  <c r="AR99" i="23"/>
  <c r="AQ99" i="23"/>
  <c r="AP99" i="23"/>
  <c r="AO99" i="23"/>
  <c r="AN99" i="23"/>
  <c r="AM99" i="23"/>
  <c r="AL99" i="23"/>
  <c r="AK99" i="23"/>
  <c r="AJ99" i="23"/>
  <c r="AI99" i="23"/>
  <c r="AH99" i="23"/>
  <c r="AG99" i="23"/>
  <c r="AF99" i="23"/>
  <c r="AE99" i="23"/>
  <c r="AD99" i="23"/>
  <c r="AC99" i="23"/>
  <c r="AB99" i="23"/>
  <c r="AA99" i="23"/>
  <c r="Z99" i="23"/>
  <c r="Y99" i="23"/>
  <c r="X99" i="23"/>
  <c r="W99" i="23"/>
  <c r="V99" i="23"/>
  <c r="U99" i="23"/>
  <c r="T99" i="23"/>
  <c r="S99" i="23"/>
  <c r="AX99" i="23" s="1"/>
  <c r="AZ99" i="23" s="1"/>
  <c r="F99" i="23"/>
  <c r="AW98" i="23"/>
  <c r="AV98" i="23"/>
  <c r="AU98" i="23"/>
  <c r="AT98" i="23"/>
  <c r="AS98" i="23"/>
  <c r="AR98" i="23"/>
  <c r="AQ98" i="23"/>
  <c r="AP98" i="23"/>
  <c r="AO98" i="23"/>
  <c r="AN98" i="23"/>
  <c r="AM98" i="23"/>
  <c r="AL98" i="23"/>
  <c r="AK98" i="23"/>
  <c r="AJ98" i="23"/>
  <c r="AI98" i="23"/>
  <c r="AH98" i="23"/>
  <c r="AG98" i="23"/>
  <c r="AF98" i="23"/>
  <c r="AE98" i="23"/>
  <c r="AD98" i="23"/>
  <c r="AC98" i="23"/>
  <c r="AB98" i="23"/>
  <c r="AA98" i="23"/>
  <c r="Z98" i="23"/>
  <c r="Y98" i="23"/>
  <c r="X98" i="23"/>
  <c r="W98" i="23"/>
  <c r="V98" i="23"/>
  <c r="U98" i="23"/>
  <c r="T98" i="23"/>
  <c r="S98" i="23"/>
  <c r="AX98" i="23" s="1"/>
  <c r="AZ98" i="23" s="1"/>
  <c r="AW96" i="23"/>
  <c r="AV96" i="23"/>
  <c r="AU96" i="23"/>
  <c r="AT96" i="23"/>
  <c r="AS96" i="23"/>
  <c r="AR96" i="23"/>
  <c r="AQ96" i="23"/>
  <c r="AP96" i="23"/>
  <c r="AO96" i="23"/>
  <c r="AN96" i="23"/>
  <c r="AM96" i="23"/>
  <c r="AL96" i="23"/>
  <c r="AK96" i="23"/>
  <c r="AJ96" i="23"/>
  <c r="AI96" i="23"/>
  <c r="AH96" i="23"/>
  <c r="AG96" i="23"/>
  <c r="AF96" i="23"/>
  <c r="AE96" i="23"/>
  <c r="AD96" i="23"/>
  <c r="AC96" i="23"/>
  <c r="AB96" i="23"/>
  <c r="AA96" i="23"/>
  <c r="Z96" i="23"/>
  <c r="Y96" i="23"/>
  <c r="X96" i="23"/>
  <c r="W96" i="23"/>
  <c r="V96" i="23"/>
  <c r="U96" i="23"/>
  <c r="AX96" i="23" s="1"/>
  <c r="AZ96" i="23" s="1"/>
  <c r="T96" i="23"/>
  <c r="S96" i="23"/>
  <c r="F96" i="23"/>
  <c r="AW95" i="23"/>
  <c r="AV95" i="23"/>
  <c r="AU95" i="23"/>
  <c r="AT95" i="23"/>
  <c r="AS95" i="23"/>
  <c r="AR95" i="23"/>
  <c r="AQ95" i="23"/>
  <c r="AP95" i="23"/>
  <c r="AO95" i="23"/>
  <c r="AN95" i="23"/>
  <c r="AM95" i="23"/>
  <c r="AL95" i="23"/>
  <c r="AK95" i="23"/>
  <c r="AJ95" i="23"/>
  <c r="AI95" i="23"/>
  <c r="AH95" i="23"/>
  <c r="AG95" i="23"/>
  <c r="AF95" i="23"/>
  <c r="AE95" i="23"/>
  <c r="AD95" i="23"/>
  <c r="AC95" i="23"/>
  <c r="AB95" i="23"/>
  <c r="AA95" i="23"/>
  <c r="Z95" i="23"/>
  <c r="Y95" i="23"/>
  <c r="AX95" i="23" s="1"/>
  <c r="AZ95" i="23" s="1"/>
  <c r="X95" i="23"/>
  <c r="W95" i="23"/>
  <c r="V95" i="23"/>
  <c r="U95" i="23"/>
  <c r="T95" i="23"/>
  <c r="S95" i="23"/>
  <c r="AW93" i="23"/>
  <c r="AV93" i="23"/>
  <c r="AU93" i="23"/>
  <c r="AT93" i="23"/>
  <c r="AS93" i="23"/>
  <c r="AR93" i="23"/>
  <c r="AQ93" i="23"/>
  <c r="AP93" i="23"/>
  <c r="AO93" i="23"/>
  <c r="AN93" i="23"/>
  <c r="AM93" i="23"/>
  <c r="AL93" i="23"/>
  <c r="AK93" i="23"/>
  <c r="AJ93" i="23"/>
  <c r="AI93" i="23"/>
  <c r="AH93" i="23"/>
  <c r="AG93" i="23"/>
  <c r="AF93" i="23"/>
  <c r="AE93" i="23"/>
  <c r="AD93" i="23"/>
  <c r="AC93" i="23"/>
  <c r="AB93" i="23"/>
  <c r="AA93" i="23"/>
  <c r="Z93" i="23"/>
  <c r="Y93" i="23"/>
  <c r="X93" i="23"/>
  <c r="W93" i="23"/>
  <c r="V93" i="23"/>
  <c r="U93" i="23"/>
  <c r="T93" i="23"/>
  <c r="S93" i="23"/>
  <c r="AX93" i="23" s="1"/>
  <c r="AZ93" i="23" s="1"/>
  <c r="F93" i="23"/>
  <c r="AW92" i="23"/>
  <c r="AV92" i="23"/>
  <c r="AU92" i="23"/>
  <c r="AT92" i="23"/>
  <c r="AS92" i="23"/>
  <c r="AR92" i="23"/>
  <c r="AQ92" i="23"/>
  <c r="AP92" i="23"/>
  <c r="AO92" i="23"/>
  <c r="AN92" i="23"/>
  <c r="AM92" i="23"/>
  <c r="AL92" i="23"/>
  <c r="AK92" i="23"/>
  <c r="AJ92" i="23"/>
  <c r="AI92" i="23"/>
  <c r="AH92" i="23"/>
  <c r="AG92" i="23"/>
  <c r="AF92" i="23"/>
  <c r="AE92" i="23"/>
  <c r="AD92" i="23"/>
  <c r="AC92" i="23"/>
  <c r="AB92" i="23"/>
  <c r="AA92" i="23"/>
  <c r="Z92" i="23"/>
  <c r="Y92" i="23"/>
  <c r="X92" i="23"/>
  <c r="W92" i="23"/>
  <c r="V92" i="23"/>
  <c r="U92" i="23"/>
  <c r="T92" i="23"/>
  <c r="S92" i="23"/>
  <c r="AX92" i="23" s="1"/>
  <c r="AZ92" i="23" s="1"/>
  <c r="AW90" i="23"/>
  <c r="AV90" i="23"/>
  <c r="AU90" i="23"/>
  <c r="AT90" i="23"/>
  <c r="AS90" i="23"/>
  <c r="AR90" i="23"/>
  <c r="AQ90" i="23"/>
  <c r="AP90" i="23"/>
  <c r="AO90" i="23"/>
  <c r="AN90" i="23"/>
  <c r="AM90" i="23"/>
  <c r="AL90" i="23"/>
  <c r="AK90" i="23"/>
  <c r="AJ90" i="23"/>
  <c r="AI90" i="23"/>
  <c r="AH90" i="23"/>
  <c r="AG90" i="23"/>
  <c r="AF90" i="23"/>
  <c r="AE90" i="23"/>
  <c r="AD90" i="23"/>
  <c r="AC90" i="23"/>
  <c r="AB90" i="23"/>
  <c r="AA90" i="23"/>
  <c r="Z90" i="23"/>
  <c r="Y90" i="23"/>
  <c r="X90" i="23"/>
  <c r="W90" i="23"/>
  <c r="V90" i="23"/>
  <c r="U90" i="23"/>
  <c r="AX90" i="23" s="1"/>
  <c r="AZ90" i="23" s="1"/>
  <c r="T90" i="23"/>
  <c r="S90" i="23"/>
  <c r="F90" i="23"/>
  <c r="AW89" i="23"/>
  <c r="AV89" i="23"/>
  <c r="AU89" i="23"/>
  <c r="AT89" i="23"/>
  <c r="AS89" i="23"/>
  <c r="AR89" i="23"/>
  <c r="AQ89" i="23"/>
  <c r="AP89" i="23"/>
  <c r="AO89" i="23"/>
  <c r="AN89" i="23"/>
  <c r="AM89" i="23"/>
  <c r="AL89" i="23"/>
  <c r="AK89" i="23"/>
  <c r="AJ89" i="23"/>
  <c r="AI89" i="23"/>
  <c r="AH89" i="23"/>
  <c r="AG89" i="23"/>
  <c r="AF89" i="23"/>
  <c r="AE89" i="23"/>
  <c r="AD89" i="23"/>
  <c r="AC89" i="23"/>
  <c r="AB89" i="23"/>
  <c r="AA89" i="23"/>
  <c r="Z89" i="23"/>
  <c r="Y89" i="23"/>
  <c r="AX89" i="23" s="1"/>
  <c r="AZ89" i="23" s="1"/>
  <c r="X89" i="23"/>
  <c r="W89" i="23"/>
  <c r="V89" i="23"/>
  <c r="U89" i="23"/>
  <c r="T89" i="23"/>
  <c r="S89" i="23"/>
  <c r="AW87" i="23"/>
  <c r="AV87" i="23"/>
  <c r="AU87" i="23"/>
  <c r="AT87" i="23"/>
  <c r="AS87" i="23"/>
  <c r="AR87" i="23"/>
  <c r="AQ87" i="23"/>
  <c r="AP87" i="23"/>
  <c r="AO87" i="23"/>
  <c r="AN87" i="23"/>
  <c r="AM87" i="23"/>
  <c r="AL87" i="23"/>
  <c r="AK87" i="23"/>
  <c r="AJ87" i="23"/>
  <c r="AI87" i="23"/>
  <c r="AH87" i="23"/>
  <c r="AG87" i="23"/>
  <c r="AF87" i="23"/>
  <c r="AE87" i="23"/>
  <c r="AD87" i="23"/>
  <c r="AC87" i="23"/>
  <c r="AB87" i="23"/>
  <c r="AA87" i="23"/>
  <c r="Z87" i="23"/>
  <c r="Y87" i="23"/>
  <c r="X87" i="23"/>
  <c r="W87" i="23"/>
  <c r="V87" i="23"/>
  <c r="U87" i="23"/>
  <c r="T87" i="23"/>
  <c r="S87" i="23"/>
  <c r="AX87" i="23" s="1"/>
  <c r="AZ87" i="23" s="1"/>
  <c r="F87" i="23"/>
  <c r="AW86" i="23"/>
  <c r="AV86" i="23"/>
  <c r="AU86" i="23"/>
  <c r="AT86" i="23"/>
  <c r="AS86" i="23"/>
  <c r="AR86" i="23"/>
  <c r="AQ86" i="23"/>
  <c r="AP86" i="23"/>
  <c r="AO86" i="23"/>
  <c r="AN86" i="23"/>
  <c r="AM86" i="23"/>
  <c r="AL86" i="23"/>
  <c r="AK86" i="23"/>
  <c r="AJ86" i="23"/>
  <c r="AI86" i="23"/>
  <c r="AH86" i="23"/>
  <c r="AG86" i="23"/>
  <c r="AF86" i="23"/>
  <c r="AE86" i="23"/>
  <c r="AD86" i="23"/>
  <c r="AC86" i="23"/>
  <c r="AB86" i="23"/>
  <c r="AA86" i="23"/>
  <c r="Z86" i="23"/>
  <c r="Y86" i="23"/>
  <c r="X86" i="23"/>
  <c r="W86" i="23"/>
  <c r="V86" i="23"/>
  <c r="U86" i="23"/>
  <c r="T86" i="23"/>
  <c r="S86" i="23"/>
  <c r="AX86" i="23" s="1"/>
  <c r="AZ86" i="23" s="1"/>
  <c r="AW84" i="23"/>
  <c r="AV84" i="23"/>
  <c r="AU84" i="23"/>
  <c r="AT84" i="23"/>
  <c r="AS84" i="23"/>
  <c r="AR84" i="23"/>
  <c r="AQ84" i="23"/>
  <c r="AP84" i="23"/>
  <c r="AO84" i="23"/>
  <c r="AN84" i="23"/>
  <c r="AM84" i="23"/>
  <c r="AL84" i="23"/>
  <c r="AK84" i="23"/>
  <c r="AJ84" i="23"/>
  <c r="AI84" i="23"/>
  <c r="AH84" i="23"/>
  <c r="AG84" i="23"/>
  <c r="AF84" i="23"/>
  <c r="AE84" i="23"/>
  <c r="AD84" i="23"/>
  <c r="AC84" i="23"/>
  <c r="AB84" i="23"/>
  <c r="AA84" i="23"/>
  <c r="Z84" i="23"/>
  <c r="Y84" i="23"/>
  <c r="X84" i="23"/>
  <c r="W84" i="23"/>
  <c r="V84" i="23"/>
  <c r="U84" i="23"/>
  <c r="AX84" i="23" s="1"/>
  <c r="AZ84" i="23" s="1"/>
  <c r="T84" i="23"/>
  <c r="S84" i="23"/>
  <c r="F84" i="23"/>
  <c r="AW83" i="23"/>
  <c r="AV83" i="23"/>
  <c r="AU83" i="23"/>
  <c r="AT83" i="23"/>
  <c r="AS83" i="23"/>
  <c r="AR83" i="23"/>
  <c r="AQ83" i="23"/>
  <c r="AP83" i="23"/>
  <c r="AO83" i="23"/>
  <c r="AN83" i="23"/>
  <c r="AM83" i="23"/>
  <c r="AL83" i="23"/>
  <c r="AK83" i="23"/>
  <c r="AJ83" i="23"/>
  <c r="AI83" i="23"/>
  <c r="AH83" i="23"/>
  <c r="AG83" i="23"/>
  <c r="AF83" i="23"/>
  <c r="AE83" i="23"/>
  <c r="AD83" i="23"/>
  <c r="AC83" i="23"/>
  <c r="AB83" i="23"/>
  <c r="AA83" i="23"/>
  <c r="Z83" i="23"/>
  <c r="Y83" i="23"/>
  <c r="AX83" i="23" s="1"/>
  <c r="AZ83" i="23" s="1"/>
  <c r="X83" i="23"/>
  <c r="W83" i="23"/>
  <c r="V83" i="23"/>
  <c r="U83" i="23"/>
  <c r="T83" i="23"/>
  <c r="S83" i="23"/>
  <c r="AW81" i="23"/>
  <c r="AV81" i="23"/>
  <c r="AU81" i="23"/>
  <c r="AT81" i="23"/>
  <c r="AS81" i="23"/>
  <c r="AR81" i="23"/>
  <c r="AQ81" i="23"/>
  <c r="AP81" i="23"/>
  <c r="AO81" i="23"/>
  <c r="AN81" i="23"/>
  <c r="AM81" i="23"/>
  <c r="AL81" i="23"/>
  <c r="AK81" i="23"/>
  <c r="AJ81" i="23"/>
  <c r="AI81" i="23"/>
  <c r="AH81" i="23"/>
  <c r="AG81" i="23"/>
  <c r="AF81" i="23"/>
  <c r="AE81" i="23"/>
  <c r="AD81" i="23"/>
  <c r="AC81" i="23"/>
  <c r="AB81" i="23"/>
  <c r="AA81" i="23"/>
  <c r="Z81" i="23"/>
  <c r="Y81" i="23"/>
  <c r="X81" i="23"/>
  <c r="W81" i="23"/>
  <c r="V81" i="23"/>
  <c r="U81" i="23"/>
  <c r="T81" i="23"/>
  <c r="S81" i="23"/>
  <c r="AX81" i="23" s="1"/>
  <c r="AZ81" i="23" s="1"/>
  <c r="F81" i="23"/>
  <c r="AW80" i="23"/>
  <c r="AV80" i="23"/>
  <c r="AU80" i="23"/>
  <c r="AT80" i="23"/>
  <c r="AS80" i="23"/>
  <c r="AR80" i="23"/>
  <c r="AQ80" i="23"/>
  <c r="AP80" i="23"/>
  <c r="AO80" i="23"/>
  <c r="AN80" i="23"/>
  <c r="AM80" i="23"/>
  <c r="AL80" i="23"/>
  <c r="AK80" i="23"/>
  <c r="AJ80" i="23"/>
  <c r="AI80" i="23"/>
  <c r="AH80" i="23"/>
  <c r="AG80" i="23"/>
  <c r="AF80" i="23"/>
  <c r="AE80" i="23"/>
  <c r="AD80" i="23"/>
  <c r="AC80" i="23"/>
  <c r="AB80" i="23"/>
  <c r="AA80" i="23"/>
  <c r="Z80" i="23"/>
  <c r="Y80" i="23"/>
  <c r="X80" i="23"/>
  <c r="W80" i="23"/>
  <c r="V80" i="23"/>
  <c r="U80" i="23"/>
  <c r="T80" i="23"/>
  <c r="S80" i="23"/>
  <c r="AX80" i="23" s="1"/>
  <c r="AZ80" i="23" s="1"/>
  <c r="AW78" i="23"/>
  <c r="AV78" i="23"/>
  <c r="AU78" i="23"/>
  <c r="AT78" i="23"/>
  <c r="AS78" i="23"/>
  <c r="AR78" i="23"/>
  <c r="AQ78" i="23"/>
  <c r="AP78" i="23"/>
  <c r="AO78" i="23"/>
  <c r="AN78" i="23"/>
  <c r="AM78" i="23"/>
  <c r="AL78" i="23"/>
  <c r="AK78" i="23"/>
  <c r="AJ78" i="23"/>
  <c r="AI78" i="23"/>
  <c r="AH78" i="23"/>
  <c r="AG78" i="23"/>
  <c r="AF78" i="23"/>
  <c r="AE78" i="23"/>
  <c r="AD78" i="23"/>
  <c r="AC78" i="23"/>
  <c r="AB78" i="23"/>
  <c r="AA78" i="23"/>
  <c r="Z78" i="23"/>
  <c r="Y78" i="23"/>
  <c r="X78" i="23"/>
  <c r="W78" i="23"/>
  <c r="V78" i="23"/>
  <c r="U78" i="23"/>
  <c r="AX78" i="23" s="1"/>
  <c r="AZ78" i="23" s="1"/>
  <c r="T78" i="23"/>
  <c r="S78" i="23"/>
  <c r="F78" i="23"/>
  <c r="AW77" i="23"/>
  <c r="AV77" i="23"/>
  <c r="AU77" i="23"/>
  <c r="AT77" i="23"/>
  <c r="AS77" i="23"/>
  <c r="AR77" i="23"/>
  <c r="AQ77" i="23"/>
  <c r="AP77" i="23"/>
  <c r="AO77" i="23"/>
  <c r="AN77" i="23"/>
  <c r="AM77" i="23"/>
  <c r="AL77" i="23"/>
  <c r="AK77" i="23"/>
  <c r="AJ77" i="23"/>
  <c r="AI77" i="23"/>
  <c r="AH77" i="23"/>
  <c r="AG77" i="23"/>
  <c r="AF77" i="23"/>
  <c r="AE77" i="23"/>
  <c r="AD77" i="23"/>
  <c r="AC77" i="23"/>
  <c r="AB77" i="23"/>
  <c r="AA77" i="23"/>
  <c r="Z77" i="23"/>
  <c r="Y77" i="23"/>
  <c r="AX77" i="23" s="1"/>
  <c r="AZ77" i="23" s="1"/>
  <c r="X77" i="23"/>
  <c r="W77" i="23"/>
  <c r="V77" i="23"/>
  <c r="U77" i="23"/>
  <c r="T77" i="23"/>
  <c r="S77" i="23"/>
  <c r="AW75" i="23"/>
  <c r="AV75" i="23"/>
  <c r="AU75" i="23"/>
  <c r="AT75" i="23"/>
  <c r="AS75" i="23"/>
  <c r="AR75" i="23"/>
  <c r="AQ75" i="23"/>
  <c r="AP75" i="23"/>
  <c r="AO75" i="23"/>
  <c r="AN75" i="23"/>
  <c r="AM75" i="23"/>
  <c r="AL75" i="23"/>
  <c r="AK75" i="23"/>
  <c r="AJ75" i="23"/>
  <c r="AI75" i="23"/>
  <c r="AH75" i="23"/>
  <c r="AG75" i="23"/>
  <c r="AF75" i="23"/>
  <c r="AE75" i="23"/>
  <c r="AD75" i="23"/>
  <c r="AC75" i="23"/>
  <c r="AB75" i="23"/>
  <c r="AA75" i="23"/>
  <c r="Z75" i="23"/>
  <c r="Y75" i="23"/>
  <c r="X75" i="23"/>
  <c r="W75" i="23"/>
  <c r="V75" i="23"/>
  <c r="U75" i="23"/>
  <c r="T75" i="23"/>
  <c r="S75" i="23"/>
  <c r="AX75" i="23" s="1"/>
  <c r="AZ75" i="23" s="1"/>
  <c r="F75" i="23"/>
  <c r="AW74" i="23"/>
  <c r="AV74" i="23"/>
  <c r="AU74" i="23"/>
  <c r="AT74" i="23"/>
  <c r="AS74" i="23"/>
  <c r="AR74" i="23"/>
  <c r="AQ74" i="23"/>
  <c r="AP74" i="23"/>
  <c r="AO74" i="23"/>
  <c r="AN74" i="23"/>
  <c r="AM74" i="23"/>
  <c r="AL74" i="23"/>
  <c r="AK74" i="23"/>
  <c r="AJ74" i="23"/>
  <c r="AI74" i="23"/>
  <c r="AH74" i="23"/>
  <c r="AG74" i="23"/>
  <c r="AF74" i="23"/>
  <c r="AE74" i="23"/>
  <c r="AD74" i="23"/>
  <c r="AC74" i="23"/>
  <c r="AB74" i="23"/>
  <c r="AA74" i="23"/>
  <c r="Z74" i="23"/>
  <c r="Y74" i="23"/>
  <c r="X74" i="23"/>
  <c r="W74" i="23"/>
  <c r="V74" i="23"/>
  <c r="U74" i="23"/>
  <c r="T74" i="23"/>
  <c r="S74" i="23"/>
  <c r="AX74" i="23" s="1"/>
  <c r="AZ74" i="23" s="1"/>
  <c r="AW72" i="23"/>
  <c r="AV72" i="23"/>
  <c r="AU72" i="23"/>
  <c r="AT72" i="23"/>
  <c r="AS72" i="23"/>
  <c r="AR72" i="23"/>
  <c r="AQ72" i="23"/>
  <c r="AP72" i="23"/>
  <c r="AO72" i="23"/>
  <c r="AN72" i="23"/>
  <c r="AM72" i="23"/>
  <c r="AL72" i="23"/>
  <c r="AK72" i="23"/>
  <c r="AJ72" i="23"/>
  <c r="AI72" i="23"/>
  <c r="AH72" i="23"/>
  <c r="AG72" i="23"/>
  <c r="AF72" i="23"/>
  <c r="AE72" i="23"/>
  <c r="AD72" i="23"/>
  <c r="AC72" i="23"/>
  <c r="AB72" i="23"/>
  <c r="AA72" i="23"/>
  <c r="Z72" i="23"/>
  <c r="Y72" i="23"/>
  <c r="X72" i="23"/>
  <c r="W72" i="23"/>
  <c r="V72" i="23"/>
  <c r="U72" i="23"/>
  <c r="AX72" i="23" s="1"/>
  <c r="AZ72" i="23" s="1"/>
  <c r="T72" i="23"/>
  <c r="S72" i="23"/>
  <c r="F72" i="23"/>
  <c r="AW71" i="23"/>
  <c r="AV71" i="23"/>
  <c r="AU71" i="23"/>
  <c r="AT71" i="23"/>
  <c r="AS71" i="23"/>
  <c r="AR71" i="23"/>
  <c r="AQ71" i="23"/>
  <c r="AP71" i="23"/>
  <c r="AO71" i="23"/>
  <c r="AN71" i="23"/>
  <c r="AM71" i="23"/>
  <c r="AL71" i="23"/>
  <c r="AK71" i="23"/>
  <c r="AJ71" i="23"/>
  <c r="AI71" i="23"/>
  <c r="AH71" i="23"/>
  <c r="AG71" i="23"/>
  <c r="AF71" i="23"/>
  <c r="AE71" i="23"/>
  <c r="AD71" i="23"/>
  <c r="AC71" i="23"/>
  <c r="AB71" i="23"/>
  <c r="AA71" i="23"/>
  <c r="Z71" i="23"/>
  <c r="Y71" i="23"/>
  <c r="AX71" i="23" s="1"/>
  <c r="AZ71" i="23" s="1"/>
  <c r="X71" i="23"/>
  <c r="W71" i="23"/>
  <c r="V71" i="23"/>
  <c r="U71" i="23"/>
  <c r="T71" i="23"/>
  <c r="S71" i="23"/>
  <c r="AW69" i="23"/>
  <c r="AV69" i="23"/>
  <c r="AU69" i="23"/>
  <c r="AT69" i="23"/>
  <c r="AS69" i="23"/>
  <c r="AR69" i="23"/>
  <c r="AQ69" i="23"/>
  <c r="AP69" i="23"/>
  <c r="AO69" i="23"/>
  <c r="AN69" i="23"/>
  <c r="AM69" i="23"/>
  <c r="AL69" i="23"/>
  <c r="AK69" i="23"/>
  <c r="AJ69" i="23"/>
  <c r="AI69" i="23"/>
  <c r="AH69" i="23"/>
  <c r="AG69" i="23"/>
  <c r="AF69" i="23"/>
  <c r="AE69" i="23"/>
  <c r="AD69" i="23"/>
  <c r="AC69" i="23"/>
  <c r="AB69" i="23"/>
  <c r="AA69" i="23"/>
  <c r="Z69" i="23"/>
  <c r="Y69" i="23"/>
  <c r="X69" i="23"/>
  <c r="W69" i="23"/>
  <c r="V69" i="23"/>
  <c r="U69" i="23"/>
  <c r="T69" i="23"/>
  <c r="S69" i="23"/>
  <c r="AX69" i="23" s="1"/>
  <c r="AZ69" i="23" s="1"/>
  <c r="F69" i="23"/>
  <c r="AW68" i="23"/>
  <c r="AV68" i="23"/>
  <c r="AU68" i="23"/>
  <c r="AT68" i="23"/>
  <c r="AS68" i="23"/>
  <c r="AR68" i="23"/>
  <c r="AQ68" i="23"/>
  <c r="AP68" i="23"/>
  <c r="AO68" i="23"/>
  <c r="AN68" i="23"/>
  <c r="AM68" i="23"/>
  <c r="AL68" i="23"/>
  <c r="AK68" i="23"/>
  <c r="AJ68" i="23"/>
  <c r="AI68" i="23"/>
  <c r="AH68" i="23"/>
  <c r="AG68" i="23"/>
  <c r="AF68" i="23"/>
  <c r="AE68" i="23"/>
  <c r="AD68" i="23"/>
  <c r="AC68" i="23"/>
  <c r="AB68" i="23"/>
  <c r="AA68" i="23"/>
  <c r="Z68" i="23"/>
  <c r="Y68" i="23"/>
  <c r="X68" i="23"/>
  <c r="W68" i="23"/>
  <c r="V68" i="23"/>
  <c r="U68" i="23"/>
  <c r="T68" i="23"/>
  <c r="S68" i="23"/>
  <c r="AX68" i="23" s="1"/>
  <c r="AZ68" i="23" s="1"/>
  <c r="AW66" i="23"/>
  <c r="AV66" i="23"/>
  <c r="AU66" i="23"/>
  <c r="AT66" i="23"/>
  <c r="AS66" i="23"/>
  <c r="AR66" i="23"/>
  <c r="AQ66" i="23"/>
  <c r="AP66" i="23"/>
  <c r="AO66" i="23"/>
  <c r="AN66" i="23"/>
  <c r="AM66" i="23"/>
  <c r="AL66" i="23"/>
  <c r="AK66" i="23"/>
  <c r="AJ66" i="23"/>
  <c r="AI66" i="23"/>
  <c r="AH66" i="23"/>
  <c r="AG66" i="23"/>
  <c r="AF66" i="23"/>
  <c r="AE66" i="23"/>
  <c r="AD66" i="23"/>
  <c r="AC66" i="23"/>
  <c r="AB66" i="23"/>
  <c r="AA66" i="23"/>
  <c r="Z66" i="23"/>
  <c r="Y66" i="23"/>
  <c r="X66" i="23"/>
  <c r="W66" i="23"/>
  <c r="V66" i="23"/>
  <c r="U66" i="23"/>
  <c r="AX66" i="23" s="1"/>
  <c r="AZ66" i="23" s="1"/>
  <c r="T66" i="23"/>
  <c r="S66" i="23"/>
  <c r="F66" i="23"/>
  <c r="AW65" i="23"/>
  <c r="AV65" i="23"/>
  <c r="AU65" i="23"/>
  <c r="AT65" i="23"/>
  <c r="AS65" i="23"/>
  <c r="AR65" i="23"/>
  <c r="AQ65" i="23"/>
  <c r="AP65" i="23"/>
  <c r="AO65" i="23"/>
  <c r="AN65" i="23"/>
  <c r="AM65" i="23"/>
  <c r="AL65" i="23"/>
  <c r="AK65" i="23"/>
  <c r="AJ65" i="23"/>
  <c r="AI65" i="23"/>
  <c r="AH65" i="23"/>
  <c r="AG65" i="23"/>
  <c r="AF65" i="23"/>
  <c r="AE65" i="23"/>
  <c r="AD65" i="23"/>
  <c r="AC65" i="23"/>
  <c r="AB65" i="23"/>
  <c r="AA65" i="23"/>
  <c r="Z65" i="23"/>
  <c r="Y65" i="23"/>
  <c r="AX65" i="23" s="1"/>
  <c r="AZ65" i="23" s="1"/>
  <c r="X65" i="23"/>
  <c r="W65" i="23"/>
  <c r="V65" i="23"/>
  <c r="U65" i="23"/>
  <c r="T65" i="23"/>
  <c r="S65" i="23"/>
  <c r="AW63" i="23"/>
  <c r="AV63" i="23"/>
  <c r="AU63" i="23"/>
  <c r="AT63" i="23"/>
  <c r="AS63" i="23"/>
  <c r="AR63" i="23"/>
  <c r="AQ63" i="23"/>
  <c r="AP63" i="23"/>
  <c r="AO63" i="23"/>
  <c r="AN63" i="23"/>
  <c r="AM63" i="23"/>
  <c r="AL63" i="23"/>
  <c r="AK63" i="23"/>
  <c r="AJ63" i="23"/>
  <c r="AI63" i="23"/>
  <c r="AH63" i="23"/>
  <c r="AG63" i="23"/>
  <c r="AF63" i="23"/>
  <c r="AE63" i="23"/>
  <c r="AD63" i="23"/>
  <c r="AC63" i="23"/>
  <c r="AB63" i="23"/>
  <c r="AA63" i="23"/>
  <c r="Z63" i="23"/>
  <c r="Y63" i="23"/>
  <c r="X63" i="23"/>
  <c r="W63" i="23"/>
  <c r="V63" i="23"/>
  <c r="U63" i="23"/>
  <c r="T63" i="23"/>
  <c r="S63" i="23"/>
  <c r="AX63" i="23" s="1"/>
  <c r="AZ63" i="23" s="1"/>
  <c r="F63" i="23"/>
  <c r="AW62" i="23"/>
  <c r="AV62" i="23"/>
  <c r="AU62" i="23"/>
  <c r="AT62" i="23"/>
  <c r="AS62" i="23"/>
  <c r="AR62" i="23"/>
  <c r="AQ62" i="23"/>
  <c r="AP62" i="23"/>
  <c r="AO62" i="23"/>
  <c r="AN62" i="23"/>
  <c r="AM62" i="23"/>
  <c r="AL62" i="23"/>
  <c r="AK62" i="23"/>
  <c r="AJ62" i="23"/>
  <c r="AI62" i="23"/>
  <c r="AH62" i="23"/>
  <c r="AG62" i="23"/>
  <c r="AF62" i="23"/>
  <c r="AE62" i="23"/>
  <c r="AD62" i="23"/>
  <c r="AC62" i="23"/>
  <c r="AB62" i="23"/>
  <c r="AA62" i="23"/>
  <c r="Z62" i="23"/>
  <c r="Y62" i="23"/>
  <c r="X62" i="23"/>
  <c r="W62" i="23"/>
  <c r="V62" i="23"/>
  <c r="U62" i="23"/>
  <c r="T62" i="23"/>
  <c r="S62" i="23"/>
  <c r="AX62" i="23" s="1"/>
  <c r="AZ62" i="23" s="1"/>
  <c r="AW60" i="23"/>
  <c r="AV60" i="23"/>
  <c r="AU60" i="23"/>
  <c r="AT60" i="23"/>
  <c r="AS60" i="23"/>
  <c r="AR60" i="23"/>
  <c r="AQ60" i="23"/>
  <c r="AP60" i="23"/>
  <c r="AO60" i="23"/>
  <c r="AN60" i="23"/>
  <c r="AM60" i="23"/>
  <c r="AL60" i="23"/>
  <c r="AK60" i="23"/>
  <c r="AJ60" i="23"/>
  <c r="AI60" i="23"/>
  <c r="AH60" i="23"/>
  <c r="AG60" i="23"/>
  <c r="AF60" i="23"/>
  <c r="AE60" i="23"/>
  <c r="AD60" i="23"/>
  <c r="AC60" i="23"/>
  <c r="AB60" i="23"/>
  <c r="AA60" i="23"/>
  <c r="Z60" i="23"/>
  <c r="Y60" i="23"/>
  <c r="X60" i="23"/>
  <c r="W60" i="23"/>
  <c r="V60" i="23"/>
  <c r="U60" i="23"/>
  <c r="AX60" i="23" s="1"/>
  <c r="AZ60" i="23" s="1"/>
  <c r="T60" i="23"/>
  <c r="S60" i="23"/>
  <c r="F60" i="23"/>
  <c r="AW59" i="23"/>
  <c r="AV59" i="23"/>
  <c r="AU59" i="23"/>
  <c r="AT59" i="23"/>
  <c r="AS59" i="23"/>
  <c r="AR59" i="23"/>
  <c r="AQ59" i="23"/>
  <c r="AP59" i="23"/>
  <c r="AO59" i="23"/>
  <c r="AN59" i="23"/>
  <c r="AM59" i="23"/>
  <c r="AL59" i="23"/>
  <c r="AK59" i="23"/>
  <c r="AJ59" i="23"/>
  <c r="AI59" i="23"/>
  <c r="AH59" i="23"/>
  <c r="AG59" i="23"/>
  <c r="AF59" i="23"/>
  <c r="AE59" i="23"/>
  <c r="AD59" i="23"/>
  <c r="AC59" i="23"/>
  <c r="AB59" i="23"/>
  <c r="AA59" i="23"/>
  <c r="Z59" i="23"/>
  <c r="Y59" i="23"/>
  <c r="AX59" i="23" s="1"/>
  <c r="AZ59" i="23" s="1"/>
  <c r="X59" i="23"/>
  <c r="W59" i="23"/>
  <c r="V59" i="23"/>
  <c r="U59" i="23"/>
  <c r="T59" i="23"/>
  <c r="S59" i="23"/>
  <c r="AW57" i="23"/>
  <c r="AV57" i="23"/>
  <c r="AU57" i="23"/>
  <c r="AT57" i="23"/>
  <c r="AS57" i="23"/>
  <c r="AR57" i="23"/>
  <c r="AQ57" i="23"/>
  <c r="AP57" i="23"/>
  <c r="AO57" i="23"/>
  <c r="AN57" i="23"/>
  <c r="AM57" i="23"/>
  <c r="AL57" i="23"/>
  <c r="AK57" i="23"/>
  <c r="AJ57" i="23"/>
  <c r="AI57" i="23"/>
  <c r="AH57" i="23"/>
  <c r="AG57" i="23"/>
  <c r="AF57" i="23"/>
  <c r="AE57" i="23"/>
  <c r="AD57" i="23"/>
  <c r="AC57" i="23"/>
  <c r="AB57" i="23"/>
  <c r="AA57" i="23"/>
  <c r="Z57" i="23"/>
  <c r="Y57" i="23"/>
  <c r="X57" i="23"/>
  <c r="W57" i="23"/>
  <c r="V57" i="23"/>
  <c r="U57" i="23"/>
  <c r="T57" i="23"/>
  <c r="S57" i="23"/>
  <c r="AX57" i="23" s="1"/>
  <c r="AZ57" i="23" s="1"/>
  <c r="F57" i="23"/>
  <c r="AW56" i="23"/>
  <c r="AV56" i="23"/>
  <c r="AU56" i="23"/>
  <c r="AT56" i="23"/>
  <c r="AS56" i="23"/>
  <c r="AR56" i="23"/>
  <c r="AQ56" i="23"/>
  <c r="AP56" i="23"/>
  <c r="AO56" i="23"/>
  <c r="AN56" i="23"/>
  <c r="AM56" i="23"/>
  <c r="AL56" i="23"/>
  <c r="AK56" i="23"/>
  <c r="AJ56" i="23"/>
  <c r="AI56" i="23"/>
  <c r="AH56" i="23"/>
  <c r="AG56" i="23"/>
  <c r="AF56" i="23"/>
  <c r="AE56" i="23"/>
  <c r="AD56" i="23"/>
  <c r="AC56" i="23"/>
  <c r="AB56" i="23"/>
  <c r="AA56" i="23"/>
  <c r="Z56" i="23"/>
  <c r="Y56" i="23"/>
  <c r="X56" i="23"/>
  <c r="W56" i="23"/>
  <c r="V56" i="23"/>
  <c r="U56" i="23"/>
  <c r="T56" i="23"/>
  <c r="S56" i="23"/>
  <c r="AX56" i="23" s="1"/>
  <c r="AZ56" i="23" s="1"/>
  <c r="AW54" i="23"/>
  <c r="AV54" i="23"/>
  <c r="AU54" i="23"/>
  <c r="AT54" i="23"/>
  <c r="AS54" i="23"/>
  <c r="AR54" i="23"/>
  <c r="AQ54" i="23"/>
  <c r="AP54" i="23"/>
  <c r="AO54" i="23"/>
  <c r="AN54" i="23"/>
  <c r="AM54" i="23"/>
  <c r="AL54" i="23"/>
  <c r="AK54" i="23"/>
  <c r="AJ54" i="23"/>
  <c r="AI54" i="23"/>
  <c r="AH54" i="23"/>
  <c r="AG54" i="23"/>
  <c r="AF54" i="23"/>
  <c r="AE54" i="23"/>
  <c r="AD54" i="23"/>
  <c r="AC54" i="23"/>
  <c r="AB54" i="23"/>
  <c r="AA54" i="23"/>
  <c r="Z54" i="23"/>
  <c r="Y54" i="23"/>
  <c r="X54" i="23"/>
  <c r="W54" i="23"/>
  <c r="V54" i="23"/>
  <c r="U54" i="23"/>
  <c r="AX54" i="23" s="1"/>
  <c r="AZ54" i="23" s="1"/>
  <c r="T54" i="23"/>
  <c r="S54" i="23"/>
  <c r="F54" i="23"/>
  <c r="AW53" i="23"/>
  <c r="AV53" i="23"/>
  <c r="AU53" i="23"/>
  <c r="AT53" i="23"/>
  <c r="AS53" i="23"/>
  <c r="AR53" i="23"/>
  <c r="AQ53" i="23"/>
  <c r="AP53" i="23"/>
  <c r="AO53" i="23"/>
  <c r="AN53" i="23"/>
  <c r="AM53" i="23"/>
  <c r="AL53" i="23"/>
  <c r="AK53" i="23"/>
  <c r="AJ53" i="23"/>
  <c r="AI53" i="23"/>
  <c r="AH53" i="23"/>
  <c r="AG53" i="23"/>
  <c r="AF53" i="23"/>
  <c r="AE53" i="23"/>
  <c r="AD53" i="23"/>
  <c r="AC53" i="23"/>
  <c r="AB53" i="23"/>
  <c r="AA53" i="23"/>
  <c r="Z53" i="23"/>
  <c r="Y53" i="23"/>
  <c r="AX53" i="23" s="1"/>
  <c r="AZ53" i="23" s="1"/>
  <c r="X53" i="23"/>
  <c r="W53" i="23"/>
  <c r="V53" i="23"/>
  <c r="U53" i="23"/>
  <c r="T53" i="23"/>
  <c r="S53" i="23"/>
  <c r="AW51" i="23"/>
  <c r="AV51" i="23"/>
  <c r="AU51" i="23"/>
  <c r="AT51" i="23"/>
  <c r="AS51" i="23"/>
  <c r="AR51" i="23"/>
  <c r="AQ51" i="23"/>
  <c r="AP51" i="23"/>
  <c r="AO51" i="23"/>
  <c r="AN51" i="23"/>
  <c r="AM51" i="23"/>
  <c r="AL51" i="23"/>
  <c r="AK51" i="23"/>
  <c r="AJ51" i="23"/>
  <c r="AI51" i="23"/>
  <c r="AH51" i="23"/>
  <c r="AG51" i="23"/>
  <c r="AF51" i="23"/>
  <c r="AE51" i="23"/>
  <c r="AD51" i="23"/>
  <c r="AC51" i="23"/>
  <c r="AB51" i="23"/>
  <c r="AA51" i="23"/>
  <c r="Z51" i="23"/>
  <c r="Y51" i="23"/>
  <c r="X51" i="23"/>
  <c r="W51" i="23"/>
  <c r="V51" i="23"/>
  <c r="U51" i="23"/>
  <c r="T51" i="23"/>
  <c r="S51" i="23"/>
  <c r="AX51" i="23" s="1"/>
  <c r="AZ51" i="23" s="1"/>
  <c r="F51" i="23"/>
  <c r="AW50" i="23"/>
  <c r="AV50" i="23"/>
  <c r="AU50" i="23"/>
  <c r="AT50" i="23"/>
  <c r="AS50" i="23"/>
  <c r="AR50" i="23"/>
  <c r="AQ50" i="23"/>
  <c r="AP50" i="23"/>
  <c r="AO50" i="23"/>
  <c r="AN50" i="23"/>
  <c r="AM50" i="23"/>
  <c r="AL50" i="23"/>
  <c r="AK50" i="23"/>
  <c r="AJ50" i="23"/>
  <c r="AI50" i="23"/>
  <c r="AH50" i="23"/>
  <c r="AG50" i="23"/>
  <c r="AF50" i="23"/>
  <c r="AE50" i="23"/>
  <c r="AD50" i="23"/>
  <c r="AC50" i="23"/>
  <c r="AB50" i="23"/>
  <c r="AA50" i="23"/>
  <c r="Z50" i="23"/>
  <c r="Y50" i="23"/>
  <c r="X50" i="23"/>
  <c r="W50" i="23"/>
  <c r="V50" i="23"/>
  <c r="U50" i="23"/>
  <c r="T50" i="23"/>
  <c r="S50" i="23"/>
  <c r="AX50" i="23" s="1"/>
  <c r="AZ50" i="23" s="1"/>
  <c r="AW48" i="23"/>
  <c r="AV48" i="23"/>
  <c r="AU48" i="23"/>
  <c r="AT48" i="23"/>
  <c r="AS48" i="23"/>
  <c r="AR48" i="23"/>
  <c r="AQ48" i="23"/>
  <c r="AP48" i="23"/>
  <c r="AO48" i="23"/>
  <c r="AN48" i="23"/>
  <c r="AM48" i="23"/>
  <c r="AL48" i="23"/>
  <c r="AK48" i="23"/>
  <c r="AJ48" i="23"/>
  <c r="AI48" i="23"/>
  <c r="AH48" i="23"/>
  <c r="AG48" i="23"/>
  <c r="AF48" i="23"/>
  <c r="AE48" i="23"/>
  <c r="AD48" i="23"/>
  <c r="AC48" i="23"/>
  <c r="AB48" i="23"/>
  <c r="AA48" i="23"/>
  <c r="Z48" i="23"/>
  <c r="Y48" i="23"/>
  <c r="X48" i="23"/>
  <c r="W48" i="23"/>
  <c r="V48" i="23"/>
  <c r="U48" i="23"/>
  <c r="AX48" i="23" s="1"/>
  <c r="AZ48" i="23" s="1"/>
  <c r="T48" i="23"/>
  <c r="S48" i="23"/>
  <c r="F48" i="23"/>
  <c r="AW47" i="23"/>
  <c r="AV47" i="23"/>
  <c r="AU47" i="23"/>
  <c r="AT47" i="23"/>
  <c r="AS47" i="23"/>
  <c r="AR47" i="23"/>
  <c r="AQ47" i="23"/>
  <c r="AP47" i="23"/>
  <c r="AO47" i="23"/>
  <c r="AN47" i="23"/>
  <c r="AM47" i="23"/>
  <c r="AL47" i="23"/>
  <c r="AK47" i="23"/>
  <c r="AJ47" i="23"/>
  <c r="AI47" i="23"/>
  <c r="AH47" i="23"/>
  <c r="AG47" i="23"/>
  <c r="AF47" i="23"/>
  <c r="AE47" i="23"/>
  <c r="AD47" i="23"/>
  <c r="AC47" i="23"/>
  <c r="AB47" i="23"/>
  <c r="AA47" i="23"/>
  <c r="Z47" i="23"/>
  <c r="Y47" i="23"/>
  <c r="AX47" i="23" s="1"/>
  <c r="AZ47" i="23" s="1"/>
  <c r="X47" i="23"/>
  <c r="W47" i="23"/>
  <c r="V47" i="23"/>
  <c r="U47" i="23"/>
  <c r="T47" i="23"/>
  <c r="S47" i="23"/>
  <c r="AW45" i="23"/>
  <c r="AV45" i="23"/>
  <c r="AU45" i="23"/>
  <c r="AT45" i="23"/>
  <c r="AS45" i="23"/>
  <c r="AR45" i="23"/>
  <c r="AQ45" i="23"/>
  <c r="AP45" i="23"/>
  <c r="AO45" i="23"/>
  <c r="AN45" i="23"/>
  <c r="AM45" i="23"/>
  <c r="AL45" i="23"/>
  <c r="AK45" i="23"/>
  <c r="AJ45" i="23"/>
  <c r="AI45" i="23"/>
  <c r="AH45" i="23"/>
  <c r="AG45" i="23"/>
  <c r="AF45" i="23"/>
  <c r="AE45" i="23"/>
  <c r="AD45" i="23"/>
  <c r="AC45" i="23"/>
  <c r="AB45" i="23"/>
  <c r="AA45" i="23"/>
  <c r="Z45" i="23"/>
  <c r="Y45" i="23"/>
  <c r="X45" i="23"/>
  <c r="W45" i="23"/>
  <c r="V45" i="23"/>
  <c r="U45" i="23"/>
  <c r="T45" i="23"/>
  <c r="S45" i="23"/>
  <c r="AX45" i="23" s="1"/>
  <c r="AZ45" i="23" s="1"/>
  <c r="F45" i="23"/>
  <c r="AW44" i="23"/>
  <c r="AV44" i="23"/>
  <c r="AU44" i="23"/>
  <c r="AT44" i="23"/>
  <c r="AS44" i="23"/>
  <c r="AR44" i="23"/>
  <c r="AQ44" i="23"/>
  <c r="AP44" i="23"/>
  <c r="AO44" i="23"/>
  <c r="AN44" i="23"/>
  <c r="AM44" i="23"/>
  <c r="AL44" i="23"/>
  <c r="AK44" i="23"/>
  <c r="AJ44" i="23"/>
  <c r="AI44" i="23"/>
  <c r="AH44" i="23"/>
  <c r="AG44" i="23"/>
  <c r="AF44" i="23"/>
  <c r="AE44" i="23"/>
  <c r="AD44" i="23"/>
  <c r="AC44" i="23"/>
  <c r="AB44" i="23"/>
  <c r="AA44" i="23"/>
  <c r="Z44" i="23"/>
  <c r="Y44" i="23"/>
  <c r="X44" i="23"/>
  <c r="W44" i="23"/>
  <c r="V44" i="23"/>
  <c r="U44" i="23"/>
  <c r="T44" i="23"/>
  <c r="S44" i="23"/>
  <c r="AX44" i="23" s="1"/>
  <c r="AZ44" i="23" s="1"/>
  <c r="AW42" i="23"/>
  <c r="AV42" i="23"/>
  <c r="AU42" i="23"/>
  <c r="AT42" i="23"/>
  <c r="AS42" i="23"/>
  <c r="AR42" i="23"/>
  <c r="AQ42" i="23"/>
  <c r="AP42" i="23"/>
  <c r="AO42" i="23"/>
  <c r="AN42" i="23"/>
  <c r="AM42" i="23"/>
  <c r="AL42" i="23"/>
  <c r="AK42" i="23"/>
  <c r="AJ42" i="23"/>
  <c r="AI42" i="23"/>
  <c r="AH42" i="23"/>
  <c r="AG42" i="23"/>
  <c r="AF42" i="23"/>
  <c r="AE42" i="23"/>
  <c r="AD42" i="23"/>
  <c r="AC42" i="23"/>
  <c r="AB42" i="23"/>
  <c r="AA42" i="23"/>
  <c r="Z42" i="23"/>
  <c r="Y42" i="23"/>
  <c r="X42" i="23"/>
  <c r="W42" i="23"/>
  <c r="V42" i="23"/>
  <c r="U42" i="23"/>
  <c r="AX42" i="23" s="1"/>
  <c r="AZ42" i="23" s="1"/>
  <c r="T42" i="23"/>
  <c r="S42" i="23"/>
  <c r="F42" i="23"/>
  <c r="AW41" i="23"/>
  <c r="AV41" i="23"/>
  <c r="AU41" i="23"/>
  <c r="AT41" i="23"/>
  <c r="AS41" i="23"/>
  <c r="AR41" i="23"/>
  <c r="AQ41" i="23"/>
  <c r="AP41" i="23"/>
  <c r="AO41" i="23"/>
  <c r="AN41" i="23"/>
  <c r="AM41" i="23"/>
  <c r="AL41" i="23"/>
  <c r="AK41" i="23"/>
  <c r="AJ41" i="23"/>
  <c r="AI41" i="23"/>
  <c r="AH41" i="23"/>
  <c r="AG41" i="23"/>
  <c r="AF41" i="23"/>
  <c r="AE41" i="23"/>
  <c r="AD41" i="23"/>
  <c r="AC41" i="23"/>
  <c r="AB41" i="23"/>
  <c r="AA41" i="23"/>
  <c r="Z41" i="23"/>
  <c r="Y41" i="23"/>
  <c r="AX41" i="23" s="1"/>
  <c r="AZ41" i="23" s="1"/>
  <c r="X41" i="23"/>
  <c r="W41" i="23"/>
  <c r="V41" i="23"/>
  <c r="U41" i="23"/>
  <c r="T41" i="23"/>
  <c r="S41" i="23"/>
  <c r="AW39" i="23"/>
  <c r="AV39" i="23"/>
  <c r="AU39" i="23"/>
  <c r="AT39" i="23"/>
  <c r="AS39" i="23"/>
  <c r="AR39" i="23"/>
  <c r="AQ39" i="23"/>
  <c r="AP39" i="23"/>
  <c r="AO39" i="23"/>
  <c r="AN39" i="23"/>
  <c r="AM39" i="23"/>
  <c r="AL39" i="23"/>
  <c r="AK39" i="23"/>
  <c r="AJ39" i="23"/>
  <c r="AI39" i="23"/>
  <c r="AH39" i="23"/>
  <c r="AG39" i="23"/>
  <c r="AF39" i="23"/>
  <c r="AE39" i="23"/>
  <c r="AD39" i="23"/>
  <c r="AC39" i="23"/>
  <c r="AB39" i="23"/>
  <c r="AA39" i="23"/>
  <c r="Z39" i="23"/>
  <c r="Y39" i="23"/>
  <c r="X39" i="23"/>
  <c r="W39" i="23"/>
  <c r="V39" i="23"/>
  <c r="U39" i="23"/>
  <c r="T39" i="23"/>
  <c r="S39" i="23"/>
  <c r="AX39" i="23" s="1"/>
  <c r="AZ39" i="23" s="1"/>
  <c r="F39" i="23"/>
  <c r="AW38" i="23"/>
  <c r="AV38" i="23"/>
  <c r="AU38" i="23"/>
  <c r="AT38" i="23"/>
  <c r="AS38" i="23"/>
  <c r="AR38" i="23"/>
  <c r="AQ38" i="23"/>
  <c r="AP38" i="23"/>
  <c r="AO38" i="23"/>
  <c r="AN38" i="23"/>
  <c r="AM38" i="23"/>
  <c r="AL38" i="23"/>
  <c r="AK38" i="23"/>
  <c r="AJ38" i="23"/>
  <c r="AI38" i="23"/>
  <c r="AH38" i="23"/>
  <c r="AG38" i="23"/>
  <c r="AF38" i="23"/>
  <c r="AE38" i="23"/>
  <c r="AD38" i="23"/>
  <c r="AC38" i="23"/>
  <c r="AB38" i="23"/>
  <c r="AA38" i="23"/>
  <c r="Z38" i="23"/>
  <c r="Y38" i="23"/>
  <c r="X38" i="23"/>
  <c r="W38" i="23"/>
  <c r="V38" i="23"/>
  <c r="U38" i="23"/>
  <c r="T38" i="23"/>
  <c r="S38" i="23"/>
  <c r="AX38" i="23" s="1"/>
  <c r="AZ38" i="23" s="1"/>
  <c r="AW36" i="23"/>
  <c r="AV36" i="23"/>
  <c r="AU36" i="23"/>
  <c r="AT36" i="23"/>
  <c r="AS36" i="23"/>
  <c r="AR36" i="23"/>
  <c r="AQ36" i="23"/>
  <c r="AP36" i="23"/>
  <c r="AO36" i="23"/>
  <c r="AN36" i="23"/>
  <c r="AM36" i="23"/>
  <c r="AL36" i="23"/>
  <c r="AK36" i="23"/>
  <c r="AJ36" i="23"/>
  <c r="AI36" i="23"/>
  <c r="AH36" i="23"/>
  <c r="AG36" i="23"/>
  <c r="AF36" i="23"/>
  <c r="AE36" i="23"/>
  <c r="AD36" i="23"/>
  <c r="AC36" i="23"/>
  <c r="AB36" i="23"/>
  <c r="AA36" i="23"/>
  <c r="Z36" i="23"/>
  <c r="Y36" i="23"/>
  <c r="X36" i="23"/>
  <c r="W36" i="23"/>
  <c r="V36" i="23"/>
  <c r="U36" i="23"/>
  <c r="AX36" i="23" s="1"/>
  <c r="AZ36" i="23" s="1"/>
  <c r="T36" i="23"/>
  <c r="S36" i="23"/>
  <c r="F36" i="23"/>
  <c r="AW35" i="23"/>
  <c r="AV35" i="23"/>
  <c r="AU35" i="23"/>
  <c r="AT35" i="23"/>
  <c r="AS35" i="23"/>
  <c r="AR35" i="23"/>
  <c r="AQ35" i="23"/>
  <c r="AP35" i="23"/>
  <c r="AO35" i="23"/>
  <c r="AN35" i="23"/>
  <c r="AM35" i="23"/>
  <c r="AL35" i="23"/>
  <c r="AK35" i="23"/>
  <c r="AJ35" i="23"/>
  <c r="AI35" i="23"/>
  <c r="AH35" i="23"/>
  <c r="AG35" i="23"/>
  <c r="AF35" i="23"/>
  <c r="AE35" i="23"/>
  <c r="AD35" i="23"/>
  <c r="AC35" i="23"/>
  <c r="AB35" i="23"/>
  <c r="AA35" i="23"/>
  <c r="Z35" i="23"/>
  <c r="Y35" i="23"/>
  <c r="AX35" i="23" s="1"/>
  <c r="AZ35" i="23" s="1"/>
  <c r="X35" i="23"/>
  <c r="W35" i="23"/>
  <c r="V35" i="23"/>
  <c r="U35" i="23"/>
  <c r="T35" i="23"/>
  <c r="S35" i="23"/>
  <c r="AW33" i="23"/>
  <c r="AV33" i="23"/>
  <c r="AU33" i="23"/>
  <c r="AT33" i="23"/>
  <c r="AS33" i="23"/>
  <c r="AR33" i="23"/>
  <c r="AQ33" i="23"/>
  <c r="AP33" i="23"/>
  <c r="AO33" i="23"/>
  <c r="AN33" i="23"/>
  <c r="AM33" i="23"/>
  <c r="AL33" i="23"/>
  <c r="AK33" i="23"/>
  <c r="AJ33" i="23"/>
  <c r="AI33" i="23"/>
  <c r="AH33" i="23"/>
  <c r="AG33" i="23"/>
  <c r="AF33" i="23"/>
  <c r="AE33" i="23"/>
  <c r="AD33" i="23"/>
  <c r="AC33" i="23"/>
  <c r="AB33" i="23"/>
  <c r="AA33" i="23"/>
  <c r="Z33" i="23"/>
  <c r="Y33" i="23"/>
  <c r="X33" i="23"/>
  <c r="W33" i="23"/>
  <c r="V33" i="23"/>
  <c r="U33" i="23"/>
  <c r="T33" i="23"/>
  <c r="S33" i="23"/>
  <c r="AX33" i="23" s="1"/>
  <c r="AZ33" i="23" s="1"/>
  <c r="F33" i="23"/>
  <c r="AW32" i="23"/>
  <c r="AV32" i="23"/>
  <c r="AU32" i="23"/>
  <c r="AT32" i="23"/>
  <c r="AS32" i="23"/>
  <c r="AR32" i="23"/>
  <c r="AQ32" i="23"/>
  <c r="AP32" i="23"/>
  <c r="AO32" i="23"/>
  <c r="AN32" i="23"/>
  <c r="AM32" i="23"/>
  <c r="AL32" i="23"/>
  <c r="AK32" i="23"/>
  <c r="AJ32" i="23"/>
  <c r="AI32" i="23"/>
  <c r="AH32" i="23"/>
  <c r="AG32" i="23"/>
  <c r="AF32" i="23"/>
  <c r="AE32" i="23"/>
  <c r="AD32" i="23"/>
  <c r="AC32" i="23"/>
  <c r="AB32" i="23"/>
  <c r="AA32" i="23"/>
  <c r="Z32" i="23"/>
  <c r="Y32" i="23"/>
  <c r="X32" i="23"/>
  <c r="W32" i="23"/>
  <c r="V32" i="23"/>
  <c r="U32" i="23"/>
  <c r="T32" i="23"/>
  <c r="S32" i="23"/>
  <c r="AX32" i="23" s="1"/>
  <c r="AZ32" i="23" s="1"/>
  <c r="AW30" i="23"/>
  <c r="AV30" i="23"/>
  <c r="AU30" i="23"/>
  <c r="AT30" i="23"/>
  <c r="AS30" i="23"/>
  <c r="AR30" i="23"/>
  <c r="AQ30" i="23"/>
  <c r="AP30" i="23"/>
  <c r="AO30" i="23"/>
  <c r="AN30" i="23"/>
  <c r="AM30" i="23"/>
  <c r="AL30" i="23"/>
  <c r="AK30" i="23"/>
  <c r="AJ30" i="23"/>
  <c r="AI30" i="23"/>
  <c r="AH30" i="23"/>
  <c r="AG30" i="23"/>
  <c r="AF30" i="23"/>
  <c r="AE30" i="23"/>
  <c r="AD30" i="23"/>
  <c r="AC30" i="23"/>
  <c r="AB30" i="23"/>
  <c r="AA30" i="23"/>
  <c r="Z30" i="23"/>
  <c r="Y30" i="23"/>
  <c r="X30" i="23"/>
  <c r="W30" i="23"/>
  <c r="V30" i="23"/>
  <c r="U30" i="23"/>
  <c r="AX30" i="23" s="1"/>
  <c r="AZ30" i="23" s="1"/>
  <c r="T30" i="23"/>
  <c r="S30" i="23"/>
  <c r="F30" i="23"/>
  <c r="AW29" i="23"/>
  <c r="AV29" i="23"/>
  <c r="AU29" i="23"/>
  <c r="AT29" i="23"/>
  <c r="AS29" i="23"/>
  <c r="AR29" i="23"/>
  <c r="AQ29" i="23"/>
  <c r="AP29" i="23"/>
  <c r="AO29" i="23"/>
  <c r="AN29" i="23"/>
  <c r="AM29" i="23"/>
  <c r="AL29" i="23"/>
  <c r="AK29" i="23"/>
  <c r="AJ29" i="23"/>
  <c r="AI29" i="23"/>
  <c r="AH29" i="23"/>
  <c r="AG29" i="23"/>
  <c r="AF29" i="23"/>
  <c r="AE29" i="23"/>
  <c r="AD29" i="23"/>
  <c r="AC29" i="23"/>
  <c r="AB29" i="23"/>
  <c r="AA29" i="23"/>
  <c r="Z29" i="23"/>
  <c r="Y29" i="23"/>
  <c r="X29" i="23"/>
  <c r="W29" i="23"/>
  <c r="AX29" i="23" s="1"/>
  <c r="AZ29" i="23" s="1"/>
  <c r="V29" i="23"/>
  <c r="U29" i="23"/>
  <c r="T29" i="23"/>
  <c r="S29" i="23"/>
  <c r="B28" i="23"/>
  <c r="B31" i="23" s="1"/>
  <c r="B34" i="23" s="1"/>
  <c r="B37" i="23" s="1"/>
  <c r="B40" i="23" s="1"/>
  <c r="B43" i="23" s="1"/>
  <c r="B46" i="23" s="1"/>
  <c r="B49" i="23" s="1"/>
  <c r="B52" i="23" s="1"/>
  <c r="B55" i="23" s="1"/>
  <c r="B58" i="23" s="1"/>
  <c r="B61" i="23" s="1"/>
  <c r="B64" i="23" s="1"/>
  <c r="B67" i="23" s="1"/>
  <c r="B70" i="23" s="1"/>
  <c r="B73" i="23" s="1"/>
  <c r="B76" i="23" s="1"/>
  <c r="B79" i="23" s="1"/>
  <c r="B82" i="23" s="1"/>
  <c r="B85" i="23" s="1"/>
  <c r="B88" i="23" s="1"/>
  <c r="B91" i="23" s="1"/>
  <c r="B94" i="23" s="1"/>
  <c r="B97" i="23" s="1"/>
  <c r="B100" i="23" s="1"/>
  <c r="B103" i="23" s="1"/>
  <c r="B106" i="23" s="1"/>
  <c r="B109" i="23" s="1"/>
  <c r="B112" i="23" s="1"/>
  <c r="B115" i="23" s="1"/>
  <c r="B118" i="23" s="1"/>
  <c r="B121" i="23" s="1"/>
  <c r="B124" i="23" s="1"/>
  <c r="B127" i="23" s="1"/>
  <c r="B130" i="23" s="1"/>
  <c r="B133" i="23" s="1"/>
  <c r="B136" i="23" s="1"/>
  <c r="B139" i="23" s="1"/>
  <c r="B142" i="23" s="1"/>
  <c r="B145" i="23" s="1"/>
  <c r="B148" i="23" s="1"/>
  <c r="B151" i="23" s="1"/>
  <c r="B154" i="23" s="1"/>
  <c r="B157" i="23" s="1"/>
  <c r="B160" i="23" s="1"/>
  <c r="B163" i="23" s="1"/>
  <c r="B166" i="23" s="1"/>
  <c r="B169" i="23" s="1"/>
  <c r="B172" i="23" s="1"/>
  <c r="B175" i="23" s="1"/>
  <c r="B178" i="23" s="1"/>
  <c r="B181" i="23" s="1"/>
  <c r="B184" i="23" s="1"/>
  <c r="B187" i="23" s="1"/>
  <c r="B190" i="23" s="1"/>
  <c r="B193" i="23" s="1"/>
  <c r="B196" i="23" s="1"/>
  <c r="B199" i="23" s="1"/>
  <c r="B202" i="23" s="1"/>
  <c r="B205" i="23" s="1"/>
  <c r="B208" i="23" s="1"/>
  <c r="B211" i="23" s="1"/>
  <c r="B214" i="23" s="1"/>
  <c r="B217" i="23" s="1"/>
  <c r="B220" i="23" s="1"/>
  <c r="B223" i="23" s="1"/>
  <c r="B226" i="23" s="1"/>
  <c r="B229" i="23" s="1"/>
  <c r="B232" i="23" s="1"/>
  <c r="B235" i="23" s="1"/>
  <c r="B238" i="23" s="1"/>
  <c r="B241" i="23" s="1"/>
  <c r="B244" i="23" s="1"/>
  <c r="B247" i="23" s="1"/>
  <c r="B250" i="23" s="1"/>
  <c r="B253" i="23" s="1"/>
  <c r="B256" i="23" s="1"/>
  <c r="B259" i="23" s="1"/>
  <c r="B262" i="23" s="1"/>
  <c r="B265" i="23" s="1"/>
  <c r="B268" i="23" s="1"/>
  <c r="B271" i="23" s="1"/>
  <c r="B274" i="23" s="1"/>
  <c r="B277" i="23" s="1"/>
  <c r="B280" i="23" s="1"/>
  <c r="B283" i="23" s="1"/>
  <c r="B286" i="23" s="1"/>
  <c r="B289" i="23" s="1"/>
  <c r="B292" i="23" s="1"/>
  <c r="B295" i="23" s="1"/>
  <c r="B298" i="23" s="1"/>
  <c r="B301" i="23" s="1"/>
  <c r="B304" i="23" s="1"/>
  <c r="B307" i="23" s="1"/>
  <c r="B310" i="23" s="1"/>
  <c r="B313" i="23" s="1"/>
  <c r="B316" i="23" s="1"/>
  <c r="B319" i="23" s="1"/>
  <c r="AW27" i="23"/>
  <c r="AV27" i="23"/>
  <c r="AU27" i="23"/>
  <c r="AT27" i="23"/>
  <c r="AS27" i="23"/>
  <c r="AR27" i="23"/>
  <c r="AQ27" i="23"/>
  <c r="AP27" i="23"/>
  <c r="AO27" i="23"/>
  <c r="AN27" i="23"/>
  <c r="AM27" i="23"/>
  <c r="AL27" i="23"/>
  <c r="AK27" i="23"/>
  <c r="AJ27" i="23"/>
  <c r="AI27" i="23"/>
  <c r="AH27" i="23"/>
  <c r="AG27" i="23"/>
  <c r="AF27" i="23"/>
  <c r="AE27" i="23"/>
  <c r="AD27" i="23"/>
  <c r="AC27" i="23"/>
  <c r="AB27" i="23"/>
  <c r="AA27" i="23"/>
  <c r="Z27" i="23"/>
  <c r="Y27" i="23"/>
  <c r="X27" i="23"/>
  <c r="W27" i="23"/>
  <c r="V27" i="23"/>
  <c r="U27" i="23"/>
  <c r="T27" i="23"/>
  <c r="S27" i="23"/>
  <c r="AX27" i="23" s="1"/>
  <c r="AZ27" i="23" s="1"/>
  <c r="F27" i="23"/>
  <c r="AW26" i="23"/>
  <c r="AV26" i="23"/>
  <c r="AU26" i="23"/>
  <c r="AT26" i="23"/>
  <c r="AS26" i="23"/>
  <c r="AR26" i="23"/>
  <c r="AQ26" i="23"/>
  <c r="AP26" i="23"/>
  <c r="AO26" i="23"/>
  <c r="AN26" i="23"/>
  <c r="AM26" i="23"/>
  <c r="AL26" i="23"/>
  <c r="AK26" i="23"/>
  <c r="AJ26" i="23"/>
  <c r="AI26" i="23"/>
  <c r="AH26" i="23"/>
  <c r="AG26" i="23"/>
  <c r="AF26" i="23"/>
  <c r="AE26" i="23"/>
  <c r="AD26" i="23"/>
  <c r="AC26" i="23"/>
  <c r="AB26" i="23"/>
  <c r="AA26" i="23"/>
  <c r="Z26" i="23"/>
  <c r="Y26" i="23"/>
  <c r="X26" i="23"/>
  <c r="W26" i="23"/>
  <c r="V26" i="23"/>
  <c r="U26" i="23"/>
  <c r="T26" i="23"/>
  <c r="S26" i="23"/>
  <c r="AX26" i="23" s="1"/>
  <c r="AZ26" i="23" s="1"/>
  <c r="B25" i="23"/>
  <c r="AW24" i="23"/>
  <c r="AV24" i="23"/>
  <c r="AU24" i="23"/>
  <c r="AT24" i="23"/>
  <c r="AS24" i="23"/>
  <c r="AR24" i="23"/>
  <c r="AQ24" i="23"/>
  <c r="AP24" i="23"/>
  <c r="AO24" i="23"/>
  <c r="AN24" i="23"/>
  <c r="AM24" i="23"/>
  <c r="AL24" i="23"/>
  <c r="AK24" i="23"/>
  <c r="AJ24" i="23"/>
  <c r="AI24" i="23"/>
  <c r="AH24" i="23"/>
  <c r="AG24" i="23"/>
  <c r="AF24" i="23"/>
  <c r="AE24" i="23"/>
  <c r="AD24" i="23"/>
  <c r="AC24" i="23"/>
  <c r="AB24" i="23"/>
  <c r="AA24" i="23"/>
  <c r="Z24" i="23"/>
  <c r="Y24" i="23"/>
  <c r="X24" i="23"/>
  <c r="W24" i="23"/>
  <c r="V24" i="23"/>
  <c r="U24" i="23"/>
  <c r="AX24" i="23" s="1"/>
  <c r="AZ24" i="23" s="1"/>
  <c r="T24" i="23"/>
  <c r="S24" i="23"/>
  <c r="F24" i="23"/>
  <c r="AW23" i="23"/>
  <c r="AV23" i="23"/>
  <c r="AU23" i="23"/>
  <c r="AT23" i="23"/>
  <c r="AS23" i="23"/>
  <c r="AR23" i="23"/>
  <c r="AQ23" i="23"/>
  <c r="AP23" i="23"/>
  <c r="AO23" i="23"/>
  <c r="AN23" i="23"/>
  <c r="AM23" i="23"/>
  <c r="AL23" i="23"/>
  <c r="AK23" i="23"/>
  <c r="AJ23" i="23"/>
  <c r="AI23" i="23"/>
  <c r="AH23" i="23"/>
  <c r="AG23" i="23"/>
  <c r="AF23" i="23"/>
  <c r="AE23" i="23"/>
  <c r="AD23" i="23"/>
  <c r="AC23" i="23"/>
  <c r="AB23" i="23"/>
  <c r="AA23" i="23"/>
  <c r="Z23" i="23"/>
  <c r="Y23" i="23"/>
  <c r="X23" i="23"/>
  <c r="W23" i="23"/>
  <c r="AX23" i="23" s="1"/>
  <c r="AZ23" i="23" s="1"/>
  <c r="V23" i="23"/>
  <c r="U23" i="23"/>
  <c r="T23" i="23"/>
  <c r="S23" i="23"/>
  <c r="AW21" i="23"/>
  <c r="AV21" i="23"/>
  <c r="AT21" i="23"/>
  <c r="AP21" i="23"/>
  <c r="AO21" i="23"/>
  <c r="AN21" i="23"/>
  <c r="AL21" i="23"/>
  <c r="AH21" i="23"/>
  <c r="AG21" i="23"/>
  <c r="AF21" i="23"/>
  <c r="AD21" i="23"/>
  <c r="Z21" i="23"/>
  <c r="Y21" i="23"/>
  <c r="X21" i="23"/>
  <c r="V21" i="23"/>
  <c r="AW20" i="23"/>
  <c r="AV20" i="23"/>
  <c r="AU20" i="23"/>
  <c r="AU21" i="23" s="1"/>
  <c r="AT20" i="23"/>
  <c r="AS20" i="23"/>
  <c r="AS21" i="23" s="1"/>
  <c r="AP20" i="23"/>
  <c r="AO20" i="23"/>
  <c r="AN20" i="23"/>
  <c r="AM20" i="23"/>
  <c r="AM21" i="23" s="1"/>
  <c r="AL20" i="23"/>
  <c r="AK20" i="23"/>
  <c r="AK21" i="23" s="1"/>
  <c r="AH20" i="23"/>
  <c r="AG20" i="23"/>
  <c r="AF20" i="23"/>
  <c r="AE20" i="23"/>
  <c r="AE21" i="23" s="1"/>
  <c r="AD20" i="23"/>
  <c r="AC20" i="23"/>
  <c r="AC21" i="23" s="1"/>
  <c r="Z20" i="23"/>
  <c r="Y20" i="23"/>
  <c r="X20" i="23"/>
  <c r="W20" i="23"/>
  <c r="W21" i="23" s="1"/>
  <c r="V20" i="23"/>
  <c r="U20" i="23"/>
  <c r="U21" i="23" s="1"/>
  <c r="AW19" i="23"/>
  <c r="AV19" i="23"/>
  <c r="AU19" i="23"/>
  <c r="AX17" i="23"/>
  <c r="BC14" i="23"/>
  <c r="BB8" i="23"/>
  <c r="AC2" i="23"/>
  <c r="AR20" i="23" s="1"/>
  <c r="AR21" i="23" s="1"/>
  <c r="U25" i="22"/>
  <c r="S25" i="22"/>
  <c r="Q25" i="22"/>
  <c r="K25" i="22"/>
  <c r="S24" i="22"/>
  <c r="U24" i="22" s="1"/>
  <c r="Q24" i="22"/>
  <c r="K24" i="22"/>
  <c r="U23" i="22"/>
  <c r="S23" i="22"/>
  <c r="Q23" i="22"/>
  <c r="K23" i="22"/>
  <c r="S22" i="22"/>
  <c r="U22" i="22" s="1"/>
  <c r="Q22" i="22"/>
  <c r="K22" i="22"/>
  <c r="U21" i="22"/>
  <c r="S21" i="22"/>
  <c r="Q21" i="22"/>
  <c r="K21" i="22"/>
  <c r="S20" i="22"/>
  <c r="U20" i="22" s="1"/>
  <c r="Q20" i="22"/>
  <c r="K20" i="22"/>
  <c r="U19" i="22"/>
  <c r="S19" i="22"/>
  <c r="Q19" i="22"/>
  <c r="K19" i="22"/>
  <c r="S18" i="22"/>
  <c r="U18" i="22" s="1"/>
  <c r="Q18" i="22"/>
  <c r="K18" i="22"/>
  <c r="U17" i="22"/>
  <c r="S17" i="22"/>
  <c r="Q17" i="22"/>
  <c r="K17" i="22"/>
  <c r="S16" i="22"/>
  <c r="U16" i="22" s="1"/>
  <c r="Q16" i="22"/>
  <c r="K16" i="22"/>
  <c r="U15" i="22"/>
  <c r="S15" i="22"/>
  <c r="Q15" i="22"/>
  <c r="K15" i="22"/>
  <c r="S14" i="22"/>
  <c r="U14" i="22" s="1"/>
  <c r="Q14" i="22"/>
  <c r="K14" i="22"/>
  <c r="U13" i="22"/>
  <c r="S13" i="22"/>
  <c r="Q13" i="22"/>
  <c r="K13" i="22"/>
  <c r="S12" i="22"/>
  <c r="U12" i="22" s="1"/>
  <c r="Q12" i="22"/>
  <c r="K12" i="22"/>
  <c r="U11" i="22"/>
  <c r="S11" i="22"/>
  <c r="Q11" i="22"/>
  <c r="K11" i="22"/>
  <c r="S10" i="22"/>
  <c r="U10" i="22" s="1"/>
  <c r="Q10" i="22"/>
  <c r="K10" i="22"/>
  <c r="U9" i="22"/>
  <c r="S9" i="22"/>
  <c r="Q9" i="22"/>
  <c r="K9" i="22"/>
  <c r="S8" i="22"/>
  <c r="U8" i="22" s="1"/>
  <c r="Q8" i="22"/>
  <c r="K8" i="22"/>
  <c r="U7" i="22"/>
  <c r="S7" i="22"/>
  <c r="Q7" i="22"/>
  <c r="K7" i="22"/>
  <c r="S6" i="22"/>
  <c r="U6" i="22" s="1"/>
  <c r="Q6" i="22"/>
  <c r="K6" i="22"/>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V66" i="21"/>
  <c r="U66" i="21"/>
  <c r="T66" i="21"/>
  <c r="S66"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V60" i="21"/>
  <c r="U60" i="21"/>
  <c r="T60" i="21"/>
  <c r="S60" i="21"/>
  <c r="AX60" i="21" s="1"/>
  <c r="F60" i="21"/>
  <c r="AW59" i="21"/>
  <c r="AV59" i="21"/>
  <c r="AU59" i="21"/>
  <c r="AT59" i="21"/>
  <c r="AS59" i="21"/>
  <c r="AR59" i="21"/>
  <c r="AQ59" i="21"/>
  <c r="AP59" i="21"/>
  <c r="AO59" i="21"/>
  <c r="AN59" i="21"/>
  <c r="AM59" i="21"/>
  <c r="AL59" i="21"/>
  <c r="AK59" i="21"/>
  <c r="AJ59" i="21"/>
  <c r="AI59" i="21"/>
  <c r="AH59" i="21"/>
  <c r="AG59" i="21"/>
  <c r="AF59" i="21"/>
  <c r="AE59" i="21"/>
  <c r="AD59" i="21"/>
  <c r="AC59" i="21"/>
  <c r="AB59" i="21"/>
  <c r="AA59" i="21"/>
  <c r="Z59" i="21"/>
  <c r="AX59" i="21" s="1"/>
  <c r="Y59" i="21"/>
  <c r="X59" i="21"/>
  <c r="W59" i="21"/>
  <c r="V59" i="21"/>
  <c r="U59" i="21"/>
  <c r="T59" i="21"/>
  <c r="S59" i="21"/>
  <c r="AW57" i="21"/>
  <c r="AV57" i="21"/>
  <c r="AU57" i="21"/>
  <c r="AT57" i="21"/>
  <c r="AS57" i="21"/>
  <c r="AR57" i="21"/>
  <c r="AQ57" i="21"/>
  <c r="AP57" i="21"/>
  <c r="AO57" i="21"/>
  <c r="AN57" i="21"/>
  <c r="AM57" i="21"/>
  <c r="AL57" i="21"/>
  <c r="AK57" i="21"/>
  <c r="AJ57" i="21"/>
  <c r="AI57" i="21"/>
  <c r="AH57" i="21"/>
  <c r="AG57" i="21"/>
  <c r="AF57" i="21"/>
  <c r="AE57" i="21"/>
  <c r="AD57" i="21"/>
  <c r="AC57" i="21"/>
  <c r="AB57" i="21"/>
  <c r="AA57" i="21"/>
  <c r="Z57" i="21"/>
  <c r="Y57" i="21"/>
  <c r="X57" i="21"/>
  <c r="W57" i="21"/>
  <c r="V57" i="21"/>
  <c r="U57" i="21"/>
  <c r="T57" i="21"/>
  <c r="S57" i="21"/>
  <c r="AX57" i="21" s="1"/>
  <c r="F57"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V56" i="21"/>
  <c r="AX56" i="21" s="1"/>
  <c r="U56" i="21"/>
  <c r="T56" i="21"/>
  <c r="S56"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V54" i="21"/>
  <c r="U54" i="21"/>
  <c r="T54" i="21"/>
  <c r="S54" i="21"/>
  <c r="AX54" i="21" s="1"/>
  <c r="F54" i="21"/>
  <c r="AW53" i="21"/>
  <c r="AV53" i="21"/>
  <c r="AU53" i="21"/>
  <c r="AT53" i="21"/>
  <c r="AS53" i="21"/>
  <c r="AR53" i="21"/>
  <c r="AQ53" i="21"/>
  <c r="AP53" i="21"/>
  <c r="AO53" i="21"/>
  <c r="AN53" i="21"/>
  <c r="AM53" i="21"/>
  <c r="AL53" i="21"/>
  <c r="AK53" i="21"/>
  <c r="AJ53" i="21"/>
  <c r="AI53" i="21"/>
  <c r="AH53" i="21"/>
  <c r="AG53" i="21"/>
  <c r="AF53" i="21"/>
  <c r="AE53" i="21"/>
  <c r="AD53" i="21"/>
  <c r="AC53" i="21"/>
  <c r="AB53" i="21"/>
  <c r="AA53" i="21"/>
  <c r="Z53" i="21"/>
  <c r="Y53" i="21"/>
  <c r="X53" i="21"/>
  <c r="W53" i="21"/>
  <c r="V53" i="21"/>
  <c r="AX53" i="21" s="1"/>
  <c r="U53" i="21"/>
  <c r="T53" i="21"/>
  <c r="S53" i="21"/>
  <c r="AW51" i="21"/>
  <c r="AV51" i="21"/>
  <c r="AU51" i="21"/>
  <c r="AT51" i="21"/>
  <c r="AS51" i="21"/>
  <c r="AR51" i="21"/>
  <c r="AQ51" i="21"/>
  <c r="AP51" i="21"/>
  <c r="AO51" i="21"/>
  <c r="AN51" i="21"/>
  <c r="AM51" i="21"/>
  <c r="AL51" i="21"/>
  <c r="AK51" i="21"/>
  <c r="AJ51" i="21"/>
  <c r="AI51" i="21"/>
  <c r="AH51" i="21"/>
  <c r="AG51" i="21"/>
  <c r="AF51" i="21"/>
  <c r="AE51" i="21"/>
  <c r="AD51" i="21"/>
  <c r="AC51" i="21"/>
  <c r="AB51" i="21"/>
  <c r="AA51" i="21"/>
  <c r="Z51" i="21"/>
  <c r="Y51" i="21"/>
  <c r="X51" i="21"/>
  <c r="W51" i="21"/>
  <c r="V51" i="21"/>
  <c r="U51" i="21"/>
  <c r="T51" i="21"/>
  <c r="S51" i="21"/>
  <c r="AX51" i="21" s="1"/>
  <c r="F51"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V50" i="21"/>
  <c r="AX50" i="21" s="1"/>
  <c r="U50" i="21"/>
  <c r="T50" i="21"/>
  <c r="S50"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V48" i="21"/>
  <c r="U48" i="21"/>
  <c r="T48" i="21"/>
  <c r="S48" i="21"/>
  <c r="AX48" i="21" s="1"/>
  <c r="F48" i="21"/>
  <c r="AW47" i="21"/>
  <c r="AV47" i="21"/>
  <c r="AU47" i="21"/>
  <c r="AT47" i="21"/>
  <c r="AS47" i="21"/>
  <c r="AR47" i="21"/>
  <c r="AQ47" i="21"/>
  <c r="AP47" i="21"/>
  <c r="AO47" i="21"/>
  <c r="AN47" i="21"/>
  <c r="AM47" i="21"/>
  <c r="AL47" i="21"/>
  <c r="AK47" i="21"/>
  <c r="AJ47" i="21"/>
  <c r="AI47" i="21"/>
  <c r="AH47" i="21"/>
  <c r="AG47" i="21"/>
  <c r="AF47" i="21"/>
  <c r="AE47" i="21"/>
  <c r="AD47" i="21"/>
  <c r="AC47" i="21"/>
  <c r="AB47" i="21"/>
  <c r="AA47" i="21"/>
  <c r="Z47" i="21"/>
  <c r="Y47" i="21"/>
  <c r="X47" i="21"/>
  <c r="W47" i="21"/>
  <c r="V47" i="21"/>
  <c r="AX47" i="21" s="1"/>
  <c r="U47" i="21"/>
  <c r="T47" i="21"/>
  <c r="S47" i="21"/>
  <c r="AW45" i="21"/>
  <c r="AV45" i="21"/>
  <c r="AU45" i="21"/>
  <c r="AT45" i="21"/>
  <c r="AS45" i="21"/>
  <c r="AR45" i="21"/>
  <c r="AQ45" i="21"/>
  <c r="AP45" i="21"/>
  <c r="AO45" i="21"/>
  <c r="AN45" i="21"/>
  <c r="AM45" i="21"/>
  <c r="AL45" i="21"/>
  <c r="AK45" i="21"/>
  <c r="AJ45" i="21"/>
  <c r="AI45" i="21"/>
  <c r="AH45" i="21"/>
  <c r="AG45" i="21"/>
  <c r="AF45" i="21"/>
  <c r="AE45" i="21"/>
  <c r="AD45" i="21"/>
  <c r="AC45" i="21"/>
  <c r="AB45" i="21"/>
  <c r="AA45" i="21"/>
  <c r="Z45" i="21"/>
  <c r="Y45" i="21"/>
  <c r="X45" i="21"/>
  <c r="W45" i="21"/>
  <c r="V45" i="21"/>
  <c r="U45" i="21"/>
  <c r="T45" i="21"/>
  <c r="S45" i="21"/>
  <c r="AX45" i="21" s="1"/>
  <c r="F45"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AX44" i="21" s="1"/>
  <c r="Y44" i="21"/>
  <c r="X44" i="21"/>
  <c r="W44" i="21"/>
  <c r="V44" i="21"/>
  <c r="U44" i="21"/>
  <c r="T44" i="21"/>
  <c r="S44"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V42" i="21"/>
  <c r="U42" i="21"/>
  <c r="T42" i="21"/>
  <c r="S42" i="21"/>
  <c r="AX42" i="21" s="1"/>
  <c r="F42" i="21"/>
  <c r="AW41" i="21"/>
  <c r="AV41" i="21"/>
  <c r="AU41" i="21"/>
  <c r="AT41" i="21"/>
  <c r="AS41" i="21"/>
  <c r="AR41" i="21"/>
  <c r="AQ41" i="21"/>
  <c r="AP41" i="21"/>
  <c r="AO41" i="21"/>
  <c r="AN41" i="21"/>
  <c r="AM41" i="21"/>
  <c r="AL41" i="21"/>
  <c r="AK41" i="21"/>
  <c r="AJ41" i="21"/>
  <c r="AI41" i="21"/>
  <c r="AH41" i="21"/>
  <c r="AG41" i="21"/>
  <c r="AF41" i="21"/>
  <c r="AE41" i="21"/>
  <c r="AD41" i="21"/>
  <c r="AC41" i="21"/>
  <c r="AB41" i="21"/>
  <c r="AA41" i="21"/>
  <c r="Z41" i="21"/>
  <c r="Y41" i="21"/>
  <c r="X41" i="21"/>
  <c r="W41" i="21"/>
  <c r="V41" i="21"/>
  <c r="AX41" i="21" s="1"/>
  <c r="U41" i="21"/>
  <c r="T41" i="21"/>
  <c r="S41" i="21"/>
  <c r="AW39" i="21"/>
  <c r="AV39" i="21"/>
  <c r="AU39" i="21"/>
  <c r="AT39" i="21"/>
  <c r="AS39" i="21"/>
  <c r="AR39" i="21"/>
  <c r="AQ39" i="21"/>
  <c r="AP39" i="21"/>
  <c r="AO39" i="21"/>
  <c r="AN39" i="21"/>
  <c r="AM39" i="21"/>
  <c r="AL39" i="21"/>
  <c r="AK39" i="21"/>
  <c r="AJ39" i="21"/>
  <c r="AI39" i="21"/>
  <c r="AH39" i="21"/>
  <c r="AG39" i="21"/>
  <c r="AF39" i="21"/>
  <c r="AE39" i="21"/>
  <c r="AD39" i="21"/>
  <c r="AC39" i="21"/>
  <c r="AB39" i="21"/>
  <c r="AA39" i="21"/>
  <c r="Z39" i="21"/>
  <c r="Y39" i="21"/>
  <c r="X39" i="21"/>
  <c r="W39" i="21"/>
  <c r="V39" i="21"/>
  <c r="U39" i="21"/>
  <c r="T39" i="21"/>
  <c r="S39" i="21"/>
  <c r="AX39" i="21" s="1"/>
  <c r="F39"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AX38" i="21" s="1"/>
  <c r="Y38" i="21"/>
  <c r="X38" i="21"/>
  <c r="W38" i="21"/>
  <c r="V38" i="21"/>
  <c r="U38" i="21"/>
  <c r="T38" i="21"/>
  <c r="S38"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V36" i="21"/>
  <c r="U36" i="21"/>
  <c r="T36" i="21"/>
  <c r="S36" i="21"/>
  <c r="AX36" i="21" s="1"/>
  <c r="F36" i="21"/>
  <c r="AW35" i="21"/>
  <c r="AV35" i="21"/>
  <c r="AU35" i="21"/>
  <c r="AT35" i="21"/>
  <c r="AS35" i="21"/>
  <c r="AR35" i="21"/>
  <c r="AQ35" i="21"/>
  <c r="AP35" i="21"/>
  <c r="AO35" i="21"/>
  <c r="AN35" i="21"/>
  <c r="AM35" i="21"/>
  <c r="AL35" i="21"/>
  <c r="AK35" i="21"/>
  <c r="AJ35" i="21"/>
  <c r="AI35" i="21"/>
  <c r="AH35" i="21"/>
  <c r="AG35" i="21"/>
  <c r="AF35" i="21"/>
  <c r="AE35" i="21"/>
  <c r="AD35" i="21"/>
  <c r="AC35" i="21"/>
  <c r="AB35" i="21"/>
  <c r="AA35" i="21"/>
  <c r="Z35" i="21"/>
  <c r="Y35" i="21"/>
  <c r="X35" i="21"/>
  <c r="W35" i="21"/>
  <c r="V35" i="21"/>
  <c r="AX35" i="21" s="1"/>
  <c r="U35" i="21"/>
  <c r="T35" i="21"/>
  <c r="S35" i="21"/>
  <c r="AW33" i="21"/>
  <c r="AV33" i="21"/>
  <c r="AU33" i="21"/>
  <c r="AT33" i="21"/>
  <c r="AS33" i="21"/>
  <c r="AR33" i="21"/>
  <c r="AQ33" i="21"/>
  <c r="AP33" i="21"/>
  <c r="AO33" i="21"/>
  <c r="AN33" i="21"/>
  <c r="AM33" i="21"/>
  <c r="AL33" i="21"/>
  <c r="AK33" i="21"/>
  <c r="AJ33" i="21"/>
  <c r="AI33" i="21"/>
  <c r="AH33" i="21"/>
  <c r="AG33" i="21"/>
  <c r="AF33" i="21"/>
  <c r="AE33" i="21"/>
  <c r="AD33" i="21"/>
  <c r="AC33" i="21"/>
  <c r="AB33" i="21"/>
  <c r="AA33" i="21"/>
  <c r="Z33" i="21"/>
  <c r="Y33" i="21"/>
  <c r="X33" i="21"/>
  <c r="W33" i="21"/>
  <c r="V33" i="21"/>
  <c r="U33" i="21"/>
  <c r="T33" i="21"/>
  <c r="S33" i="21"/>
  <c r="AX33" i="21" s="1"/>
  <c r="F33"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V32" i="21"/>
  <c r="AX32" i="21" s="1"/>
  <c r="U32" i="21"/>
  <c r="T32" i="21"/>
  <c r="S32"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V30" i="21"/>
  <c r="U30" i="21"/>
  <c r="T30" i="21"/>
  <c r="S30" i="21"/>
  <c r="AX30" i="21" s="1"/>
  <c r="F30" i="21"/>
  <c r="AW29" i="21"/>
  <c r="AV29" i="21"/>
  <c r="AU29" i="21"/>
  <c r="AT29" i="21"/>
  <c r="AS29" i="21"/>
  <c r="AR29" i="21"/>
  <c r="AQ29" i="21"/>
  <c r="AP29" i="21"/>
  <c r="AO29" i="21"/>
  <c r="AN29" i="21"/>
  <c r="AM29" i="21"/>
  <c r="AL29" i="21"/>
  <c r="AK29" i="21"/>
  <c r="AJ29" i="21"/>
  <c r="AI29" i="21"/>
  <c r="AH29" i="21"/>
  <c r="AG29" i="21"/>
  <c r="AF29" i="21"/>
  <c r="AE29" i="21"/>
  <c r="AD29" i="21"/>
  <c r="AC29" i="21"/>
  <c r="AB29" i="21"/>
  <c r="AA29" i="21"/>
  <c r="Z29" i="21"/>
  <c r="Y29" i="21"/>
  <c r="X29" i="21"/>
  <c r="W29" i="21"/>
  <c r="V29" i="21"/>
  <c r="AX29" i="21" s="1"/>
  <c r="U29" i="21"/>
  <c r="T29" i="21"/>
  <c r="S29" i="21"/>
  <c r="AW27" i="21"/>
  <c r="AV27" i="21"/>
  <c r="AU27" i="21"/>
  <c r="AT27" i="21"/>
  <c r="AS27" i="21"/>
  <c r="AR27" i="21"/>
  <c r="AQ27" i="21"/>
  <c r="AP27" i="21"/>
  <c r="AO27" i="21"/>
  <c r="AN27" i="21"/>
  <c r="AM27" i="21"/>
  <c r="AL27" i="21"/>
  <c r="AK27" i="21"/>
  <c r="AJ27" i="21"/>
  <c r="AI27" i="21"/>
  <c r="AH27" i="21"/>
  <c r="AG27" i="21"/>
  <c r="AF27" i="21"/>
  <c r="AE27" i="21"/>
  <c r="AD27" i="21"/>
  <c r="AC27" i="21"/>
  <c r="AB27" i="21"/>
  <c r="AA27" i="21"/>
  <c r="Z27" i="21"/>
  <c r="Y27" i="21"/>
  <c r="X27" i="21"/>
  <c r="W27" i="21"/>
  <c r="V27" i="21"/>
  <c r="U27" i="21"/>
  <c r="T27" i="21"/>
  <c r="S27" i="21"/>
  <c r="AX27" i="21" s="1"/>
  <c r="F27"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AX26" i="21" s="1"/>
  <c r="Y26" i="21"/>
  <c r="X26" i="21"/>
  <c r="W26" i="21"/>
  <c r="V26" i="21"/>
  <c r="U26" i="21"/>
  <c r="T26" i="21"/>
  <c r="S26" i="21"/>
  <c r="B25" i="21"/>
  <c r="B28" i="21" s="1"/>
  <c r="B31" i="21" s="1"/>
  <c r="B34" i="21" s="1"/>
  <c r="B37" i="21" s="1"/>
  <c r="B40" i="21" s="1"/>
  <c r="B43" i="21" s="1"/>
  <c r="B46" i="21" s="1"/>
  <c r="B49" i="21" s="1"/>
  <c r="B52" i="21" s="1"/>
  <c r="B55" i="21" s="1"/>
  <c r="B58" i="21" s="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V24" i="21"/>
  <c r="U24" i="21"/>
  <c r="T24" i="21"/>
  <c r="S24" i="21"/>
  <c r="AX24" i="21" s="1"/>
  <c r="F24" i="21"/>
  <c r="AV70" i="21" s="1"/>
  <c r="AW23" i="21"/>
  <c r="AV23" i="21"/>
  <c r="AU23" i="21"/>
  <c r="AT23" i="21"/>
  <c r="AS23" i="21"/>
  <c r="AR23" i="21"/>
  <c r="AQ23" i="21"/>
  <c r="AP23" i="21"/>
  <c r="AO23" i="21"/>
  <c r="AN23" i="21"/>
  <c r="AM23" i="21"/>
  <c r="AL23" i="21"/>
  <c r="AK23" i="21"/>
  <c r="AJ23" i="21"/>
  <c r="AI23" i="21"/>
  <c r="AH23" i="21"/>
  <c r="AG23" i="21"/>
  <c r="AF23" i="21"/>
  <c r="AE23" i="21"/>
  <c r="AD23" i="21"/>
  <c r="AC23" i="21"/>
  <c r="AB23" i="21"/>
  <c r="AA23" i="21"/>
  <c r="Z23" i="21"/>
  <c r="Y23" i="21"/>
  <c r="X23" i="21"/>
  <c r="W23" i="21"/>
  <c r="V23" i="21"/>
  <c r="AX23" i="21" s="1"/>
  <c r="U23" i="21"/>
  <c r="T23" i="21"/>
  <c r="S23" i="21"/>
  <c r="AX17" i="21"/>
  <c r="BC14" i="21"/>
  <c r="AC2" i="21"/>
  <c r="AM20" i="21" s="1"/>
  <c r="AM21" i="21" s="1"/>
  <c r="AU19" i="24" l="1"/>
  <c r="AU20" i="24" s="1"/>
  <c r="AU21" i="24" s="1"/>
  <c r="X20" i="24"/>
  <c r="X21" i="24" s="1"/>
  <c r="AF20" i="24"/>
  <c r="AF21" i="24" s="1"/>
  <c r="AN20" i="24"/>
  <c r="AN21" i="24" s="1"/>
  <c r="AU62" i="24"/>
  <c r="V63" i="24"/>
  <c r="AD63" i="24"/>
  <c r="AL63" i="24"/>
  <c r="AT63" i="24"/>
  <c r="V67" i="24"/>
  <c r="AD67" i="24"/>
  <c r="AL67" i="24"/>
  <c r="AT67" i="24"/>
  <c r="W68" i="24"/>
  <c r="AE68" i="24"/>
  <c r="AM68" i="24"/>
  <c r="AU68" i="24"/>
  <c r="X69" i="24"/>
  <c r="AF69" i="24"/>
  <c r="AN69" i="24"/>
  <c r="AV69" i="24"/>
  <c r="Y70" i="24"/>
  <c r="AG70" i="24"/>
  <c r="AO70" i="24"/>
  <c r="AW70" i="24"/>
  <c r="AW19" i="24"/>
  <c r="AW20" i="24" s="1"/>
  <c r="AW21" i="24" s="1"/>
  <c r="Z20" i="24"/>
  <c r="Z21" i="24" s="1"/>
  <c r="AH20" i="24"/>
  <c r="AH21" i="24" s="1"/>
  <c r="AP20" i="24"/>
  <c r="AP21" i="24" s="1"/>
  <c r="Y62" i="24"/>
  <c r="AG62" i="24"/>
  <c r="AO62" i="24"/>
  <c r="AW62" i="24"/>
  <c r="X63" i="24"/>
  <c r="AF63" i="24"/>
  <c r="AN63" i="24"/>
  <c r="AV63" i="24"/>
  <c r="X67" i="24"/>
  <c r="AF67" i="24"/>
  <c r="AN67" i="24"/>
  <c r="AV67" i="24"/>
  <c r="Y68" i="24"/>
  <c r="AG68" i="24"/>
  <c r="AO68" i="24"/>
  <c r="AW68" i="24"/>
  <c r="Z69" i="24"/>
  <c r="AH69" i="24"/>
  <c r="AP69" i="24"/>
  <c r="S70" i="24"/>
  <c r="AA70" i="24"/>
  <c r="AI70" i="24"/>
  <c r="AQ70" i="24"/>
  <c r="S20" i="24"/>
  <c r="S21" i="24" s="1"/>
  <c r="AA20" i="24"/>
  <c r="AA21" i="24" s="1"/>
  <c r="AI20" i="24"/>
  <c r="AI21" i="24" s="1"/>
  <c r="AQ20" i="24"/>
  <c r="AQ21" i="24" s="1"/>
  <c r="Z62" i="24"/>
  <c r="AH62" i="24"/>
  <c r="AP62" i="24"/>
  <c r="AX62" i="24"/>
  <c r="AZ62" i="24" s="1"/>
  <c r="Y63" i="24"/>
  <c r="AG63" i="24"/>
  <c r="AO63" i="24"/>
  <c r="AW63" i="24"/>
  <c r="Y67" i="24"/>
  <c r="AG67" i="24"/>
  <c r="AO67" i="24"/>
  <c r="AW67" i="24"/>
  <c r="Z68" i="24"/>
  <c r="AH68" i="24"/>
  <c r="AP68" i="24"/>
  <c r="S69" i="24"/>
  <c r="AA69" i="24"/>
  <c r="AI69" i="24"/>
  <c r="AQ69" i="24"/>
  <c r="T70" i="24"/>
  <c r="AB70" i="24"/>
  <c r="AJ70" i="24"/>
  <c r="AR70" i="24"/>
  <c r="T20" i="24"/>
  <c r="T21" i="24" s="1"/>
  <c r="AB20" i="24"/>
  <c r="AB21" i="24" s="1"/>
  <c r="AJ20" i="24"/>
  <c r="AJ21" i="24" s="1"/>
  <c r="AR20" i="24"/>
  <c r="AR21" i="24" s="1"/>
  <c r="AI62" i="24"/>
  <c r="AQ62" i="24"/>
  <c r="Z63" i="24"/>
  <c r="AH63" i="24"/>
  <c r="AP63" i="24"/>
  <c r="AX63" i="24"/>
  <c r="AZ63" i="24" s="1"/>
  <c r="Z67" i="24"/>
  <c r="AH67" i="24"/>
  <c r="AP67" i="24"/>
  <c r="S68" i="24"/>
  <c r="AA68" i="24"/>
  <c r="AI68" i="24"/>
  <c r="AQ68" i="24"/>
  <c r="T69" i="24"/>
  <c r="AB69" i="24"/>
  <c r="AJ69" i="24"/>
  <c r="AR69" i="24"/>
  <c r="U70" i="24"/>
  <c r="AC70" i="24"/>
  <c r="AK70" i="24"/>
  <c r="AS70" i="24"/>
  <c r="BB8" i="24"/>
  <c r="AZ33" i="24" s="1"/>
  <c r="U20" i="24"/>
  <c r="U21" i="24" s="1"/>
  <c r="AC20" i="24"/>
  <c r="AC21" i="24" s="1"/>
  <c r="AK20" i="24"/>
  <c r="AK21" i="24" s="1"/>
  <c r="AS20" i="24"/>
  <c r="AS21" i="24" s="1"/>
  <c r="T62" i="24"/>
  <c r="AB62" i="24"/>
  <c r="AJ62" i="24"/>
  <c r="AR62" i="24"/>
  <c r="S63" i="24"/>
  <c r="AA63" i="24"/>
  <c r="AI63" i="24"/>
  <c r="AQ63" i="24"/>
  <c r="S67" i="24"/>
  <c r="AA67" i="24"/>
  <c r="AI67" i="24"/>
  <c r="AQ67" i="24"/>
  <c r="T68" i="24"/>
  <c r="AB68" i="24"/>
  <c r="AJ68" i="24"/>
  <c r="AR68" i="24"/>
  <c r="U69" i="24"/>
  <c r="AC69" i="24"/>
  <c r="AK69" i="24"/>
  <c r="AS69" i="24"/>
  <c r="V70" i="24"/>
  <c r="AD70" i="24"/>
  <c r="AL70" i="24"/>
  <c r="AT70" i="24"/>
  <c r="V20" i="24"/>
  <c r="V21" i="24" s="1"/>
  <c r="AD20" i="24"/>
  <c r="AD21" i="24" s="1"/>
  <c r="AL20" i="24"/>
  <c r="AL21" i="24" s="1"/>
  <c r="AT20" i="24"/>
  <c r="AT21" i="24" s="1"/>
  <c r="U62" i="24"/>
  <c r="AC62" i="24"/>
  <c r="AK62" i="24"/>
  <c r="AS62" i="24"/>
  <c r="T63" i="24"/>
  <c r="AB63" i="24"/>
  <c r="AJ63" i="24"/>
  <c r="AR63" i="24"/>
  <c r="T67" i="24"/>
  <c r="AB67" i="24"/>
  <c r="AJ67" i="24"/>
  <c r="AR67" i="24"/>
  <c r="U68" i="24"/>
  <c r="AC68" i="24"/>
  <c r="AK68" i="24"/>
  <c r="AS68" i="24"/>
  <c r="V69" i="24"/>
  <c r="AD69" i="24"/>
  <c r="AL69" i="24"/>
  <c r="AT69" i="24"/>
  <c r="W70" i="24"/>
  <c r="AE70" i="24"/>
  <c r="AM70" i="24"/>
  <c r="AU70" i="24"/>
  <c r="W20" i="24"/>
  <c r="W21" i="24" s="1"/>
  <c r="AE20" i="24"/>
  <c r="AE21" i="24" s="1"/>
  <c r="V62" i="24"/>
  <c r="AD62" i="24"/>
  <c r="AL62" i="24"/>
  <c r="AT62" i="24"/>
  <c r="U63" i="24"/>
  <c r="AC63" i="24"/>
  <c r="AK63" i="24"/>
  <c r="AS63" i="24"/>
  <c r="U67" i="24"/>
  <c r="AC67" i="24"/>
  <c r="AK67" i="24"/>
  <c r="AS67" i="24"/>
  <c r="V68" i="24"/>
  <c r="AD68" i="24"/>
  <c r="AL68" i="24"/>
  <c r="AT68" i="24"/>
  <c r="W69" i="24"/>
  <c r="AE69" i="24"/>
  <c r="AM69" i="24"/>
  <c r="AU69" i="24"/>
  <c r="X70" i="24"/>
  <c r="AF70" i="24"/>
  <c r="AN70" i="24"/>
  <c r="AV331" i="23"/>
  <c r="AN331" i="23"/>
  <c r="AF331" i="23"/>
  <c r="X331" i="23"/>
  <c r="AU330" i="23"/>
  <c r="AM330" i="23"/>
  <c r="AE330" i="23"/>
  <c r="W330" i="23"/>
  <c r="AT329" i="23"/>
  <c r="AL329" i="23"/>
  <c r="AD329" i="23"/>
  <c r="V329" i="23"/>
  <c r="AS328" i="23"/>
  <c r="AK328" i="23"/>
  <c r="AC328" i="23"/>
  <c r="U328" i="23"/>
  <c r="AS324" i="23"/>
  <c r="AK324" i="23"/>
  <c r="AC324" i="23"/>
  <c r="U324" i="23"/>
  <c r="AT323" i="23"/>
  <c r="AL323" i="23"/>
  <c r="AD323" i="23"/>
  <c r="V323" i="23"/>
  <c r="AU331" i="23"/>
  <c r="AM331" i="23"/>
  <c r="AE331" i="23"/>
  <c r="W331" i="23"/>
  <c r="AT330" i="23"/>
  <c r="AL330" i="23"/>
  <c r="AD330" i="23"/>
  <c r="V330" i="23"/>
  <c r="AS329" i="23"/>
  <c r="AK329" i="23"/>
  <c r="AC329" i="23"/>
  <c r="U329" i="23"/>
  <c r="AR328" i="23"/>
  <c r="AJ328" i="23"/>
  <c r="AB328" i="23"/>
  <c r="T328" i="23"/>
  <c r="AR324" i="23"/>
  <c r="AJ324" i="23"/>
  <c r="AB324" i="23"/>
  <c r="T324" i="23"/>
  <c r="AS323" i="23"/>
  <c r="AK323" i="23"/>
  <c r="AC323" i="23"/>
  <c r="U323" i="23"/>
  <c r="AT331" i="23"/>
  <c r="AL331" i="23"/>
  <c r="AD331" i="23"/>
  <c r="V331" i="23"/>
  <c r="AS330" i="23"/>
  <c r="AK330" i="23"/>
  <c r="AC330" i="23"/>
  <c r="U330" i="23"/>
  <c r="AR329" i="23"/>
  <c r="AJ329" i="23"/>
  <c r="AB329" i="23"/>
  <c r="T329" i="23"/>
  <c r="AQ328" i="23"/>
  <c r="AI328" i="23"/>
  <c r="AA328" i="23"/>
  <c r="S328" i="23"/>
  <c r="AQ324" i="23"/>
  <c r="AI324" i="23"/>
  <c r="AA324" i="23"/>
  <c r="S324" i="23"/>
  <c r="AR323" i="23"/>
  <c r="AJ323" i="23"/>
  <c r="AB323" i="23"/>
  <c r="T323" i="23"/>
  <c r="AS331" i="23"/>
  <c r="AK331" i="23"/>
  <c r="AC331" i="23"/>
  <c r="U331" i="23"/>
  <c r="AR330" i="23"/>
  <c r="AJ330" i="23"/>
  <c r="AB330" i="23"/>
  <c r="T330" i="23"/>
  <c r="AQ329" i="23"/>
  <c r="AI329" i="23"/>
  <c r="AA329" i="23"/>
  <c r="S329" i="23"/>
  <c r="AP328" i="23"/>
  <c r="AH328" i="23"/>
  <c r="Z328" i="23"/>
  <c r="AX324" i="23"/>
  <c r="AZ324" i="23" s="1"/>
  <c r="AP324" i="23"/>
  <c r="AH324" i="23"/>
  <c r="Z324" i="23"/>
  <c r="AQ323" i="23"/>
  <c r="AI323" i="23"/>
  <c r="AA323" i="23"/>
  <c r="S323" i="23"/>
  <c r="AR331" i="23"/>
  <c r="AJ331" i="23"/>
  <c r="AB331" i="23"/>
  <c r="T331" i="23"/>
  <c r="AQ330" i="23"/>
  <c r="AI330" i="23"/>
  <c r="AA330" i="23"/>
  <c r="S330" i="23"/>
  <c r="AP329" i="23"/>
  <c r="AH329" i="23"/>
  <c r="Z329" i="23"/>
  <c r="AW328" i="23"/>
  <c r="AO328" i="23"/>
  <c r="AG328" i="23"/>
  <c r="Y328" i="23"/>
  <c r="AW324" i="23"/>
  <c r="AO324" i="23"/>
  <c r="AG324" i="23"/>
  <c r="Y324" i="23"/>
  <c r="AX323" i="23"/>
  <c r="AZ323" i="23" s="1"/>
  <c r="AP323" i="23"/>
  <c r="AH323" i="23"/>
  <c r="Z323" i="23"/>
  <c r="AQ331" i="23"/>
  <c r="AI331" i="23"/>
  <c r="AA331" i="23"/>
  <c r="S331" i="23"/>
  <c r="AP330" i="23"/>
  <c r="AH330" i="23"/>
  <c r="Z330" i="23"/>
  <c r="AW329" i="23"/>
  <c r="AO329" i="23"/>
  <c r="AG329" i="23"/>
  <c r="Y329" i="23"/>
  <c r="AV328" i="23"/>
  <c r="AN328" i="23"/>
  <c r="AF328" i="23"/>
  <c r="X328" i="23"/>
  <c r="AV324" i="23"/>
  <c r="AN324" i="23"/>
  <c r="AF324" i="23"/>
  <c r="X324" i="23"/>
  <c r="AW323" i="23"/>
  <c r="AO323" i="23"/>
  <c r="AG323" i="23"/>
  <c r="Y323" i="23"/>
  <c r="AP331" i="23"/>
  <c r="AH331" i="23"/>
  <c r="Z331" i="23"/>
  <c r="AW330" i="23"/>
  <c r="AO330" i="23"/>
  <c r="AG330" i="23"/>
  <c r="Y330" i="23"/>
  <c r="AV329" i="23"/>
  <c r="AN329" i="23"/>
  <c r="AF329" i="23"/>
  <c r="X329" i="23"/>
  <c r="AU328" i="23"/>
  <c r="AM328" i="23"/>
  <c r="AE328" i="23"/>
  <c r="W328" i="23"/>
  <c r="AU324" i="23"/>
  <c r="AM324" i="23"/>
  <c r="AE324" i="23"/>
  <c r="W324" i="23"/>
  <c r="AV323" i="23"/>
  <c r="AN323" i="23"/>
  <c r="AF323" i="23"/>
  <c r="X323" i="23"/>
  <c r="AW331" i="23"/>
  <c r="AO331" i="23"/>
  <c r="AG331" i="23"/>
  <c r="Y331" i="23"/>
  <c r="AV330" i="23"/>
  <c r="AN330" i="23"/>
  <c r="AF330" i="23"/>
  <c r="X330" i="23"/>
  <c r="AU329" i="23"/>
  <c r="AM329" i="23"/>
  <c r="AE329" i="23"/>
  <c r="W329" i="23"/>
  <c r="AT328" i="23"/>
  <c r="AL328" i="23"/>
  <c r="AD328" i="23"/>
  <c r="V328" i="23"/>
  <c r="AT324" i="23"/>
  <c r="AL324" i="23"/>
  <c r="AD324" i="23"/>
  <c r="V324" i="23"/>
  <c r="AU323" i="23"/>
  <c r="AM323" i="23"/>
  <c r="AE323" i="23"/>
  <c r="W323" i="23"/>
  <c r="S20" i="23"/>
  <c r="S21" i="23" s="1"/>
  <c r="AA20" i="23"/>
  <c r="AA21" i="23" s="1"/>
  <c r="AI20" i="23"/>
  <c r="AI21" i="23" s="1"/>
  <c r="AQ20" i="23"/>
  <c r="AQ21" i="23" s="1"/>
  <c r="AX138" i="23"/>
  <c r="AZ138" i="23" s="1"/>
  <c r="AZ158" i="23"/>
  <c r="AZ162" i="23"/>
  <c r="AZ182" i="23"/>
  <c r="AZ186" i="23"/>
  <c r="AZ206" i="23"/>
  <c r="AZ210" i="23"/>
  <c r="AZ230" i="23"/>
  <c r="AZ234" i="23"/>
  <c r="AZ254" i="23"/>
  <c r="AZ258" i="23"/>
  <c r="AZ278" i="23"/>
  <c r="AZ282" i="23"/>
  <c r="AZ302" i="23"/>
  <c r="AZ306" i="23"/>
  <c r="T20" i="23"/>
  <c r="T21" i="23" s="1"/>
  <c r="AB20" i="23"/>
  <c r="AB21" i="23" s="1"/>
  <c r="AJ20" i="23"/>
  <c r="AJ21" i="23" s="1"/>
  <c r="AX137" i="23"/>
  <c r="AZ137" i="23" s="1"/>
  <c r="AX144" i="23"/>
  <c r="AZ144" i="23" s="1"/>
  <c r="AX150" i="23"/>
  <c r="AZ150" i="23" s="1"/>
  <c r="AX156" i="23"/>
  <c r="AZ156" i="23" s="1"/>
  <c r="AZ159" i="23"/>
  <c r="AZ161" i="23"/>
  <c r="AZ183" i="23"/>
  <c r="AZ185" i="23"/>
  <c r="AZ207" i="23"/>
  <c r="AZ209" i="23"/>
  <c r="AZ231" i="23"/>
  <c r="AZ233" i="23"/>
  <c r="AZ255" i="23"/>
  <c r="AZ257" i="23"/>
  <c r="AZ279" i="23"/>
  <c r="AZ281" i="23"/>
  <c r="AZ303" i="23"/>
  <c r="AZ305" i="23"/>
  <c r="AZ141" i="23"/>
  <c r="AX143" i="23"/>
  <c r="AZ143" i="23" s="1"/>
  <c r="AZ147" i="23"/>
  <c r="AX149" i="23"/>
  <c r="AZ149" i="23" s="1"/>
  <c r="AZ153" i="23"/>
  <c r="AX155" i="23"/>
  <c r="AZ155" i="23" s="1"/>
  <c r="AZ176" i="23"/>
  <c r="AZ180" i="23"/>
  <c r="AZ200" i="23"/>
  <c r="AZ204" i="23"/>
  <c r="AZ224" i="23"/>
  <c r="AZ228" i="23"/>
  <c r="AZ248" i="23"/>
  <c r="AZ252" i="23"/>
  <c r="AZ272" i="23"/>
  <c r="AZ276" i="23"/>
  <c r="AZ296" i="23"/>
  <c r="AZ300" i="23"/>
  <c r="AZ320" i="23"/>
  <c r="AZ177" i="23"/>
  <c r="AZ179" i="23"/>
  <c r="AZ201" i="23"/>
  <c r="AZ203" i="23"/>
  <c r="AZ225" i="23"/>
  <c r="AZ227" i="23"/>
  <c r="AZ249" i="23"/>
  <c r="AZ251" i="23"/>
  <c r="AZ273" i="23"/>
  <c r="AZ275" i="23"/>
  <c r="AZ297" i="23"/>
  <c r="AZ299" i="23"/>
  <c r="AZ321" i="23"/>
  <c r="AZ170" i="23"/>
  <c r="AZ174" i="23"/>
  <c r="AZ194" i="23"/>
  <c r="AZ198" i="23"/>
  <c r="AZ218" i="23"/>
  <c r="AZ222" i="23"/>
  <c r="AZ242" i="23"/>
  <c r="AZ246" i="23"/>
  <c r="AZ266" i="23"/>
  <c r="AZ270" i="23"/>
  <c r="AZ290" i="23"/>
  <c r="AZ294" i="23"/>
  <c r="AZ314" i="23"/>
  <c r="AZ318" i="23"/>
  <c r="AZ171" i="23"/>
  <c r="AZ173" i="23"/>
  <c r="AZ195" i="23"/>
  <c r="AZ197" i="23"/>
  <c r="AZ219" i="23"/>
  <c r="AZ221" i="23"/>
  <c r="AZ243" i="23"/>
  <c r="AZ245" i="23"/>
  <c r="AZ267" i="23"/>
  <c r="AZ269" i="23"/>
  <c r="AZ291" i="23"/>
  <c r="AZ293" i="23"/>
  <c r="AZ315" i="23"/>
  <c r="AZ317" i="23"/>
  <c r="AZ164" i="23"/>
  <c r="AZ168" i="23"/>
  <c r="AZ188" i="23"/>
  <c r="AZ192" i="23"/>
  <c r="AZ212" i="23"/>
  <c r="AZ216" i="23"/>
  <c r="AZ236" i="23"/>
  <c r="AZ240" i="23"/>
  <c r="AZ260" i="23"/>
  <c r="AZ264" i="23"/>
  <c r="AZ284" i="23"/>
  <c r="AZ288" i="23"/>
  <c r="AZ308" i="23"/>
  <c r="AZ312" i="23"/>
  <c r="AX135" i="23"/>
  <c r="AZ135" i="23" s="1"/>
  <c r="AZ165" i="23"/>
  <c r="AZ167" i="23"/>
  <c r="AZ189" i="23"/>
  <c r="AZ191" i="23"/>
  <c r="AZ213" i="23"/>
  <c r="AZ215" i="23"/>
  <c r="AZ237" i="23"/>
  <c r="AZ239" i="23"/>
  <c r="AZ261" i="23"/>
  <c r="AZ263" i="23"/>
  <c r="AZ285" i="23"/>
  <c r="AZ287" i="23"/>
  <c r="AZ309" i="23"/>
  <c r="AZ311" i="23"/>
  <c r="AZ47" i="21"/>
  <c r="AZ59" i="21"/>
  <c r="AZ26" i="21"/>
  <c r="AZ30" i="21"/>
  <c r="AZ32" i="21"/>
  <c r="AZ44" i="21"/>
  <c r="W62" i="21"/>
  <c r="AE62" i="21"/>
  <c r="AM62" i="21"/>
  <c r="AU62" i="21"/>
  <c r="V63" i="21"/>
  <c r="AD63" i="21"/>
  <c r="AL63" i="21"/>
  <c r="AT63" i="21"/>
  <c r="V67" i="21"/>
  <c r="AD67" i="21"/>
  <c r="AL67" i="21"/>
  <c r="AT67" i="21"/>
  <c r="W68" i="21"/>
  <c r="AE68" i="21"/>
  <c r="AM68" i="21"/>
  <c r="AU68" i="21"/>
  <c r="X69" i="21"/>
  <c r="AF69" i="21"/>
  <c r="AN69" i="21"/>
  <c r="AV69" i="21"/>
  <c r="Y70" i="21"/>
  <c r="AG70" i="21"/>
  <c r="AO70" i="21"/>
  <c r="AW70" i="21"/>
  <c r="T20" i="21"/>
  <c r="T21" i="21" s="1"/>
  <c r="AR20" i="21"/>
  <c r="AR21" i="21" s="1"/>
  <c r="AU19" i="21"/>
  <c r="AU20" i="21" s="1"/>
  <c r="AU21" i="21" s="1"/>
  <c r="AF20" i="21"/>
  <c r="AF21" i="21" s="1"/>
  <c r="AN20" i="21"/>
  <c r="AN21" i="21" s="1"/>
  <c r="AV19" i="21"/>
  <c r="AV20" i="21" s="1"/>
  <c r="AV21" i="21" s="1"/>
  <c r="Y20" i="21"/>
  <c r="Y21" i="21" s="1"/>
  <c r="AG20" i="21"/>
  <c r="AG21" i="21" s="1"/>
  <c r="AO20" i="21"/>
  <c r="AO21" i="21" s="1"/>
  <c r="X62" i="21"/>
  <c r="AF62" i="21"/>
  <c r="AN62" i="21"/>
  <c r="AV62" i="21"/>
  <c r="W63" i="21"/>
  <c r="AE63" i="21"/>
  <c r="AM63" i="21"/>
  <c r="AU63" i="21"/>
  <c r="W67" i="21"/>
  <c r="AE67" i="21"/>
  <c r="AM67" i="21"/>
  <c r="AU67" i="21"/>
  <c r="X68" i="21"/>
  <c r="AF68" i="21"/>
  <c r="AN68" i="21"/>
  <c r="AV68" i="21"/>
  <c r="Y69" i="21"/>
  <c r="AG69" i="21"/>
  <c r="AO69" i="21"/>
  <c r="AW69" i="21"/>
  <c r="Z70" i="21"/>
  <c r="AH70" i="21"/>
  <c r="AP70" i="21"/>
  <c r="AJ20" i="21"/>
  <c r="AJ21" i="21" s="1"/>
  <c r="X20" i="21"/>
  <c r="X21" i="21" s="1"/>
  <c r="AW19" i="21"/>
  <c r="AW20" i="21" s="1"/>
  <c r="AW21" i="21" s="1"/>
  <c r="Z20" i="21"/>
  <c r="Z21" i="21" s="1"/>
  <c r="AH20" i="21"/>
  <c r="AH21" i="21" s="1"/>
  <c r="AP20" i="21"/>
  <c r="AP21" i="21" s="1"/>
  <c r="Y62" i="21"/>
  <c r="AG62" i="21"/>
  <c r="AO62" i="21"/>
  <c r="AW62" i="21"/>
  <c r="X63" i="21"/>
  <c r="AF63" i="21"/>
  <c r="AN63" i="21"/>
  <c r="AV63" i="21"/>
  <c r="X67" i="21"/>
  <c r="AF67" i="21"/>
  <c r="AN67" i="21"/>
  <c r="AV67" i="21"/>
  <c r="Y68" i="21"/>
  <c r="AG68" i="21"/>
  <c r="AO68" i="21"/>
  <c r="AW68" i="21"/>
  <c r="Z69" i="21"/>
  <c r="AH69" i="21"/>
  <c r="AP69" i="21"/>
  <c r="S70" i="21"/>
  <c r="AA70" i="21"/>
  <c r="AI70" i="21"/>
  <c r="AQ70" i="21"/>
  <c r="S20" i="21"/>
  <c r="S21" i="21" s="1"/>
  <c r="AA20" i="21"/>
  <c r="AA21" i="21" s="1"/>
  <c r="AI20" i="21"/>
  <c r="AI21" i="21" s="1"/>
  <c r="AQ20" i="21"/>
  <c r="AQ21" i="21" s="1"/>
  <c r="Z62" i="21"/>
  <c r="AH62" i="21"/>
  <c r="AP62" i="21"/>
  <c r="AX62" i="21"/>
  <c r="AZ62" i="21" s="1"/>
  <c r="Y63" i="21"/>
  <c r="AG63" i="21"/>
  <c r="AO63" i="21"/>
  <c r="AW63" i="21"/>
  <c r="Y67" i="21"/>
  <c r="AG67" i="21"/>
  <c r="AO67" i="21"/>
  <c r="AW67" i="21"/>
  <c r="Z68" i="21"/>
  <c r="AH68" i="21"/>
  <c r="AP68" i="21"/>
  <c r="S69" i="21"/>
  <c r="AA69" i="21"/>
  <c r="AI69" i="21"/>
  <c r="AQ69" i="21"/>
  <c r="T70" i="21"/>
  <c r="AB70" i="21"/>
  <c r="AJ70" i="21"/>
  <c r="AR70" i="21"/>
  <c r="S62" i="21"/>
  <c r="AA62" i="21"/>
  <c r="AI62" i="21"/>
  <c r="AQ62" i="21"/>
  <c r="Z63" i="21"/>
  <c r="AH63" i="21"/>
  <c r="AP63" i="21"/>
  <c r="AX63" i="21"/>
  <c r="Z67" i="21"/>
  <c r="AH67" i="21"/>
  <c r="AP67" i="21"/>
  <c r="S68" i="21"/>
  <c r="AA68" i="21"/>
  <c r="AI68" i="21"/>
  <c r="AQ68" i="21"/>
  <c r="T69" i="21"/>
  <c r="AB69" i="21"/>
  <c r="AJ69" i="21"/>
  <c r="AR69" i="21"/>
  <c r="U70" i="21"/>
  <c r="AC70" i="21"/>
  <c r="AK70" i="21"/>
  <c r="AS70" i="21"/>
  <c r="BB8" i="21"/>
  <c r="AZ53" i="21" s="1"/>
  <c r="U20" i="21"/>
  <c r="U21" i="21" s="1"/>
  <c r="AC20" i="21"/>
  <c r="AC21" i="21" s="1"/>
  <c r="AK20" i="21"/>
  <c r="AK21" i="21" s="1"/>
  <c r="AS20" i="21"/>
  <c r="AS21" i="21" s="1"/>
  <c r="T62" i="21"/>
  <c r="AB62" i="21"/>
  <c r="AJ62" i="21"/>
  <c r="AR62" i="21"/>
  <c r="S63" i="21"/>
  <c r="AA63" i="21"/>
  <c r="AI63" i="21"/>
  <c r="AQ63" i="21"/>
  <c r="S67" i="21"/>
  <c r="AA67" i="21"/>
  <c r="AI67" i="21"/>
  <c r="AQ67" i="21"/>
  <c r="T68" i="21"/>
  <c r="AB68" i="21"/>
  <c r="AJ68" i="21"/>
  <c r="AR68" i="21"/>
  <c r="U69" i="21"/>
  <c r="AC69" i="21"/>
  <c r="AK69" i="21"/>
  <c r="AS69" i="21"/>
  <c r="V70" i="21"/>
  <c r="AD70" i="21"/>
  <c r="AL70" i="21"/>
  <c r="AT70" i="21"/>
  <c r="AB20" i="21"/>
  <c r="AB21" i="21" s="1"/>
  <c r="V20" i="21"/>
  <c r="V21" i="21" s="1"/>
  <c r="AD20" i="21"/>
  <c r="AD21" i="21" s="1"/>
  <c r="AL20" i="21"/>
  <c r="AL21" i="21" s="1"/>
  <c r="AT20" i="21"/>
  <c r="AT21" i="21" s="1"/>
  <c r="U62" i="21"/>
  <c r="AC62" i="21"/>
  <c r="AK62" i="21"/>
  <c r="AS62" i="21"/>
  <c r="T63" i="21"/>
  <c r="AB63" i="21"/>
  <c r="AJ63" i="21"/>
  <c r="AR63" i="21"/>
  <c r="T67" i="21"/>
  <c r="AB67" i="21"/>
  <c r="AJ67" i="21"/>
  <c r="AR67" i="21"/>
  <c r="U68" i="21"/>
  <c r="AC68" i="21"/>
  <c r="AK68" i="21"/>
  <c r="AS68" i="21"/>
  <c r="V69" i="21"/>
  <c r="AD69" i="21"/>
  <c r="AL69" i="21"/>
  <c r="AT69" i="21"/>
  <c r="W70" i="21"/>
  <c r="AE70" i="21"/>
  <c r="AM70" i="21"/>
  <c r="AU70" i="21"/>
  <c r="W20" i="21"/>
  <c r="W21" i="21" s="1"/>
  <c r="AE20" i="21"/>
  <c r="AE21" i="21" s="1"/>
  <c r="V62" i="21"/>
  <c r="AD62" i="21"/>
  <c r="AL62" i="21"/>
  <c r="AT62" i="21"/>
  <c r="U63" i="21"/>
  <c r="AC63" i="21"/>
  <c r="AK63" i="21"/>
  <c r="AS63" i="21"/>
  <c r="U67" i="21"/>
  <c r="AC67" i="21"/>
  <c r="AK67" i="21"/>
  <c r="AS67" i="21"/>
  <c r="V68" i="21"/>
  <c r="AD68" i="21"/>
  <c r="AL68" i="21"/>
  <c r="AT68" i="21"/>
  <c r="W69" i="21"/>
  <c r="AE69" i="21"/>
  <c r="AM69" i="21"/>
  <c r="AU69" i="21"/>
  <c r="X70" i="21"/>
  <c r="AF70" i="21"/>
  <c r="AN70" i="21"/>
  <c r="AZ44" i="24" l="1"/>
  <c r="AZ45" i="24"/>
  <c r="AZ23" i="24"/>
  <c r="AZ36" i="24"/>
  <c r="AZ56" i="24"/>
  <c r="AZ54" i="24"/>
  <c r="AZ35" i="24"/>
  <c r="AZ48" i="24"/>
  <c r="AZ53" i="24"/>
  <c r="AZ39" i="24"/>
  <c r="AZ47" i="24"/>
  <c r="AZ38" i="24"/>
  <c r="AZ50" i="24"/>
  <c r="AZ32" i="24"/>
  <c r="AZ30" i="24"/>
  <c r="AZ42" i="24"/>
  <c r="AZ51" i="24"/>
  <c r="AZ29" i="24"/>
  <c r="AZ60" i="24"/>
  <c r="AZ41" i="24"/>
  <c r="AZ27" i="24"/>
  <c r="AZ57" i="24"/>
  <c r="AZ59" i="24"/>
  <c r="AZ26" i="24"/>
  <c r="AZ24" i="24"/>
  <c r="AZ51" i="21"/>
  <c r="AZ57" i="21"/>
  <c r="AZ39" i="21"/>
  <c r="AZ35" i="21"/>
  <c r="AZ41" i="21"/>
  <c r="AZ23" i="21"/>
  <c r="AZ27" i="21"/>
  <c r="AZ33" i="21"/>
  <c r="AZ29" i="21"/>
  <c r="AZ24" i="21"/>
  <c r="AZ38" i="21"/>
  <c r="AZ50" i="21"/>
  <c r="AZ63" i="21"/>
  <c r="AZ56" i="21"/>
  <c r="AZ45" i="21"/>
  <c r="AZ60" i="21"/>
  <c r="AZ42" i="21"/>
  <c r="AZ48" i="21"/>
  <c r="AZ54" i="21"/>
  <c r="AZ36" i="21"/>
</calcChain>
</file>

<file path=xl/sharedStrings.xml><?xml version="1.0" encoding="utf-8"?>
<sst xmlns="http://schemas.openxmlformats.org/spreadsheetml/2006/main" count="2551" uniqueCount="637">
  <si>
    <t>名簿兼勤務表</t>
    <rPh sb="0" eb="2">
      <t>メイボ</t>
    </rPh>
    <rPh sb="2" eb="3">
      <t>ケン</t>
    </rPh>
    <rPh sb="3" eb="5">
      <t>キンム</t>
    </rPh>
    <rPh sb="5" eb="6">
      <t>ヒョウ</t>
    </rPh>
    <phoneticPr fontId="3"/>
  </si>
  <si>
    <t>氏  　　名</t>
    <rPh sb="0" eb="1">
      <t>シ</t>
    </rPh>
    <rPh sb="5" eb="6">
      <t>メイ</t>
    </rPh>
    <phoneticPr fontId="3"/>
  </si>
  <si>
    <t>資　格</t>
    <rPh sb="0" eb="1">
      <t>シ</t>
    </rPh>
    <rPh sb="2" eb="3">
      <t>カク</t>
    </rPh>
    <phoneticPr fontId="3"/>
  </si>
  <si>
    <t>資格取得年月日</t>
    <rPh sb="0" eb="2">
      <t>シカク</t>
    </rPh>
    <rPh sb="2" eb="4">
      <t>シュトク</t>
    </rPh>
    <rPh sb="4" eb="7">
      <t>ネンガッピ</t>
    </rPh>
    <phoneticPr fontId="3"/>
  </si>
  <si>
    <t>採用年月日</t>
    <rPh sb="0" eb="2">
      <t>サイヨウ</t>
    </rPh>
    <rPh sb="2" eb="5">
      <t>ネンガッピ</t>
    </rPh>
    <phoneticPr fontId="3"/>
  </si>
  <si>
    <t>月合計　　　　　　　　　　　　勤務時間</t>
    <rPh sb="0" eb="1">
      <t>ツキ</t>
    </rPh>
    <rPh sb="1" eb="3">
      <t>ゴウケイ</t>
    </rPh>
    <rPh sb="15" eb="17">
      <t>キンム</t>
    </rPh>
    <rPh sb="17" eb="19">
      <t>ジカン</t>
    </rPh>
    <phoneticPr fontId="3"/>
  </si>
  <si>
    <t>介福･１･２･看・社福・介護職員初任者研修・（　　　　　       ）</t>
    <rPh sb="0" eb="1">
      <t>カイ</t>
    </rPh>
    <rPh sb="1" eb="2">
      <t>フク</t>
    </rPh>
    <rPh sb="7" eb="8">
      <t>ミ</t>
    </rPh>
    <rPh sb="9" eb="11">
      <t>シャフク</t>
    </rPh>
    <rPh sb="12" eb="14">
      <t>カイゴ</t>
    </rPh>
    <rPh sb="14" eb="16">
      <t>ショクイン</t>
    </rPh>
    <rPh sb="16" eb="19">
      <t>ショニンシャ</t>
    </rPh>
    <rPh sb="19" eb="21">
      <t>ケンシュウ</t>
    </rPh>
    <phoneticPr fontId="3"/>
  </si>
  <si>
    <t>　　　　　年　　月　　日</t>
    <rPh sb="5" eb="6">
      <t>トシ</t>
    </rPh>
    <rPh sb="8" eb="9">
      <t>ツキ</t>
    </rPh>
    <rPh sb="11" eb="12">
      <t>ヒ</t>
    </rPh>
    <phoneticPr fontId="3"/>
  </si>
  <si>
    <t>時間</t>
    <rPh sb="0" eb="2">
      <t>ジカン</t>
    </rPh>
    <phoneticPr fontId="3"/>
  </si>
  <si>
    <t>介護サービス事業者等自己点検票（指定通所介護）</t>
    <rPh sb="18" eb="20">
      <t>ツウショ</t>
    </rPh>
    <rPh sb="20" eb="22">
      <t>カイゴ</t>
    </rPh>
    <phoneticPr fontId="2"/>
  </si>
  <si>
    <t>項目</t>
    <rPh sb="0" eb="2">
      <t>コウモク</t>
    </rPh>
    <phoneticPr fontId="2"/>
  </si>
  <si>
    <t>根拠法令等</t>
    <phoneticPr fontId="2"/>
  </si>
  <si>
    <t>は　い</t>
    <phoneticPr fontId="2"/>
  </si>
  <si>
    <t>非該当</t>
    <rPh sb="0" eb="3">
      <t>ヒガイトウ</t>
    </rPh>
    <phoneticPr fontId="2"/>
  </si>
  <si>
    <t>一　基本方針</t>
    <rPh sb="0" eb="1">
      <t>１</t>
    </rPh>
    <rPh sb="2" eb="4">
      <t>キホン</t>
    </rPh>
    <rPh sb="4" eb="6">
      <t>ホウシン</t>
    </rPh>
    <phoneticPr fontId="2"/>
  </si>
  <si>
    <t xml:space="preserve">法第73条第1項
都条例第111号第98条
</t>
    <rPh sb="0" eb="1">
      <t>ホウ</t>
    </rPh>
    <rPh sb="1" eb="2">
      <t>ダイ</t>
    </rPh>
    <rPh sb="4" eb="5">
      <t>ジョウ</t>
    </rPh>
    <rPh sb="5" eb="6">
      <t>ダイ</t>
    </rPh>
    <rPh sb="7" eb="8">
      <t>コウ</t>
    </rPh>
    <rPh sb="9" eb="10">
      <t>ト</t>
    </rPh>
    <rPh sb="10" eb="12">
      <t>ジョウレイ</t>
    </rPh>
    <rPh sb="12" eb="13">
      <t>ダイ</t>
    </rPh>
    <rPh sb="16" eb="17">
      <t>ゴウ</t>
    </rPh>
    <rPh sb="17" eb="18">
      <t>ダイ</t>
    </rPh>
    <rPh sb="20" eb="21">
      <t>ジョウ</t>
    </rPh>
    <phoneticPr fontId="2"/>
  </si>
  <si>
    <t>□</t>
    <phoneticPr fontId="2"/>
  </si>
  <si>
    <t xml:space="preserve">都条例第111号第99条第1項第3号
都規則第141号第17条第1項第3号
</t>
    <rPh sb="0" eb="1">
      <t>ト</t>
    </rPh>
    <rPh sb="1" eb="3">
      <t>ジョウレイ</t>
    </rPh>
    <rPh sb="3" eb="4">
      <t>ダイ</t>
    </rPh>
    <rPh sb="7" eb="8">
      <t>ゴウ</t>
    </rPh>
    <rPh sb="8" eb="9">
      <t>ダイ</t>
    </rPh>
    <rPh sb="11" eb="12">
      <t>ジョウ</t>
    </rPh>
    <rPh sb="12" eb="13">
      <t>ダイ</t>
    </rPh>
    <rPh sb="14" eb="15">
      <t>コウ</t>
    </rPh>
    <rPh sb="15" eb="16">
      <t>ダイ</t>
    </rPh>
    <rPh sb="17" eb="18">
      <t>ゴウ</t>
    </rPh>
    <rPh sb="19" eb="20">
      <t>ト</t>
    </rPh>
    <rPh sb="20" eb="22">
      <t>キソク</t>
    </rPh>
    <rPh sb="22" eb="23">
      <t>ダイ</t>
    </rPh>
    <rPh sb="26" eb="27">
      <t>ゴウ</t>
    </rPh>
    <rPh sb="27" eb="28">
      <t>ダイ</t>
    </rPh>
    <rPh sb="30" eb="31">
      <t>ジョウ</t>
    </rPh>
    <rPh sb="31" eb="32">
      <t>ダイ</t>
    </rPh>
    <rPh sb="33" eb="34">
      <t>コウ</t>
    </rPh>
    <rPh sb="34" eb="35">
      <t>ダイ</t>
    </rPh>
    <rPh sb="36" eb="37">
      <t>ゴウ</t>
    </rPh>
    <phoneticPr fontId="2"/>
  </si>
  <si>
    <t>老企25別表三</t>
    <rPh sb="0" eb="1">
      <t>ロウ</t>
    </rPh>
    <rPh sb="1" eb="2">
      <t>キ</t>
    </rPh>
    <rPh sb="4" eb="6">
      <t>ベッピョウ</t>
    </rPh>
    <rPh sb="6" eb="7">
      <t>サン</t>
    </rPh>
    <phoneticPr fontId="2"/>
  </si>
  <si>
    <t>都条例第111号第99条第2項</t>
    <rPh sb="0" eb="1">
      <t>ト</t>
    </rPh>
    <rPh sb="1" eb="3">
      <t>ジョウレイ</t>
    </rPh>
    <rPh sb="3" eb="4">
      <t>ダイ</t>
    </rPh>
    <rPh sb="7" eb="8">
      <t>ゴウ</t>
    </rPh>
    <rPh sb="8" eb="9">
      <t>ダイ</t>
    </rPh>
    <rPh sb="11" eb="12">
      <t>ジョウ</t>
    </rPh>
    <rPh sb="12" eb="13">
      <t>ダイ</t>
    </rPh>
    <rPh sb="14" eb="15">
      <t>コウ</t>
    </rPh>
    <phoneticPr fontId="2"/>
  </si>
  <si>
    <t>都条例第111号第100条第1項</t>
    <rPh sb="0" eb="1">
      <t>ト</t>
    </rPh>
    <rPh sb="1" eb="3">
      <t>ジョウレイ</t>
    </rPh>
    <rPh sb="3" eb="4">
      <t>ダイ</t>
    </rPh>
    <rPh sb="7" eb="8">
      <t>ゴウ</t>
    </rPh>
    <rPh sb="8" eb="9">
      <t>ダイ</t>
    </rPh>
    <rPh sb="12" eb="13">
      <t>ジョウ</t>
    </rPh>
    <rPh sb="13" eb="14">
      <t>ダイ</t>
    </rPh>
    <rPh sb="15" eb="16">
      <t>コウ</t>
    </rPh>
    <phoneticPr fontId="2"/>
  </si>
  <si>
    <t>都条例第111号第100条第2項</t>
    <rPh sb="0" eb="1">
      <t>ト</t>
    </rPh>
    <rPh sb="1" eb="3">
      <t>ジョウレイ</t>
    </rPh>
    <rPh sb="3" eb="4">
      <t>ダイ</t>
    </rPh>
    <rPh sb="7" eb="8">
      <t>ゴウ</t>
    </rPh>
    <rPh sb="8" eb="9">
      <t>ダイ</t>
    </rPh>
    <rPh sb="12" eb="13">
      <t>ジョウ</t>
    </rPh>
    <rPh sb="13" eb="14">
      <t>ダイ</t>
    </rPh>
    <rPh sb="15" eb="16">
      <t>コウ</t>
    </rPh>
    <phoneticPr fontId="2"/>
  </si>
  <si>
    <t>都条例第111号第101条第1項</t>
    <rPh sb="0" eb="1">
      <t>ト</t>
    </rPh>
    <rPh sb="1" eb="3">
      <t>ジョウレイ</t>
    </rPh>
    <rPh sb="3" eb="4">
      <t>ダイ</t>
    </rPh>
    <rPh sb="7" eb="8">
      <t>ゴウ</t>
    </rPh>
    <rPh sb="8" eb="9">
      <t>ダイ</t>
    </rPh>
    <rPh sb="12" eb="13">
      <t>ジョウ</t>
    </rPh>
    <rPh sb="13" eb="14">
      <t>ダイ</t>
    </rPh>
    <rPh sb="15" eb="16">
      <t>コウ</t>
    </rPh>
    <phoneticPr fontId="2"/>
  </si>
  <si>
    <t xml:space="preserve">都条例第111号第101条第2項
都規則第141号第18条第1項第1号
</t>
    <rPh sb="0" eb="1">
      <t>ト</t>
    </rPh>
    <rPh sb="1" eb="3">
      <t>ジョウレイ</t>
    </rPh>
    <rPh sb="3" eb="4">
      <t>ダイ</t>
    </rPh>
    <rPh sb="7" eb="8">
      <t>ゴウ</t>
    </rPh>
    <rPh sb="8" eb="9">
      <t>ダイ</t>
    </rPh>
    <rPh sb="12" eb="13">
      <t>ジョウ</t>
    </rPh>
    <rPh sb="13" eb="14">
      <t>ダイ</t>
    </rPh>
    <rPh sb="15" eb="16">
      <t>コウ</t>
    </rPh>
    <rPh sb="17" eb="18">
      <t>ト</t>
    </rPh>
    <rPh sb="18" eb="20">
      <t>キソク</t>
    </rPh>
    <rPh sb="20" eb="21">
      <t>ダイ</t>
    </rPh>
    <rPh sb="24" eb="25">
      <t>ゴウ</t>
    </rPh>
    <rPh sb="25" eb="26">
      <t>ダイ</t>
    </rPh>
    <rPh sb="28" eb="29">
      <t>ジョウ</t>
    </rPh>
    <rPh sb="29" eb="30">
      <t>ダイ</t>
    </rPh>
    <rPh sb="31" eb="32">
      <t>コウ</t>
    </rPh>
    <rPh sb="32" eb="33">
      <t>ダイ</t>
    </rPh>
    <rPh sb="34" eb="35">
      <t>ゴウ</t>
    </rPh>
    <phoneticPr fontId="2"/>
  </si>
  <si>
    <t>都条例第111号第101条第3項</t>
    <rPh sb="0" eb="1">
      <t>ト</t>
    </rPh>
    <rPh sb="1" eb="3">
      <t>ジョウレイ</t>
    </rPh>
    <rPh sb="3" eb="4">
      <t>ダイ</t>
    </rPh>
    <rPh sb="7" eb="8">
      <t>ゴウ</t>
    </rPh>
    <rPh sb="8" eb="9">
      <t>ダイ</t>
    </rPh>
    <rPh sb="12" eb="13">
      <t>ジョウ</t>
    </rPh>
    <rPh sb="13" eb="14">
      <t>ダイ</t>
    </rPh>
    <rPh sb="15" eb="16">
      <t>コウ</t>
    </rPh>
    <phoneticPr fontId="2"/>
  </si>
  <si>
    <t xml:space="preserve">都条例第111号第101条第3項
都施行要領第三の六の２の(4) 
</t>
    <rPh sb="0" eb="1">
      <t>ト</t>
    </rPh>
    <rPh sb="1" eb="3">
      <t>ジョウレイ</t>
    </rPh>
    <rPh sb="3" eb="4">
      <t>ダイ</t>
    </rPh>
    <rPh sb="7" eb="8">
      <t>ゴウ</t>
    </rPh>
    <rPh sb="8" eb="9">
      <t>ダイ</t>
    </rPh>
    <rPh sb="12" eb="13">
      <t>ジョウ</t>
    </rPh>
    <rPh sb="13" eb="14">
      <t>ダイ</t>
    </rPh>
    <rPh sb="15" eb="16">
      <t>コウ</t>
    </rPh>
    <rPh sb="17" eb="18">
      <t>ト</t>
    </rPh>
    <rPh sb="18" eb="20">
      <t>セコウ</t>
    </rPh>
    <rPh sb="20" eb="22">
      <t>ヨウリョウ</t>
    </rPh>
    <rPh sb="22" eb="23">
      <t>ダイ</t>
    </rPh>
    <rPh sb="23" eb="24">
      <t>サン</t>
    </rPh>
    <rPh sb="25" eb="26">
      <t>ロク</t>
    </rPh>
    <phoneticPr fontId="2"/>
  </si>
  <si>
    <t>都条例第111号第101条第4項</t>
    <rPh sb="0" eb="1">
      <t>ト</t>
    </rPh>
    <rPh sb="1" eb="3">
      <t>ジョウレイ</t>
    </rPh>
    <rPh sb="3" eb="4">
      <t>ダイ</t>
    </rPh>
    <rPh sb="7" eb="8">
      <t>ゴウ</t>
    </rPh>
    <rPh sb="8" eb="9">
      <t>ダイ</t>
    </rPh>
    <rPh sb="12" eb="13">
      <t>ジョウ</t>
    </rPh>
    <rPh sb="13" eb="14">
      <t>ダイ</t>
    </rPh>
    <rPh sb="15" eb="16">
      <t>コウ</t>
    </rPh>
    <phoneticPr fontId="2"/>
  </si>
  <si>
    <t>都条例第111号第112条準用(第13条)</t>
    <rPh sb="0" eb="1">
      <t>ト</t>
    </rPh>
    <rPh sb="1" eb="3">
      <t>ジョウレイ</t>
    </rPh>
    <rPh sb="3" eb="4">
      <t>ダイ</t>
    </rPh>
    <rPh sb="7" eb="8">
      <t>ゴウ</t>
    </rPh>
    <rPh sb="8" eb="9">
      <t>ダイ</t>
    </rPh>
    <rPh sb="12" eb="13">
      <t>ジョウ</t>
    </rPh>
    <rPh sb="13" eb="15">
      <t>ジュンヨウ</t>
    </rPh>
    <rPh sb="16" eb="17">
      <t>ダイ</t>
    </rPh>
    <rPh sb="19" eb="20">
      <t>ジョウ</t>
    </rPh>
    <phoneticPr fontId="2"/>
  </si>
  <si>
    <t>都条例第111号第112条準用(第14条)</t>
    <rPh sb="0" eb="1">
      <t>ト</t>
    </rPh>
    <rPh sb="1" eb="3">
      <t>ジョウレイ</t>
    </rPh>
    <rPh sb="3" eb="4">
      <t>ダイ</t>
    </rPh>
    <rPh sb="7" eb="8">
      <t>ゴウ</t>
    </rPh>
    <rPh sb="8" eb="9">
      <t>ダイ</t>
    </rPh>
    <rPh sb="12" eb="13">
      <t>ジョウ</t>
    </rPh>
    <rPh sb="13" eb="15">
      <t>ジュンヨウ</t>
    </rPh>
    <rPh sb="16" eb="17">
      <t>ダイ</t>
    </rPh>
    <rPh sb="19" eb="20">
      <t>ジョウ</t>
    </rPh>
    <phoneticPr fontId="2"/>
  </si>
  <si>
    <t xml:space="preserve"> (２) 指定通所介護事業者は、被保険者証に、認定審査会意見が記載されているときは、当該認定審査会意見に配慮して、指定通所介護を提供するよう努めているか。</t>
    <phoneticPr fontId="2"/>
  </si>
  <si>
    <t>項　目</t>
    <rPh sb="0" eb="1">
      <t>コウ</t>
    </rPh>
    <rPh sb="2" eb="3">
      <t>メ</t>
    </rPh>
    <phoneticPr fontId="2"/>
  </si>
  <si>
    <t>都条例第111号第104条第1項</t>
    <rPh sb="0" eb="1">
      <t>ト</t>
    </rPh>
    <rPh sb="1" eb="3">
      <t>ジョウレイ</t>
    </rPh>
    <rPh sb="3" eb="4">
      <t>ダイ</t>
    </rPh>
    <rPh sb="7" eb="8">
      <t>ゴウ</t>
    </rPh>
    <rPh sb="8" eb="9">
      <t>ダイ</t>
    </rPh>
    <rPh sb="12" eb="13">
      <t>ジョウ</t>
    </rPh>
    <rPh sb="13" eb="14">
      <t>ダイ</t>
    </rPh>
    <rPh sb="15" eb="16">
      <t>コウ</t>
    </rPh>
    <phoneticPr fontId="2"/>
  </si>
  <si>
    <t>都条例第111号第104条第4項</t>
    <rPh sb="0" eb="1">
      <t>ト</t>
    </rPh>
    <rPh sb="1" eb="3">
      <t>ジョウレイ</t>
    </rPh>
    <rPh sb="3" eb="4">
      <t>ダイ</t>
    </rPh>
    <rPh sb="7" eb="8">
      <t>ゴウ</t>
    </rPh>
    <rPh sb="8" eb="9">
      <t>ダイ</t>
    </rPh>
    <rPh sb="12" eb="13">
      <t>ジョウ</t>
    </rPh>
    <rPh sb="13" eb="14">
      <t>ダイ</t>
    </rPh>
    <rPh sb="15" eb="16">
      <t>コウ</t>
    </rPh>
    <phoneticPr fontId="2"/>
  </si>
  <si>
    <t>法第41条第8項</t>
    <phoneticPr fontId="2"/>
  </si>
  <si>
    <t>介護保険法施行規則第65条</t>
    <phoneticPr fontId="2"/>
  </si>
  <si>
    <t>都条例第111号第112条準用(第25条)</t>
    <rPh sb="0" eb="1">
      <t>ト</t>
    </rPh>
    <rPh sb="1" eb="3">
      <t>ジョウレイ</t>
    </rPh>
    <rPh sb="3" eb="4">
      <t>ダイ</t>
    </rPh>
    <rPh sb="7" eb="8">
      <t>ゴウ</t>
    </rPh>
    <rPh sb="8" eb="9">
      <t>ダイ</t>
    </rPh>
    <rPh sb="12" eb="13">
      <t>ジョウ</t>
    </rPh>
    <rPh sb="13" eb="15">
      <t>ジュンヨウ</t>
    </rPh>
    <rPh sb="16" eb="17">
      <t>ダイ</t>
    </rPh>
    <rPh sb="19" eb="20">
      <t>ジョウ</t>
    </rPh>
    <phoneticPr fontId="2"/>
  </si>
  <si>
    <t>都条例第111号第105条第1項</t>
    <rPh sb="0" eb="1">
      <t>ト</t>
    </rPh>
    <rPh sb="1" eb="3">
      <t>ジョウレイ</t>
    </rPh>
    <rPh sb="3" eb="4">
      <t>ダイ</t>
    </rPh>
    <rPh sb="7" eb="8">
      <t>ゴウ</t>
    </rPh>
    <rPh sb="8" eb="9">
      <t>ダイ</t>
    </rPh>
    <rPh sb="12" eb="13">
      <t>ジョウ</t>
    </rPh>
    <rPh sb="13" eb="14">
      <t>ダイ</t>
    </rPh>
    <rPh sb="15" eb="16">
      <t>コウ</t>
    </rPh>
    <phoneticPr fontId="2"/>
  </si>
  <si>
    <t xml:space="preserve"> (２) 指定通所介護事業者は、提供する指定通所介護の質の評価を行い、常に改善を図っているか。</t>
    <phoneticPr fontId="2"/>
  </si>
  <si>
    <t>都条例第111号第105条第2項</t>
    <rPh sb="0" eb="1">
      <t>ト</t>
    </rPh>
    <rPh sb="1" eb="3">
      <t>ジョウレイ</t>
    </rPh>
    <rPh sb="3" eb="4">
      <t>ダイ</t>
    </rPh>
    <rPh sb="7" eb="8">
      <t>ゴウ</t>
    </rPh>
    <rPh sb="8" eb="9">
      <t>ダイ</t>
    </rPh>
    <rPh sb="12" eb="13">
      <t>ジョウ</t>
    </rPh>
    <rPh sb="13" eb="14">
      <t>ダイ</t>
    </rPh>
    <rPh sb="15" eb="16">
      <t>コウ</t>
    </rPh>
    <phoneticPr fontId="2"/>
  </si>
  <si>
    <t>都条例第111号第106条第1号</t>
    <phoneticPr fontId="2"/>
  </si>
  <si>
    <t>都条例第111号第106条第2号</t>
    <rPh sb="0" eb="1">
      <t>ト</t>
    </rPh>
    <rPh sb="1" eb="3">
      <t>ジョウレイ</t>
    </rPh>
    <rPh sb="3" eb="4">
      <t>ダイ</t>
    </rPh>
    <rPh sb="7" eb="8">
      <t>ゴウ</t>
    </rPh>
    <rPh sb="8" eb="9">
      <t>ダイ</t>
    </rPh>
    <rPh sb="12" eb="13">
      <t>ジョウ</t>
    </rPh>
    <rPh sb="13" eb="14">
      <t>ダイ</t>
    </rPh>
    <rPh sb="15" eb="16">
      <t>ゴウ</t>
    </rPh>
    <phoneticPr fontId="2"/>
  </si>
  <si>
    <t>都条例第111号第106条第3号</t>
    <rPh sb="0" eb="1">
      <t>ト</t>
    </rPh>
    <rPh sb="1" eb="3">
      <t>ジョウレイ</t>
    </rPh>
    <rPh sb="3" eb="4">
      <t>ダイ</t>
    </rPh>
    <rPh sb="7" eb="8">
      <t>ゴウ</t>
    </rPh>
    <rPh sb="8" eb="9">
      <t>ダイ</t>
    </rPh>
    <rPh sb="12" eb="13">
      <t>ジョウ</t>
    </rPh>
    <rPh sb="13" eb="14">
      <t>ダイ</t>
    </rPh>
    <rPh sb="15" eb="16">
      <t>ゴウ</t>
    </rPh>
    <phoneticPr fontId="2"/>
  </si>
  <si>
    <t>都条例第111号第106条第4号</t>
    <rPh sb="0" eb="1">
      <t>ト</t>
    </rPh>
    <rPh sb="1" eb="3">
      <t>ジョウレイ</t>
    </rPh>
    <rPh sb="3" eb="4">
      <t>ダイ</t>
    </rPh>
    <rPh sb="7" eb="8">
      <t>ゴウ</t>
    </rPh>
    <rPh sb="8" eb="9">
      <t>ダイ</t>
    </rPh>
    <rPh sb="12" eb="13">
      <t>ジョウ</t>
    </rPh>
    <rPh sb="13" eb="14">
      <t>ダイ</t>
    </rPh>
    <rPh sb="15" eb="16">
      <t>ゴウ</t>
    </rPh>
    <phoneticPr fontId="2"/>
  </si>
  <si>
    <t>都条例第111号第107条第3項</t>
    <rPh sb="0" eb="1">
      <t>ト</t>
    </rPh>
    <rPh sb="1" eb="3">
      <t>ジョウレイ</t>
    </rPh>
    <rPh sb="3" eb="4">
      <t>ダイ</t>
    </rPh>
    <rPh sb="7" eb="8">
      <t>ゴウ</t>
    </rPh>
    <rPh sb="8" eb="9">
      <t>ダイ</t>
    </rPh>
    <rPh sb="12" eb="13">
      <t>ジョウ</t>
    </rPh>
    <rPh sb="13" eb="14">
      <t>ダイ</t>
    </rPh>
    <rPh sb="15" eb="16">
      <t>コウ</t>
    </rPh>
    <phoneticPr fontId="2"/>
  </si>
  <si>
    <t>都条例第111号第107条第4項</t>
    <rPh sb="0" eb="1">
      <t>ト</t>
    </rPh>
    <rPh sb="1" eb="3">
      <t>ジョウレイ</t>
    </rPh>
    <rPh sb="3" eb="4">
      <t>ダイ</t>
    </rPh>
    <rPh sb="7" eb="8">
      <t>ゴウ</t>
    </rPh>
    <rPh sb="8" eb="9">
      <t>ダイ</t>
    </rPh>
    <rPh sb="12" eb="13">
      <t>ジョウ</t>
    </rPh>
    <rPh sb="13" eb="14">
      <t>ダイ</t>
    </rPh>
    <rPh sb="15" eb="16">
      <t>コウ</t>
    </rPh>
    <phoneticPr fontId="2"/>
  </si>
  <si>
    <t>都施行要領第三の六の3の(5)の⑤</t>
    <rPh sb="0" eb="1">
      <t>ト</t>
    </rPh>
    <rPh sb="1" eb="3">
      <t>セコウ</t>
    </rPh>
    <rPh sb="3" eb="5">
      <t>ヨウリョウ</t>
    </rPh>
    <rPh sb="5" eb="6">
      <t>ダイ</t>
    </rPh>
    <rPh sb="6" eb="7">
      <t>サン</t>
    </rPh>
    <rPh sb="8" eb="9">
      <t>ロク</t>
    </rPh>
    <phoneticPr fontId="2"/>
  </si>
  <si>
    <t>都施行要領第三の六の3の(5)の⑥</t>
    <rPh sb="0" eb="1">
      <t>ト</t>
    </rPh>
    <rPh sb="1" eb="3">
      <t>セコウ</t>
    </rPh>
    <rPh sb="3" eb="5">
      <t>ヨウリョウ</t>
    </rPh>
    <rPh sb="5" eb="6">
      <t>ダイ</t>
    </rPh>
    <rPh sb="6" eb="7">
      <t>サン</t>
    </rPh>
    <rPh sb="8" eb="9">
      <t>ロク</t>
    </rPh>
    <phoneticPr fontId="2"/>
  </si>
  <si>
    <t>都条例第111号第112条準用(第31条)</t>
    <rPh sb="0" eb="1">
      <t>ト</t>
    </rPh>
    <rPh sb="1" eb="3">
      <t>ジョウレイ</t>
    </rPh>
    <rPh sb="3" eb="4">
      <t>ダイ</t>
    </rPh>
    <rPh sb="7" eb="8">
      <t>ゴウ</t>
    </rPh>
    <rPh sb="8" eb="9">
      <t>ダイ</t>
    </rPh>
    <rPh sb="12" eb="13">
      <t>ジョウ</t>
    </rPh>
    <rPh sb="13" eb="15">
      <t>ジュンヨウ</t>
    </rPh>
    <rPh sb="16" eb="17">
      <t>ダイ</t>
    </rPh>
    <rPh sb="19" eb="20">
      <t>ジョウ</t>
    </rPh>
    <phoneticPr fontId="2"/>
  </si>
  <si>
    <t>都条例第111号第108条</t>
    <rPh sb="0" eb="1">
      <t>ト</t>
    </rPh>
    <rPh sb="1" eb="3">
      <t>ジョウレイ</t>
    </rPh>
    <rPh sb="3" eb="4">
      <t>ダイ</t>
    </rPh>
    <rPh sb="7" eb="8">
      <t>ゴウ</t>
    </rPh>
    <rPh sb="8" eb="9">
      <t>ダイ</t>
    </rPh>
    <rPh sb="12" eb="13">
      <t>ジョウ</t>
    </rPh>
    <phoneticPr fontId="2"/>
  </si>
  <si>
    <t>都条例第111号第109条第1項</t>
    <rPh sb="0" eb="1">
      <t>ト</t>
    </rPh>
    <rPh sb="1" eb="3">
      <t>ジョウレイ</t>
    </rPh>
    <rPh sb="3" eb="4">
      <t>ダイ</t>
    </rPh>
    <rPh sb="7" eb="8">
      <t>ゴウ</t>
    </rPh>
    <rPh sb="8" eb="9">
      <t>ダイ</t>
    </rPh>
    <rPh sb="12" eb="13">
      <t>ジョウ</t>
    </rPh>
    <rPh sb="13" eb="14">
      <t>ダイ</t>
    </rPh>
    <rPh sb="15" eb="16">
      <t>コウ</t>
    </rPh>
    <phoneticPr fontId="2"/>
  </si>
  <si>
    <t>都条例第111号第112条準用(第36条)</t>
    <rPh sb="0" eb="1">
      <t>ト</t>
    </rPh>
    <rPh sb="1" eb="3">
      <t>ジョウレイ</t>
    </rPh>
    <rPh sb="3" eb="4">
      <t>ダイ</t>
    </rPh>
    <rPh sb="7" eb="8">
      <t>ゴウ</t>
    </rPh>
    <rPh sb="8" eb="9">
      <t>ダイ</t>
    </rPh>
    <rPh sb="12" eb="13">
      <t>ジョウ</t>
    </rPh>
    <rPh sb="13" eb="15">
      <t>ジュンヨウ</t>
    </rPh>
    <rPh sb="16" eb="17">
      <t>ダイ</t>
    </rPh>
    <rPh sb="19" eb="20">
      <t>ジョウ</t>
    </rPh>
    <phoneticPr fontId="2"/>
  </si>
  <si>
    <t>都条例第111号第111条第1項</t>
    <rPh sb="0" eb="1">
      <t>ト</t>
    </rPh>
    <rPh sb="1" eb="3">
      <t>ジョウレイ</t>
    </rPh>
    <rPh sb="3" eb="4">
      <t>ダイ</t>
    </rPh>
    <rPh sb="7" eb="8">
      <t>ゴウ</t>
    </rPh>
    <rPh sb="8" eb="9">
      <t>ダイ</t>
    </rPh>
    <rPh sb="12" eb="13">
      <t>ジョウ</t>
    </rPh>
    <rPh sb="13" eb="14">
      <t>ダイ</t>
    </rPh>
    <rPh sb="15" eb="16">
      <t>コウ</t>
    </rPh>
    <phoneticPr fontId="2"/>
  </si>
  <si>
    <t>法第75条第1項</t>
    <rPh sb="0" eb="1">
      <t>ホウ</t>
    </rPh>
    <rPh sb="1" eb="2">
      <t>ダイ</t>
    </rPh>
    <rPh sb="4" eb="5">
      <t>ジョウ</t>
    </rPh>
    <rPh sb="5" eb="6">
      <t>ダイ</t>
    </rPh>
    <rPh sb="7" eb="8">
      <t>コウ</t>
    </rPh>
    <phoneticPr fontId="2"/>
  </si>
  <si>
    <t>法第75条第2項</t>
    <rPh sb="0" eb="1">
      <t>ホウ</t>
    </rPh>
    <rPh sb="1" eb="2">
      <t>ダイ</t>
    </rPh>
    <rPh sb="4" eb="5">
      <t>ジョウ</t>
    </rPh>
    <rPh sb="5" eb="6">
      <t>ダイ</t>
    </rPh>
    <rPh sb="7" eb="8">
      <t>コウ</t>
    </rPh>
    <phoneticPr fontId="2"/>
  </si>
  <si>
    <t>平12厚告19の二</t>
    <rPh sb="0" eb="1">
      <t>ヘイ</t>
    </rPh>
    <rPh sb="3" eb="4">
      <t>コウ</t>
    </rPh>
    <rPh sb="4" eb="5">
      <t>コク</t>
    </rPh>
    <rPh sb="8" eb="9">
      <t>ニ</t>
    </rPh>
    <phoneticPr fontId="2"/>
  </si>
  <si>
    <t>平12厚告19の三</t>
    <rPh sb="0" eb="1">
      <t>ヘイ</t>
    </rPh>
    <rPh sb="3" eb="4">
      <t>コウ</t>
    </rPh>
    <rPh sb="4" eb="5">
      <t>コク</t>
    </rPh>
    <rPh sb="8" eb="9">
      <t>ミ</t>
    </rPh>
    <phoneticPr fontId="2"/>
  </si>
  <si>
    <t>六　介護給付費の算定及び取り扱い</t>
    <rPh sb="0" eb="1">
      <t>６</t>
    </rPh>
    <phoneticPr fontId="2"/>
  </si>
  <si>
    <t xml:space="preserve">
</t>
    <phoneticPr fontId="2"/>
  </si>
  <si>
    <t>通所型サービス算定表</t>
    <rPh sb="0" eb="2">
      <t>ツウショ</t>
    </rPh>
    <rPh sb="2" eb="3">
      <t>ガタ</t>
    </rPh>
    <rPh sb="7" eb="9">
      <t>サンテイ</t>
    </rPh>
    <rPh sb="9" eb="10">
      <t>ヒョウ</t>
    </rPh>
    <phoneticPr fontId="3"/>
  </si>
  <si>
    <t>種　類</t>
    <rPh sb="0" eb="1">
      <t>シュ</t>
    </rPh>
    <rPh sb="2" eb="3">
      <t>タグイ</t>
    </rPh>
    <phoneticPr fontId="3"/>
  </si>
  <si>
    <t>単位数</t>
    <rPh sb="0" eb="3">
      <t>タンイスウ</t>
    </rPh>
    <phoneticPr fontId="3"/>
  </si>
  <si>
    <t>算定状況</t>
    <rPh sb="0" eb="2">
      <t>サンテイ</t>
    </rPh>
    <rPh sb="2" eb="4">
      <t>ジョウキョウ</t>
    </rPh>
    <phoneticPr fontId="3"/>
  </si>
  <si>
    <t>通所型サービスⅠ(週1回程度の利用）</t>
    <rPh sb="0" eb="2">
      <t>ツウショ</t>
    </rPh>
    <rPh sb="2" eb="3">
      <t>カタ</t>
    </rPh>
    <rPh sb="9" eb="10">
      <t>シュウ</t>
    </rPh>
    <rPh sb="11" eb="12">
      <t>カイ</t>
    </rPh>
    <rPh sb="12" eb="14">
      <t>テイド</t>
    </rPh>
    <rPh sb="15" eb="17">
      <t>リヨウ</t>
    </rPh>
    <phoneticPr fontId="3"/>
  </si>
  <si>
    <t>□</t>
    <phoneticPr fontId="3"/>
  </si>
  <si>
    <t>該当</t>
    <rPh sb="0" eb="2">
      <t>ガイトウ</t>
    </rPh>
    <phoneticPr fontId="3"/>
  </si>
  <si>
    <t>非該当</t>
    <rPh sb="0" eb="1">
      <t>ヒ</t>
    </rPh>
    <rPh sb="1" eb="3">
      <t>ガイトウ</t>
    </rPh>
    <phoneticPr fontId="3"/>
  </si>
  <si>
    <t>通所型サービスⅡ（週2回程度の利用）</t>
    <rPh sb="0" eb="2">
      <t>ツウショ</t>
    </rPh>
    <rPh sb="2" eb="3">
      <t>カタ</t>
    </rPh>
    <rPh sb="9" eb="10">
      <t>シュウ</t>
    </rPh>
    <rPh sb="11" eb="12">
      <t>カイ</t>
    </rPh>
    <rPh sb="12" eb="14">
      <t>テイド</t>
    </rPh>
    <rPh sb="15" eb="17">
      <t>リヨウ</t>
    </rPh>
    <phoneticPr fontId="3"/>
  </si>
  <si>
    <t>□</t>
    <phoneticPr fontId="3"/>
  </si>
  <si>
    <t>１　一体型（１単位の中で要介護者と要支援者とで一緒にサービスを提供する場合）</t>
    <rPh sb="2" eb="5">
      <t>イッタイガタ</t>
    </rPh>
    <rPh sb="7" eb="9">
      <t>タンイ</t>
    </rPh>
    <rPh sb="10" eb="11">
      <t>ナカ</t>
    </rPh>
    <rPh sb="12" eb="13">
      <t>ヨウ</t>
    </rPh>
    <rPh sb="13" eb="16">
      <t>カイゴシャ</t>
    </rPh>
    <rPh sb="17" eb="18">
      <t>ヨウ</t>
    </rPh>
    <rPh sb="18" eb="21">
      <t>シエンシャ</t>
    </rPh>
    <rPh sb="23" eb="25">
      <t>イッショ</t>
    </rPh>
    <rPh sb="31" eb="33">
      <t>テイキョウ</t>
    </rPh>
    <rPh sb="35" eb="37">
      <t>バアイ</t>
    </rPh>
    <phoneticPr fontId="3"/>
  </si>
  <si>
    <t>通所型サービスⅠ・Ａ型（週1回程度の利用）
3時間以上5時間未満</t>
    <rPh sb="0" eb="2">
      <t>ツウショ</t>
    </rPh>
    <rPh sb="2" eb="3">
      <t>カタ</t>
    </rPh>
    <rPh sb="10" eb="11">
      <t>ガタ</t>
    </rPh>
    <rPh sb="12" eb="13">
      <t>シュウ</t>
    </rPh>
    <rPh sb="14" eb="15">
      <t>カイ</t>
    </rPh>
    <rPh sb="15" eb="17">
      <t>テイド</t>
    </rPh>
    <rPh sb="18" eb="20">
      <t>リヨウ</t>
    </rPh>
    <rPh sb="23" eb="25">
      <t>ジカン</t>
    </rPh>
    <rPh sb="25" eb="27">
      <t>イジョウ</t>
    </rPh>
    <rPh sb="28" eb="30">
      <t>ジカン</t>
    </rPh>
    <rPh sb="30" eb="32">
      <t>ミマン</t>
    </rPh>
    <phoneticPr fontId="3"/>
  </si>
  <si>
    <t>通所型サービスⅡ・Ａ型（週2回程度の利用）
3時間以上5時間未満</t>
    <rPh sb="0" eb="2">
      <t>ツウショ</t>
    </rPh>
    <rPh sb="2" eb="3">
      <t>カタ</t>
    </rPh>
    <rPh sb="10" eb="11">
      <t>ガタ</t>
    </rPh>
    <rPh sb="12" eb="13">
      <t>シュウ</t>
    </rPh>
    <rPh sb="14" eb="15">
      <t>カイ</t>
    </rPh>
    <rPh sb="15" eb="17">
      <t>テイド</t>
    </rPh>
    <rPh sb="18" eb="20">
      <t>リヨウ</t>
    </rPh>
    <phoneticPr fontId="3"/>
  </si>
  <si>
    <t>通所型サービスⅠ・Ｂ型（週1回程度の利用）
2時間以上3時間未満</t>
    <rPh sb="0" eb="2">
      <t>ツウショ</t>
    </rPh>
    <rPh sb="2" eb="3">
      <t>カタ</t>
    </rPh>
    <rPh sb="10" eb="11">
      <t>ガタ</t>
    </rPh>
    <rPh sb="12" eb="13">
      <t>シュウ</t>
    </rPh>
    <rPh sb="14" eb="15">
      <t>カイ</t>
    </rPh>
    <rPh sb="15" eb="17">
      <t>テイド</t>
    </rPh>
    <rPh sb="18" eb="20">
      <t>リヨウ</t>
    </rPh>
    <phoneticPr fontId="3"/>
  </si>
  <si>
    <t>通所型サービスⅡ・Ｂ型（週2回程度の利用）
2時間以上3時間未満</t>
    <rPh sb="0" eb="2">
      <t>ツウショ</t>
    </rPh>
    <rPh sb="2" eb="3">
      <t>カタ</t>
    </rPh>
    <rPh sb="10" eb="11">
      <t>ガタ</t>
    </rPh>
    <rPh sb="12" eb="13">
      <t>シュウ</t>
    </rPh>
    <rPh sb="14" eb="15">
      <t>カイ</t>
    </rPh>
    <rPh sb="15" eb="17">
      <t>テイド</t>
    </rPh>
    <rPh sb="18" eb="20">
      <t>リヨウ</t>
    </rPh>
    <phoneticPr fontId="3"/>
  </si>
  <si>
    <t>２　単独型（１単位の中で要介護者を含まず、要支援者のみに単独でサービスを提供する場合）</t>
    <rPh sb="2" eb="5">
      <t>タンドクガタ</t>
    </rPh>
    <rPh sb="7" eb="9">
      <t>タンイ</t>
    </rPh>
    <rPh sb="10" eb="11">
      <t>ナカ</t>
    </rPh>
    <rPh sb="12" eb="13">
      <t>ヨウ</t>
    </rPh>
    <rPh sb="13" eb="16">
      <t>カイゴシャ</t>
    </rPh>
    <rPh sb="17" eb="18">
      <t>フク</t>
    </rPh>
    <rPh sb="21" eb="22">
      <t>ヨウ</t>
    </rPh>
    <rPh sb="22" eb="25">
      <t>シエンシャ</t>
    </rPh>
    <rPh sb="28" eb="30">
      <t>タンドク</t>
    </rPh>
    <rPh sb="36" eb="38">
      <t>テイキョウ</t>
    </rPh>
    <rPh sb="40" eb="42">
      <t>バアイ</t>
    </rPh>
    <phoneticPr fontId="3"/>
  </si>
  <si>
    <t>【生活援助通所サービス　一体型・単独型共通】　</t>
    <rPh sb="1" eb="3">
      <t>セイカツ</t>
    </rPh>
    <rPh sb="5" eb="7">
      <t>ツウショ</t>
    </rPh>
    <rPh sb="12" eb="15">
      <t>イッタイガタ</t>
    </rPh>
    <rPh sb="16" eb="19">
      <t>タンドクガタ</t>
    </rPh>
    <phoneticPr fontId="3"/>
  </si>
  <si>
    <t>40単位/回</t>
    <rPh sb="2" eb="4">
      <t>タンイ</t>
    </rPh>
    <rPh sb="5" eb="6">
      <t>カイ</t>
    </rPh>
    <phoneticPr fontId="3"/>
  </si>
  <si>
    <t>150単位/月</t>
    <rPh sb="3" eb="5">
      <t>タンイ</t>
    </rPh>
    <rPh sb="6" eb="7">
      <t>ツキ</t>
    </rPh>
    <phoneticPr fontId="3"/>
  </si>
  <si>
    <t>300単位/月</t>
    <rPh sb="3" eb="5">
      <t>タンイ</t>
    </rPh>
    <rPh sb="6" eb="7">
      <t>ツキ</t>
    </rPh>
    <phoneticPr fontId="3"/>
  </si>
  <si>
    <t>利用者の数が利用定員を超える場合　　　　又は看護・介護職員の員数が基準に　　　　満たない場合</t>
    <rPh sb="0" eb="3">
      <t>リヨウシャ</t>
    </rPh>
    <rPh sb="4" eb="5">
      <t>カズ</t>
    </rPh>
    <rPh sb="6" eb="8">
      <t>リヨウ</t>
    </rPh>
    <rPh sb="8" eb="10">
      <t>テイイン</t>
    </rPh>
    <rPh sb="11" eb="12">
      <t>コ</t>
    </rPh>
    <rPh sb="14" eb="16">
      <t>バアイ</t>
    </rPh>
    <rPh sb="20" eb="21">
      <t>マタ</t>
    </rPh>
    <rPh sb="22" eb="24">
      <t>カンゴ</t>
    </rPh>
    <rPh sb="25" eb="27">
      <t>カイゴ</t>
    </rPh>
    <rPh sb="27" eb="29">
      <t>ショクイン</t>
    </rPh>
    <rPh sb="30" eb="32">
      <t>インスウ</t>
    </rPh>
    <rPh sb="33" eb="35">
      <t>キジュン</t>
    </rPh>
    <rPh sb="40" eb="41">
      <t>ミ</t>
    </rPh>
    <rPh sb="44" eb="46">
      <t>バアイ</t>
    </rPh>
    <phoneticPr fontId="3"/>
  </si>
  <si>
    <t>事業所と同一建物に居住する者　　　　　　又は同一建物から利用する者に　　　　　　通所型サービスを行う場合</t>
    <rPh sb="0" eb="3">
      <t>ジギョウショ</t>
    </rPh>
    <rPh sb="4" eb="6">
      <t>ドウイツ</t>
    </rPh>
    <rPh sb="6" eb="8">
      <t>タテモノ</t>
    </rPh>
    <rPh sb="9" eb="11">
      <t>キョジュウ</t>
    </rPh>
    <rPh sb="13" eb="14">
      <t>モノ</t>
    </rPh>
    <rPh sb="20" eb="21">
      <t>マタ</t>
    </rPh>
    <rPh sb="22" eb="24">
      <t>ドウイツ</t>
    </rPh>
    <rPh sb="24" eb="26">
      <t>タテモノ</t>
    </rPh>
    <rPh sb="28" eb="30">
      <t>リヨウ</t>
    </rPh>
    <rPh sb="32" eb="33">
      <t>モノ</t>
    </rPh>
    <rPh sb="40" eb="42">
      <t>ツウショ</t>
    </rPh>
    <rPh sb="42" eb="43">
      <t>カタ</t>
    </rPh>
    <rPh sb="48" eb="49">
      <t>オコナ</t>
    </rPh>
    <rPh sb="50" eb="52">
      <t>バアイ</t>
    </rPh>
    <phoneticPr fontId="3"/>
  </si>
  <si>
    <t>若年性認知症利用者受入加算</t>
    <rPh sb="0" eb="3">
      <t>ジャクネンセイ</t>
    </rPh>
    <rPh sb="3" eb="6">
      <t>ニンチショウ</t>
    </rPh>
    <rPh sb="6" eb="9">
      <t>リヨウシャ</t>
    </rPh>
    <rPh sb="9" eb="11">
      <t>ウケイ</t>
    </rPh>
    <rPh sb="11" eb="13">
      <t>カサン</t>
    </rPh>
    <phoneticPr fontId="3"/>
  </si>
  <si>
    <t>240単位/月</t>
    <rPh sb="3" eb="5">
      <t>タンイ</t>
    </rPh>
    <rPh sb="6" eb="7">
      <t>ツキ</t>
    </rPh>
    <phoneticPr fontId="3"/>
  </si>
  <si>
    <t>生活機能向上グループ活動加算</t>
    <rPh sb="0" eb="2">
      <t>セイカツ</t>
    </rPh>
    <rPh sb="2" eb="4">
      <t>キノウ</t>
    </rPh>
    <rPh sb="4" eb="6">
      <t>コウジョウ</t>
    </rPh>
    <rPh sb="10" eb="12">
      <t>カツドウ</t>
    </rPh>
    <rPh sb="12" eb="14">
      <t>カサン</t>
    </rPh>
    <phoneticPr fontId="3"/>
  </si>
  <si>
    <t>100単位/月</t>
    <rPh sb="3" eb="5">
      <t>タンイ</t>
    </rPh>
    <rPh sb="6" eb="7">
      <t>ツキ</t>
    </rPh>
    <phoneticPr fontId="3"/>
  </si>
  <si>
    <t>栄養改善加算</t>
    <rPh sb="0" eb="2">
      <t>エイヨウ</t>
    </rPh>
    <rPh sb="2" eb="4">
      <t>カイゼン</t>
    </rPh>
    <rPh sb="4" eb="6">
      <t>カサン</t>
    </rPh>
    <phoneticPr fontId="3"/>
  </si>
  <si>
    <t>5単位/回</t>
    <rPh sb="1" eb="3">
      <t>タンイ</t>
    </rPh>
    <rPh sb="4" eb="5">
      <t>カイ</t>
    </rPh>
    <phoneticPr fontId="3"/>
  </si>
  <si>
    <t>480単位/月</t>
    <rPh sb="3" eb="5">
      <t>タンイ</t>
    </rPh>
    <rPh sb="6" eb="7">
      <t>ツキ</t>
    </rPh>
    <phoneticPr fontId="3"/>
  </si>
  <si>
    <t>サービス提供体制強化加算（Ⅱ）</t>
    <rPh sb="4" eb="6">
      <t>テイキョウ</t>
    </rPh>
    <rPh sb="6" eb="8">
      <t>タイセイ</t>
    </rPh>
    <rPh sb="8" eb="10">
      <t>キョウカ</t>
    </rPh>
    <rPh sb="10" eb="12">
      <t>カサン</t>
    </rPh>
    <phoneticPr fontId="3"/>
  </si>
  <si>
    <t>【通所型サービス費Ⅰ】　24単位/月　　　　　　　【通所型サービス費Ⅱ】　48単位/月</t>
    <rPh sb="1" eb="3">
      <t>ツウショ</t>
    </rPh>
    <rPh sb="3" eb="4">
      <t>ガタ</t>
    </rPh>
    <rPh sb="8" eb="9">
      <t>ヒ</t>
    </rPh>
    <rPh sb="14" eb="16">
      <t>タンイ</t>
    </rPh>
    <rPh sb="17" eb="18">
      <t>ツキ</t>
    </rPh>
    <rPh sb="26" eb="28">
      <t>ツウショ</t>
    </rPh>
    <rPh sb="28" eb="29">
      <t>ガタ</t>
    </rPh>
    <rPh sb="33" eb="34">
      <t>ヒ</t>
    </rPh>
    <rPh sb="39" eb="41">
      <t>タンイ</t>
    </rPh>
    <rPh sb="42" eb="43">
      <t>ツキ</t>
    </rPh>
    <phoneticPr fontId="3"/>
  </si>
  <si>
    <t xml:space="preserve">１　基本方針
　指定通所介護の事業は、利用者が要介護状態となった場合に、可能な限り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るか。
</t>
    <phoneticPr fontId="2"/>
  </si>
  <si>
    <t>　※２　都条例111第99条第１項第１号の生活相談員、同項第３号の介護職員の人員配置については、提供日ごとに、当該職種の従業員がサービス提供時間内に勤務する時間数の合計（以下｢勤務延時間数｣という。）を提供時間数で除して得た数が基準において定められた数以上となるよう、勤務延時間数を確保するように定めたものであり、必要な勤務延時間数が確保されれば当該職種の従業者の員数は問わないものである。</t>
    <phoneticPr fontId="2"/>
  </si>
  <si>
    <t>都施行要領第三の六の１の(1)の③</t>
    <phoneticPr fontId="2"/>
  </si>
  <si>
    <t xml:space="preserve">別表３
通所介護の人員配置基準を満たすために必要となる介護職員の勤務時間数の具体例（単位ごと）
</t>
    <phoneticPr fontId="2"/>
  </si>
  <si>
    <t xml:space="preserve"> (２) 管理者は、専ら当該指定通所介護事業所の管理に係る職務に従事する常勤の者であるか。
　ただし、当該指定通所介護事業所の管理上支障がない場合は、当該指定通所介護事業所の他の職務に従事し、又は同一敷地内にある他の事業所、施設等の職務に従事することができる。
</t>
    <phoneticPr fontId="2"/>
  </si>
  <si>
    <t>１　設備及び備品等
  (１) 指定通所介護事業所は、食堂、機能訓練室、静養室、相談室及び事務室を設けるほか、消火設備その他の非常災害に際して必要な設備並びに指定通所介護の提供に必要なその他の設備及び備品等を備えているか。</t>
    <phoneticPr fontId="2"/>
  </si>
  <si>
    <t xml:space="preserve">　②相談室
　遮へい物の設置等により相談の内容が漏えいしないよう配慮されているか。
</t>
    <phoneticPr fontId="2"/>
  </si>
  <si>
    <t>都規則第141号第18条第1項第2号</t>
    <phoneticPr fontId="2"/>
  </si>
  <si>
    <t>　(３) (１)の設備は、専ら当該指定通所介護の事業の用に供するものとなっているか。ただし、利用者に対する指定通所介護の提供に支障がない場合は、この限りでない。</t>
    <phoneticPr fontId="2"/>
  </si>
  <si>
    <t>都条例第111号第101条第5項</t>
    <phoneticPr fontId="2"/>
  </si>
  <si>
    <t xml:space="preserve">１ 管理者の責務
　(１) 管理者は、当該指定通所介護事業所の従業者の管理及び指定通所介護の利用の申込に係る調整、業務の実施状況の把握その他の管理を一元的に行っているか。
</t>
    <phoneticPr fontId="2"/>
  </si>
  <si>
    <t>都条例第111号第112条
準用（第51条第1項）</t>
    <rPh sb="0" eb="1">
      <t>ト</t>
    </rPh>
    <rPh sb="1" eb="3">
      <t>ジョウレイ</t>
    </rPh>
    <rPh sb="3" eb="4">
      <t>ダイ</t>
    </rPh>
    <rPh sb="7" eb="8">
      <t>ゴウ</t>
    </rPh>
    <rPh sb="8" eb="9">
      <t>ダイ</t>
    </rPh>
    <rPh sb="12" eb="13">
      <t>ジョウ</t>
    </rPh>
    <rPh sb="14" eb="16">
      <t>ジュンヨウ</t>
    </rPh>
    <rPh sb="17" eb="18">
      <t>ダイ</t>
    </rPh>
    <rPh sb="20" eb="21">
      <t>ジョウ</t>
    </rPh>
    <rPh sb="21" eb="22">
      <t>ダイ</t>
    </rPh>
    <rPh sb="23" eb="24">
      <t>コウ</t>
    </rPh>
    <phoneticPr fontId="2"/>
  </si>
  <si>
    <t xml:space="preserve">　(２) 管理者は、当該指定通所介護事業所の従業者に都条例「第７章第四節  運営に関する基準」を遵守させるための指揮命令を行っているか。
</t>
    <phoneticPr fontId="2"/>
  </si>
  <si>
    <t>都条例第111号第112条
準用（第51条第2項）</t>
    <rPh sb="0" eb="1">
      <t>ト</t>
    </rPh>
    <rPh sb="1" eb="3">
      <t>ジョウレイ</t>
    </rPh>
    <rPh sb="3" eb="4">
      <t>ダイ</t>
    </rPh>
    <rPh sb="7" eb="8">
      <t>ゴウ</t>
    </rPh>
    <rPh sb="8" eb="9">
      <t>ダイ</t>
    </rPh>
    <rPh sb="12" eb="13">
      <t>ジョウ</t>
    </rPh>
    <rPh sb="14" eb="16">
      <t>ジュンヨウ</t>
    </rPh>
    <rPh sb="17" eb="18">
      <t>ダイ</t>
    </rPh>
    <rPh sb="20" eb="21">
      <t>ジョウ</t>
    </rPh>
    <rPh sb="21" eb="22">
      <t>ダイ</t>
    </rPh>
    <rPh sb="23" eb="24">
      <t>コウ</t>
    </rPh>
    <phoneticPr fontId="2"/>
  </si>
  <si>
    <t xml:space="preserve">３ 勤務体制の確保
　(１) 指定通所介護事業者は、利用者に対し、適切な指定通所介護を提供することができるよう各指定通所介護事業所において、従業者の勤務体制を定めているか。
</t>
    <phoneticPr fontId="2"/>
  </si>
  <si>
    <t>都条例第111号第103条第1項</t>
    <phoneticPr fontId="2"/>
  </si>
  <si>
    <t xml:space="preserve">  (２) 当該指定通所介護事業所の従業者によって指定通所介護を提供しているか。
 ただし、利用者の処遇に直接影響を及ぼさない指定通所介護については、この限りでない。
</t>
    <phoneticPr fontId="2"/>
  </si>
  <si>
    <t>（３）指定通所介護事業者は、利用申込者又はその家族からのからの申出があった場合は、（Ⅰ）の文書の交付に代えて、当該利用申込者又はその家族の同意を得て（Ⅰ）の重要事項を電子情報処理組織を使用する方法その他の情報通信技術を利用する方法であって規則に定めるもの（以下「電磁的方法」という。）により提供することができる。
　この場合において、当該指定通所介護事業者は、あらかじめ、当該利用申込者又はその家族に対し、提供に用いる電磁方法の種類及び内容を示し、文書又は電磁的方法による同意を得ているか。</t>
    <rPh sb="3" eb="5">
      <t>シテイ</t>
    </rPh>
    <rPh sb="5" eb="7">
      <t>ツウショ</t>
    </rPh>
    <rPh sb="7" eb="9">
      <t>カイゴ</t>
    </rPh>
    <rPh sb="9" eb="12">
      <t>ジギョウシャ</t>
    </rPh>
    <rPh sb="14" eb="16">
      <t>リヨウ</t>
    </rPh>
    <rPh sb="16" eb="18">
      <t>モウシコミ</t>
    </rPh>
    <rPh sb="18" eb="19">
      <t>シャ</t>
    </rPh>
    <rPh sb="19" eb="20">
      <t>マタ</t>
    </rPh>
    <rPh sb="23" eb="25">
      <t>カゾク</t>
    </rPh>
    <rPh sb="31" eb="33">
      <t>モウシデ</t>
    </rPh>
    <rPh sb="37" eb="39">
      <t>バアイ</t>
    </rPh>
    <rPh sb="45" eb="47">
      <t>ブンショ</t>
    </rPh>
    <rPh sb="48" eb="50">
      <t>コウフ</t>
    </rPh>
    <rPh sb="51" eb="52">
      <t>カ</t>
    </rPh>
    <rPh sb="55" eb="57">
      <t>トウガイ</t>
    </rPh>
    <rPh sb="57" eb="59">
      <t>リヨウ</t>
    </rPh>
    <rPh sb="59" eb="61">
      <t>モウシコミ</t>
    </rPh>
    <rPh sb="61" eb="62">
      <t>シャ</t>
    </rPh>
    <rPh sb="62" eb="63">
      <t>マタ</t>
    </rPh>
    <rPh sb="66" eb="68">
      <t>カゾク</t>
    </rPh>
    <rPh sb="69" eb="71">
      <t>ドウイ</t>
    </rPh>
    <rPh sb="72" eb="73">
      <t>エ</t>
    </rPh>
    <rPh sb="78" eb="80">
      <t>ジュウヨウ</t>
    </rPh>
    <rPh sb="80" eb="82">
      <t>ジコウ</t>
    </rPh>
    <rPh sb="83" eb="85">
      <t>デンシ</t>
    </rPh>
    <rPh sb="85" eb="87">
      <t>ジョウホウ</t>
    </rPh>
    <rPh sb="87" eb="89">
      <t>ショリ</t>
    </rPh>
    <rPh sb="89" eb="91">
      <t>ソシキ</t>
    </rPh>
    <rPh sb="92" eb="94">
      <t>シヨウ</t>
    </rPh>
    <rPh sb="96" eb="98">
      <t>ホウホウ</t>
    </rPh>
    <rPh sb="100" eb="101">
      <t>タ</t>
    </rPh>
    <rPh sb="102" eb="104">
      <t>ジョウホウ</t>
    </rPh>
    <rPh sb="104" eb="106">
      <t>ツウシン</t>
    </rPh>
    <rPh sb="106" eb="108">
      <t>ギジュツ</t>
    </rPh>
    <rPh sb="109" eb="111">
      <t>リヨウ</t>
    </rPh>
    <rPh sb="113" eb="115">
      <t>ホウホウ</t>
    </rPh>
    <rPh sb="119" eb="121">
      <t>キソク</t>
    </rPh>
    <rPh sb="122" eb="123">
      <t>サダ</t>
    </rPh>
    <rPh sb="128" eb="130">
      <t>イカ</t>
    </rPh>
    <rPh sb="131" eb="134">
      <t>デンジテキ</t>
    </rPh>
    <rPh sb="134" eb="136">
      <t>ホウホウ</t>
    </rPh>
    <rPh sb="145" eb="147">
      <t>テイキョウ</t>
    </rPh>
    <rPh sb="160" eb="162">
      <t>バアイ</t>
    </rPh>
    <rPh sb="167" eb="169">
      <t>トウガイ</t>
    </rPh>
    <rPh sb="169" eb="171">
      <t>シテイ</t>
    </rPh>
    <rPh sb="171" eb="173">
      <t>ツウショ</t>
    </rPh>
    <rPh sb="173" eb="175">
      <t>カイゴ</t>
    </rPh>
    <rPh sb="175" eb="178">
      <t>ジギョウシャ</t>
    </rPh>
    <rPh sb="186" eb="188">
      <t>トウガイ</t>
    </rPh>
    <rPh sb="188" eb="190">
      <t>リヨウ</t>
    </rPh>
    <rPh sb="190" eb="192">
      <t>モウシコミ</t>
    </rPh>
    <rPh sb="192" eb="193">
      <t>シャ</t>
    </rPh>
    <rPh sb="193" eb="194">
      <t>マタ</t>
    </rPh>
    <rPh sb="197" eb="199">
      <t>カゾク</t>
    </rPh>
    <rPh sb="200" eb="201">
      <t>タイ</t>
    </rPh>
    <rPh sb="203" eb="205">
      <t>テイキョウ</t>
    </rPh>
    <rPh sb="206" eb="207">
      <t>モチ</t>
    </rPh>
    <rPh sb="209" eb="211">
      <t>デンジ</t>
    </rPh>
    <rPh sb="211" eb="213">
      <t>ホウホウ</t>
    </rPh>
    <rPh sb="214" eb="216">
      <t>シュルイ</t>
    </rPh>
    <rPh sb="216" eb="217">
      <t>オヨ</t>
    </rPh>
    <rPh sb="218" eb="220">
      <t>ナイヨウ</t>
    </rPh>
    <rPh sb="221" eb="222">
      <t>シメ</t>
    </rPh>
    <rPh sb="224" eb="226">
      <t>ブンショ</t>
    </rPh>
    <rPh sb="226" eb="227">
      <t>マタ</t>
    </rPh>
    <rPh sb="228" eb="231">
      <t>デンジテキ</t>
    </rPh>
    <rPh sb="231" eb="233">
      <t>ホウホウ</t>
    </rPh>
    <rPh sb="236" eb="238">
      <t>ドウイ</t>
    </rPh>
    <rPh sb="239" eb="240">
      <t>エ</t>
    </rPh>
    <phoneticPr fontId="2"/>
  </si>
  <si>
    <t>都条例第111号第112条
準用(第12条第2項)</t>
    <rPh sb="0" eb="1">
      <t>ト</t>
    </rPh>
    <rPh sb="1" eb="3">
      <t>ジョウレイ</t>
    </rPh>
    <rPh sb="3" eb="4">
      <t>ダイ</t>
    </rPh>
    <rPh sb="7" eb="8">
      <t>ゴウ</t>
    </rPh>
    <rPh sb="8" eb="9">
      <t>ダイ</t>
    </rPh>
    <rPh sb="12" eb="13">
      <t>ジョウ</t>
    </rPh>
    <rPh sb="14" eb="16">
      <t>ジュンヨウ</t>
    </rPh>
    <rPh sb="17" eb="18">
      <t>ダイ</t>
    </rPh>
    <rPh sb="20" eb="21">
      <t>ジョウ</t>
    </rPh>
    <rPh sb="21" eb="22">
      <t>ダイ</t>
    </rPh>
    <rPh sb="23" eb="24">
      <t>コウ</t>
    </rPh>
    <phoneticPr fontId="2"/>
  </si>
  <si>
    <t>都条例第111号第112条
準用(第12条第3項)</t>
    <rPh sb="0" eb="1">
      <t>ト</t>
    </rPh>
    <rPh sb="1" eb="3">
      <t>ジョウレイ</t>
    </rPh>
    <rPh sb="3" eb="4">
      <t>ダイ</t>
    </rPh>
    <rPh sb="7" eb="8">
      <t>ゴウ</t>
    </rPh>
    <rPh sb="8" eb="9">
      <t>ダイ</t>
    </rPh>
    <rPh sb="12" eb="13">
      <t>ジョウ</t>
    </rPh>
    <rPh sb="14" eb="16">
      <t>ジュンヨウ</t>
    </rPh>
    <rPh sb="17" eb="18">
      <t>ダイ</t>
    </rPh>
    <rPh sb="20" eb="21">
      <t>ジョウ</t>
    </rPh>
    <rPh sb="21" eb="22">
      <t>ダイ</t>
    </rPh>
    <rPh sb="23" eb="24">
      <t>コウ</t>
    </rPh>
    <phoneticPr fontId="2"/>
  </si>
  <si>
    <t>都条例第111号第112条
準用(第12条第4項)</t>
    <rPh sb="0" eb="1">
      <t>ト</t>
    </rPh>
    <rPh sb="1" eb="3">
      <t>ジョウレイ</t>
    </rPh>
    <rPh sb="3" eb="4">
      <t>ダイ</t>
    </rPh>
    <rPh sb="7" eb="8">
      <t>ゴウ</t>
    </rPh>
    <rPh sb="8" eb="9">
      <t>ダイ</t>
    </rPh>
    <rPh sb="12" eb="13">
      <t>ジョウ</t>
    </rPh>
    <rPh sb="14" eb="16">
      <t>ジュンヨウ</t>
    </rPh>
    <rPh sb="17" eb="18">
      <t>ダイ</t>
    </rPh>
    <rPh sb="20" eb="21">
      <t>ジョウ</t>
    </rPh>
    <rPh sb="21" eb="22">
      <t>ダイ</t>
    </rPh>
    <rPh sb="23" eb="24">
      <t>コウ</t>
    </rPh>
    <phoneticPr fontId="2"/>
  </si>
  <si>
    <t>都条例第111号第112条
準用(第17条)</t>
    <rPh sb="0" eb="1">
      <t>ト</t>
    </rPh>
    <rPh sb="1" eb="3">
      <t>ジョウレイ</t>
    </rPh>
    <rPh sb="3" eb="4">
      <t>ダイ</t>
    </rPh>
    <rPh sb="7" eb="8">
      <t>ゴウ</t>
    </rPh>
    <rPh sb="8" eb="9">
      <t>ダイ</t>
    </rPh>
    <rPh sb="12" eb="13">
      <t>ジョウ</t>
    </rPh>
    <rPh sb="14" eb="16">
      <t>ジュンヨウ</t>
    </rPh>
    <rPh sb="17" eb="18">
      <t>ダイ</t>
    </rPh>
    <rPh sb="20" eb="21">
      <t>ジョウ</t>
    </rPh>
    <phoneticPr fontId="2"/>
  </si>
  <si>
    <t>　(２) 指定通所介護事業者は、指定通所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phoneticPr fontId="2"/>
  </si>
  <si>
    <t>都条例第111号第112条
準用(第19条)</t>
    <rPh sb="0" eb="1">
      <t>ト</t>
    </rPh>
    <rPh sb="1" eb="3">
      <t>ジョウレイ</t>
    </rPh>
    <rPh sb="3" eb="4">
      <t>ダイ</t>
    </rPh>
    <rPh sb="7" eb="8">
      <t>ゴウ</t>
    </rPh>
    <rPh sb="8" eb="9">
      <t>ダイ</t>
    </rPh>
    <rPh sb="12" eb="13">
      <t>ジョウ</t>
    </rPh>
    <rPh sb="14" eb="16">
      <t>ジュンヨウ</t>
    </rPh>
    <rPh sb="17" eb="18">
      <t>ダイ</t>
    </rPh>
    <rPh sb="20" eb="21">
      <t>ジョウ</t>
    </rPh>
    <phoneticPr fontId="2"/>
  </si>
  <si>
    <t>都条例第111号第112条
準用(第20条)</t>
    <rPh sb="0" eb="1">
      <t>ト</t>
    </rPh>
    <rPh sb="1" eb="3">
      <t>ジョウレイ</t>
    </rPh>
    <rPh sb="3" eb="4">
      <t>ダイ</t>
    </rPh>
    <rPh sb="7" eb="8">
      <t>ゴウ</t>
    </rPh>
    <rPh sb="8" eb="9">
      <t>ダイ</t>
    </rPh>
    <rPh sb="12" eb="13">
      <t>ジョウ</t>
    </rPh>
    <rPh sb="14" eb="16">
      <t>ジュンヨウ</t>
    </rPh>
    <rPh sb="17" eb="18">
      <t>ダイ</t>
    </rPh>
    <rPh sb="20" eb="21">
      <t>ジョウ</t>
    </rPh>
    <phoneticPr fontId="2"/>
  </si>
  <si>
    <t>都条例第111号第112条
準用(第21条)</t>
    <rPh sb="0" eb="1">
      <t>ト</t>
    </rPh>
    <rPh sb="1" eb="3">
      <t>ジョウレイ</t>
    </rPh>
    <rPh sb="3" eb="4">
      <t>ダイ</t>
    </rPh>
    <rPh sb="7" eb="8">
      <t>ゴウ</t>
    </rPh>
    <rPh sb="8" eb="9">
      <t>ダイ</t>
    </rPh>
    <rPh sb="12" eb="13">
      <t>ジョウ</t>
    </rPh>
    <rPh sb="14" eb="16">
      <t>ジュンヨウ</t>
    </rPh>
    <rPh sb="17" eb="18">
      <t>ダイ</t>
    </rPh>
    <rPh sb="20" eb="21">
      <t>ジョウ</t>
    </rPh>
    <phoneticPr fontId="2"/>
  </si>
  <si>
    <t>　(２) 指定通所介護事業者は、指定通所介護を提供した際には、提供したサービスの具体的な内容等を記録するとともに、利用者からの申出があった場合には、文書の交付その他適切な方法により、当該事項に係る情報を当該利用者に対して提供しているか。</t>
    <phoneticPr fontId="2"/>
  </si>
  <si>
    <t xml:space="preserve"> (２) 指定通所介護事業者は、法定代理受領サービスに該当しない指定通所介護を提供した際に利用者から支払を受ける利用料の額と指定通所介護に係る居宅介護サービス費用基準額との間に、不合理な差額が生じないようにしているか。</t>
    <phoneticPr fontId="2"/>
  </si>
  <si>
    <t>都条例第111号第104条第2項</t>
    <phoneticPr fontId="2"/>
  </si>
  <si>
    <t xml:space="preserve"> (３) 指定通所介護事業者は、(１)及び(２)に定める場合において利用者から支払を受ける額のほか次に掲げる費用の額以外の支払を利用者から受けていないか。
①通常の事業の実施地域以外の地域に居住する利用者の選定により当該利用者に対して行う送迎に要する費用
②指定通所介護に通常要する時間を超える指定通所介護であって利用者の選定に係るものの提供に伴い必要となる費用の範囲内において、通常の指定通所介護に係る居宅介護サービス費用基準額を超える費用
③食事の提供に要する費用
④おむつ代
⑤①～④に掲げるもののほか、指定通所介護として提供される便宜のうち、日常生活において通常必要となるものに係る費用であって、かつ、当該利用者に負担させることが適当と認められるもの
</t>
    <phoneticPr fontId="2"/>
  </si>
  <si>
    <t xml:space="preserve"> (４) 指定通所介護事業者は、前項に規定する費用の額に係るサービスの提供に当たっては、あらかじめ、利用者又はその家族に対し、当該サービスの内容及び費用について説明を行い、当該利用者の同意を得ているか。</t>
    <phoneticPr fontId="2"/>
  </si>
  <si>
    <t xml:space="preserve"> (５) 指定通所介護事業者は、指定通所介護その他のサービスの提供に要した費用につき、その支払を受ける際、当該支払をした居宅要介護被保険者に対し、介護保険法施行規則第６５条で定めるところにより、領収証を交付しているか。</t>
    <phoneticPr fontId="2"/>
  </si>
  <si>
    <t xml:space="preserve"> (６) 指定通所介護事業者は､法第４１条第８項の規定により交付しなければならない領収証に、指定通所介護について居宅要介護被保険者から支払を受けた費用の額のうち、同条第４項第１号に規定する厚生労働大臣が定める基準により算定した費用の額（その額が現に当該指定通所介護に要した費用の額を超えるときは、当該現に指定通所介護に要した費用の額とする。）、食事の提供に要した費用の額及び滞在に要した費用の額に係るもの並びにその他の費用の額を区分して記載し、当該その他の費用の額についてはそれぞれ個別の費用ごとに区分して記載しているか。</t>
    <phoneticPr fontId="2"/>
  </si>
  <si>
    <t xml:space="preserve"> (２) 通所介護従業者は、利用者又はその家族に対し、指定通所介護の提供方法等について、説明を行っているか。</t>
    <phoneticPr fontId="2"/>
  </si>
  <si>
    <t>都条例第111号第107条第2項</t>
    <phoneticPr fontId="2"/>
  </si>
  <si>
    <t>　(３) 管理者は、通所介護計画を作成した際には、当該通所介護計画を利用者に交付しているか。</t>
    <phoneticPr fontId="2"/>
  </si>
  <si>
    <t>　(５) 通所介護計画に従った指定通所介護の実施状況及び目標の達成状況については、それぞれの利用者について記録を行わなければならないが、管理者は、当該通所介護計画の実施状況等の把握・評価を行い、必要に応じて当該通所介護計画の変更を行っているか。</t>
    <phoneticPr fontId="2"/>
  </si>
  <si>
    <t>(７) 居宅サービス計画に基づきサービスを提供している指定通所介護事業者は、当該居宅サービス計画を作成している指定居宅介護支援事業者から通所介護計画の提供の求めがあった際には、当該通所介護計画を提供することに協力するように努めているか。</t>
    <phoneticPr fontId="2"/>
  </si>
  <si>
    <t>都条例第111号第112条準用(第30条)</t>
    <phoneticPr fontId="2"/>
  </si>
  <si>
    <t xml:space="preserve"> (２) 指定通所介護事業者は、従業者であった者が、正当な理由なく、その業務上知り得た利用者又はその家族の秘密を漏らすことがないよう、必要な措置を講じているか。</t>
    <phoneticPr fontId="2"/>
  </si>
  <si>
    <t xml:space="preserve"> (２) 指定通所介護事業者は、(１)の苦情を受け付けた場合には、当該苦情の内容等を記録しているか。</t>
    <phoneticPr fontId="2"/>
  </si>
  <si>
    <t xml:space="preserve"> (２) 指定通所介護事業者は、利用者に対する指定通所介護の提供により賠償すべき事故が発生した場合は、速やかに損害賠償を行っているか。</t>
    <phoneticPr fontId="2"/>
  </si>
  <si>
    <t>都条例第111号第112条
準用(第40条)</t>
    <rPh sb="0" eb="1">
      <t>ト</t>
    </rPh>
    <rPh sb="1" eb="3">
      <t>ジョウレイ</t>
    </rPh>
    <rPh sb="3" eb="4">
      <t>ダイ</t>
    </rPh>
    <rPh sb="7" eb="8">
      <t>ゴウ</t>
    </rPh>
    <rPh sb="8" eb="9">
      <t>ダイ</t>
    </rPh>
    <rPh sb="12" eb="13">
      <t>ジョウ</t>
    </rPh>
    <rPh sb="14" eb="16">
      <t>ジュンヨウ</t>
    </rPh>
    <rPh sb="17" eb="18">
      <t>ダイ</t>
    </rPh>
    <rPh sb="20" eb="21">
      <t>ジョウ</t>
    </rPh>
    <phoneticPr fontId="2"/>
  </si>
  <si>
    <t xml:space="preserve"> (２) 事業者は、当該事業を廃止し、又は休止しようとするときは、厚生労働省令で定めるところにより、その廃止又は休止の日の一月前までに、その旨を都道府県知事に届け出ているか。</t>
    <phoneticPr fontId="2"/>
  </si>
  <si>
    <t xml:space="preserve">２ 所要時間の取扱い
　所要時間については、現に要した時間ではなく、通所介護計画に位置づけられた内容の指定通所介護を行うのに要する標準的な時間で、それぞれ所定単位数を算定しているか。
ただし、利用者の数又は看護職員若しくは介護職員の員数が平成12年厚生省告示第27号の一（厚生労働大臣が定める利用者の数の基準及び看護職員等の員数の基準並びに通所介護費等の算定方法)に該当する場合〔利用者定数超過又は職員数が基準を満たさない場合〕は、同告示により算定しているか。
</t>
    <phoneticPr fontId="2"/>
  </si>
  <si>
    <t xml:space="preserve">３ 短時間の場合の取扱い
　心身の状況その他利用者のやむを得ない事情により、長時間のサービス利用が困難である利用者に対して、所要時間２時間以上３時間未満の指定通所介護を行う場合は、「所要時間４時間以上５時間未満の場合」の所定単位数の１００分の７０に相当する単位数を算定しているか。
</t>
    <rPh sb="96" eb="100">
      <t>ジカンイジョウ</t>
    </rPh>
    <phoneticPr fontId="2"/>
  </si>
  <si>
    <t xml:space="preserve">　③介護職員
　指定通所介護の単位ごとに、当該指定通所介護を提供している時間帯に介護職員（専ら当該指定通所介護の提供に当たる者に限る。）が勤務している時間数の合計を当該指定通所介護を提供している時間数（提供単位時間数）で除して得た数が、利用者（都条例第111号第101条第三項に規定する利用者をいう。以下人員に関する基準において同じ）の数が15人までの場合にあっては1以上、15人を超える場合にあっては、1に15人を超える部分の数を5で除して得た数を加えた数以上となるために必要な数を配置しているか。
</t>
    <rPh sb="62" eb="63">
      <t>モノ</t>
    </rPh>
    <phoneticPr fontId="2"/>
  </si>
  <si>
    <t xml:space="preserve">　※３　生活相談員については、指定通所介護の単位の数にかかわらず次の計算式のとおり指定通所介護事業所における提供時間数に応じた生活相談員の配置が必要になるものである。ここでいう提供時間数とは、当該事業所におけるサービス提供開始時刻から終了時刻まで（サービスが提供されていない時間帯を除く。）とする。
（確保すべき生活相談員の勤務延時間数の計算式）
　提供日ごとに確保すべき勤務延時間数＝提供時間数
例えば、一単位の指定通所介護を実施している事業所の提供時間数を6時間とした場合、生活相談員の勤務延時間数を、提供時間数である6時間で除して得た数が1以上となるよう確保すればよいことから、従業者の員数にかかわらず6時間の勤務延時間数分の配置が必要となる。また、例えば午前9時から正午、午後1時から午後6時の二単位の指定通所介護を実施している事業所の場合、当該事業所におけるサービス提供時間は午前9時から午後6時（正午から午後1時までを除く。）となり、提供時間数は8時間となることから、従業者の員数にかかわらず8時間の勤務延時間数分の配置が必要となる。
（確保すべき介護職員の勤務延時間数の計算式）
　・利用者数15人まで
　　単位ごとに確保すべき勤務延時間数＝平均提供時間数
　・利用者数16人以上
　　単位ごとに確保すべき勤務延時間数＝((利用者数－15)÷5＋1)×平均提供時間数
　※平均提供時間数＝利用者ごとの提供時間数の合計÷利用者数
例えば、利用者数18人、提供時間数を5時間とした場合、(18－15)÷5＋1＝1.6となり、5時間の勤務時間数を1.6名分確保すればよいことから、従業員の員数にかかわらず、5×1.6＝8時間の勤務延時間数分の人員配置が必要となる。利用者数と平均提供時間数に応じて確保すべき勤務延時間数の具体例を別表３に示すものとする。なお、介護職員については、指定通所介護の単位ごとに常時1名以上確保することとされているが、これは、介護職員が常に確保されるよう必要な配置を行うよう定めたものであり、例えば、計算式により算出した確保すべき勤務延時間数が、当該事業所におけるサービス提供開始時刻から終了時刻までの時間数に満たない場合であっても、常時1名以上が確保されるよう配置を行う必要があることに留意すること。また、介護職員は、利用者の処遇に支障がない場合は他の指定通所介護の単位の介護職員として従事することができるとされたことから、例えば複数の単位の指定通所介護を同じ時間帯に実施している場合、単位ごとに介護職員等が常に1名以上確保されている限りにおいては、単位を超えて柔軟な配置が可能。
</t>
    <rPh sb="352" eb="353">
      <t>ニ</t>
    </rPh>
    <phoneticPr fontId="2"/>
  </si>
  <si>
    <t xml:space="preserve"> (２) 指定通所介護事業者は、指定通所介護の単位ごとに、(１)③の介護職員を常時1人以上当該指定通所介護に従事させているか。</t>
    <phoneticPr fontId="2"/>
  </si>
  <si>
    <t>都規則第141号第17条第2項</t>
    <rPh sb="0" eb="1">
      <t>ト</t>
    </rPh>
    <rPh sb="1" eb="3">
      <t>キソク</t>
    </rPh>
    <rPh sb="3" eb="4">
      <t>ダイ</t>
    </rPh>
    <rPh sb="7" eb="8">
      <t>ゴウ</t>
    </rPh>
    <rPh sb="8" eb="9">
      <t>ダイ</t>
    </rPh>
    <rPh sb="11" eb="12">
      <t>ジョウ</t>
    </rPh>
    <rPh sb="12" eb="13">
      <t>ダイ</t>
    </rPh>
    <rPh sb="14" eb="15">
      <t>コウ</t>
    </rPh>
    <phoneticPr fontId="2"/>
  </si>
  <si>
    <t>都規則第141号第17条第3項</t>
    <rPh sb="0" eb="1">
      <t>ト</t>
    </rPh>
    <rPh sb="1" eb="3">
      <t>キソク</t>
    </rPh>
    <rPh sb="3" eb="4">
      <t>ダイ</t>
    </rPh>
    <rPh sb="7" eb="8">
      <t>ゴウ</t>
    </rPh>
    <rPh sb="8" eb="9">
      <t>ダイ</t>
    </rPh>
    <rPh sb="11" eb="12">
      <t>ジョウ</t>
    </rPh>
    <rPh sb="12" eb="13">
      <t>ダイ</t>
    </rPh>
    <rPh sb="14" eb="15">
      <t>コウ</t>
    </rPh>
    <phoneticPr fontId="2"/>
  </si>
  <si>
    <t>都規則第141号第17条第4項</t>
    <rPh sb="0" eb="1">
      <t>ト</t>
    </rPh>
    <rPh sb="1" eb="3">
      <t>キソク</t>
    </rPh>
    <rPh sb="3" eb="4">
      <t>ダイ</t>
    </rPh>
    <rPh sb="7" eb="8">
      <t>ゴウ</t>
    </rPh>
    <rPh sb="8" eb="9">
      <t>ダイ</t>
    </rPh>
    <rPh sb="11" eb="12">
      <t>ジョウ</t>
    </rPh>
    <rPh sb="12" eb="13">
      <t>ダイ</t>
    </rPh>
    <rPh sb="14" eb="15">
      <t>コウ</t>
    </rPh>
    <phoneticPr fontId="2"/>
  </si>
  <si>
    <t xml:space="preserve"> (５) 機能訓練指導員は、当該指定通所介護事業所の他の職務に従事することができる。
　※機能訓練指導員は、日常生活を営むのに必要な機能の減退を防止するための訓練を行う能力を有する者とされたが、この「訓練を行う能力を有する者」とは、理学療法士、作業療法士、言語聴覚士、看護職員、柔道整復師、あん摩マッサージ指圧師、はり師、きゅう師の資格を有する者(はり師及びきゅう師については、理学療法士、作業療法士、言語聴覚士、看護職員、柔道整復師又はあん摩マッサージ指圧師の資格を有する機能訓練指導員を配置した事業所で六月以上機能訓練指導員に従事した経験を有する者に限る。）とする。ただし、利用者の日常生活やレクリエーション、行事を通じて行う機能訓練については、当該事業所の生活相談員又は介護職員が行っても差し支えない。
</t>
    <rPh sb="176" eb="177">
      <t>シ</t>
    </rPh>
    <rPh sb="177" eb="178">
      <t>オヨ</t>
    </rPh>
    <rPh sb="182" eb="183">
      <t>シ</t>
    </rPh>
    <rPh sb="189" eb="194">
      <t>リガクリョウホウシ</t>
    </rPh>
    <rPh sb="195" eb="197">
      <t>サギョウ</t>
    </rPh>
    <rPh sb="197" eb="200">
      <t>リョウホウシ</t>
    </rPh>
    <rPh sb="201" eb="206">
      <t>ゲンゴチョウカクシ</t>
    </rPh>
    <rPh sb="207" eb="209">
      <t>カンゴ</t>
    </rPh>
    <rPh sb="209" eb="211">
      <t>ショクイン</t>
    </rPh>
    <rPh sb="212" eb="217">
      <t>ジュウドウセイフクシ</t>
    </rPh>
    <rPh sb="217" eb="218">
      <t>マタ</t>
    </rPh>
    <rPh sb="221" eb="222">
      <t>マ</t>
    </rPh>
    <rPh sb="227" eb="230">
      <t>シアツシ</t>
    </rPh>
    <rPh sb="231" eb="233">
      <t>シカク</t>
    </rPh>
    <rPh sb="234" eb="235">
      <t>ユウ</t>
    </rPh>
    <rPh sb="237" eb="239">
      <t>キノウ</t>
    </rPh>
    <rPh sb="239" eb="241">
      <t>クンレン</t>
    </rPh>
    <rPh sb="241" eb="244">
      <t>シドウイン</t>
    </rPh>
    <rPh sb="245" eb="247">
      <t>ハイチ</t>
    </rPh>
    <rPh sb="249" eb="252">
      <t>ジギョウショ</t>
    </rPh>
    <rPh sb="253" eb="254">
      <t>ロク</t>
    </rPh>
    <rPh sb="254" eb="255">
      <t>ツキ</t>
    </rPh>
    <rPh sb="255" eb="257">
      <t>イジョウ</t>
    </rPh>
    <rPh sb="257" eb="259">
      <t>キノウ</t>
    </rPh>
    <rPh sb="259" eb="261">
      <t>クンレン</t>
    </rPh>
    <rPh sb="261" eb="264">
      <t>シドウイン</t>
    </rPh>
    <rPh sb="265" eb="267">
      <t>ジュウジ</t>
    </rPh>
    <rPh sb="269" eb="271">
      <t>ケイケン</t>
    </rPh>
    <rPh sb="272" eb="273">
      <t>ユウ</t>
    </rPh>
    <rPh sb="275" eb="276">
      <t>モノ</t>
    </rPh>
    <rPh sb="277" eb="278">
      <t>カギ</t>
    </rPh>
    <phoneticPr fontId="2"/>
  </si>
  <si>
    <t xml:space="preserve">都規則第141号第17条第5項
都施行要領第三の六の1の(3)
</t>
    <rPh sb="0" eb="1">
      <t>ト</t>
    </rPh>
    <rPh sb="1" eb="3">
      <t>キソク</t>
    </rPh>
    <rPh sb="3" eb="4">
      <t>ダイ</t>
    </rPh>
    <rPh sb="7" eb="8">
      <t>ゴウ</t>
    </rPh>
    <rPh sb="8" eb="9">
      <t>ダイ</t>
    </rPh>
    <rPh sb="11" eb="12">
      <t>ジョウ</t>
    </rPh>
    <rPh sb="12" eb="13">
      <t>ダイ</t>
    </rPh>
    <rPh sb="14" eb="15">
      <t>コウ</t>
    </rPh>
    <rPh sb="16" eb="17">
      <t>ト</t>
    </rPh>
    <rPh sb="17" eb="19">
      <t>セコウ</t>
    </rPh>
    <rPh sb="19" eb="21">
      <t>ヨウリョウ</t>
    </rPh>
    <rPh sb="21" eb="22">
      <t>ダイ</t>
    </rPh>
    <rPh sb="22" eb="23">
      <t>サン</t>
    </rPh>
    <rPh sb="24" eb="25">
      <t>ロク</t>
    </rPh>
    <phoneticPr fontId="2"/>
  </si>
  <si>
    <t xml:space="preserve"> (６）生活相談員又は介護職員のうち１人以上は、常勤であるか。</t>
    <phoneticPr fontId="2"/>
  </si>
  <si>
    <t>都規則第141号第17条第6項</t>
    <rPh sb="0" eb="1">
      <t>ト</t>
    </rPh>
    <rPh sb="1" eb="3">
      <t>キソク</t>
    </rPh>
    <rPh sb="3" eb="4">
      <t>ダイ</t>
    </rPh>
    <rPh sb="7" eb="8">
      <t>ゴウ</t>
    </rPh>
    <rPh sb="8" eb="9">
      <t>ダイ</t>
    </rPh>
    <rPh sb="11" eb="12">
      <t>ジョウ</t>
    </rPh>
    <rPh sb="12" eb="13">
      <t>ダイ</t>
    </rPh>
    <rPh sb="14" eb="15">
      <t>コウ</t>
    </rPh>
    <phoneticPr fontId="2"/>
  </si>
  <si>
    <t>２ 管理者
 (１) 指定通所介護事業者は、各指定通所介護事業所において指定通所介護事業所を管理する者（管理者）を置いているか。</t>
    <rPh sb="22" eb="23">
      <t>カク</t>
    </rPh>
    <rPh sb="36" eb="38">
      <t>シテイ</t>
    </rPh>
    <rPh sb="38" eb="40">
      <t>ツウショ</t>
    </rPh>
    <rPh sb="40" eb="42">
      <t>カイゴ</t>
    </rPh>
    <rPh sb="42" eb="45">
      <t>ジギョウショ</t>
    </rPh>
    <rPh sb="46" eb="48">
      <t>カンリ</t>
    </rPh>
    <rPh sb="50" eb="51">
      <t>モノ</t>
    </rPh>
    <rPh sb="52" eb="55">
      <t>カンリシャ</t>
    </rPh>
    <phoneticPr fontId="2"/>
  </si>
  <si>
    <t xml:space="preserve"> (２) (１)に掲げる設備の基準を満たしているか。
 ①食堂及び機能訓練室
　それぞれ必要な広さを有するものとし、合計した面積は、三平方メートルに利用定員を乗じて得た面積以上となっているか。
ただし、食事の提供及び機能訓練を行う場合において、当該食事の提供及び機能訓練に支障がない広さを確保することができるときは、同一の場所とすることができる。
</t>
    <rPh sb="37" eb="38">
      <t>シツ</t>
    </rPh>
    <phoneticPr fontId="2"/>
  </si>
  <si>
    <t xml:space="preserve"> （４）指定通所介護事業所と指定居宅サービス事業所等を併設している場合に、利用者へのサービス提供に支障がない場合は、設備基準上両方のサービスに規定がある者は共用が可能である。また、玄関、廊下、階段、送迎車両など、基準は規定がないが、設置されるものについても、利用者へのサービス提供に支障がない場合は、共用が可能である。
　なお、設備を共用する場合、居宅条例第109条第2項において、指定通所介護事業所において感染症が発生し、又はまん延しないように必要な措置を講じるよう努めなければならないと定められているため、衛生管理等に一層努めること。</t>
    <rPh sb="76" eb="77">
      <t>モノ</t>
    </rPh>
    <rPh sb="81" eb="83">
      <t>カノウ</t>
    </rPh>
    <rPh sb="90" eb="92">
      <t>ゲンカン</t>
    </rPh>
    <rPh sb="93" eb="95">
      <t>ロウカ</t>
    </rPh>
    <rPh sb="96" eb="98">
      <t>カイダン</t>
    </rPh>
    <rPh sb="99" eb="101">
      <t>ソウゲイ</t>
    </rPh>
    <rPh sb="101" eb="103">
      <t>シャリョウ</t>
    </rPh>
    <rPh sb="106" eb="108">
      <t>キジュン</t>
    </rPh>
    <rPh sb="109" eb="111">
      <t>キテイ</t>
    </rPh>
    <rPh sb="116" eb="118">
      <t>セッチ</t>
    </rPh>
    <rPh sb="129" eb="132">
      <t>リヨウシャ</t>
    </rPh>
    <rPh sb="138" eb="140">
      <t>テイキョウ</t>
    </rPh>
    <rPh sb="141" eb="143">
      <t>シショウ</t>
    </rPh>
    <rPh sb="146" eb="148">
      <t>バアイ</t>
    </rPh>
    <rPh sb="150" eb="152">
      <t>キョウヨウ</t>
    </rPh>
    <rPh sb="153" eb="155">
      <t>カノウ</t>
    </rPh>
    <rPh sb="164" eb="166">
      <t>セツビ</t>
    </rPh>
    <rPh sb="167" eb="169">
      <t>キョウヨウ</t>
    </rPh>
    <rPh sb="171" eb="173">
      <t>バアイ</t>
    </rPh>
    <rPh sb="174" eb="176">
      <t>キョタク</t>
    </rPh>
    <rPh sb="176" eb="178">
      <t>ジョウレイ</t>
    </rPh>
    <rPh sb="178" eb="179">
      <t>ダイ</t>
    </rPh>
    <rPh sb="182" eb="183">
      <t>ジョウ</t>
    </rPh>
    <rPh sb="183" eb="184">
      <t>ダイ</t>
    </rPh>
    <rPh sb="185" eb="186">
      <t>コウ</t>
    </rPh>
    <rPh sb="191" eb="193">
      <t>シテイ</t>
    </rPh>
    <rPh sb="193" eb="195">
      <t>ツウショ</t>
    </rPh>
    <rPh sb="195" eb="197">
      <t>カイゴ</t>
    </rPh>
    <rPh sb="197" eb="200">
      <t>ジギョウショ</t>
    </rPh>
    <rPh sb="204" eb="207">
      <t>カンセンショウ</t>
    </rPh>
    <rPh sb="208" eb="210">
      <t>ハッセイ</t>
    </rPh>
    <rPh sb="212" eb="213">
      <t>マタ</t>
    </rPh>
    <rPh sb="216" eb="217">
      <t>エン</t>
    </rPh>
    <rPh sb="223" eb="225">
      <t>ヒツヨウ</t>
    </rPh>
    <rPh sb="226" eb="228">
      <t>ソチ</t>
    </rPh>
    <rPh sb="229" eb="230">
      <t>コウ</t>
    </rPh>
    <rPh sb="234" eb="235">
      <t>ツト</t>
    </rPh>
    <rPh sb="245" eb="246">
      <t>サダ</t>
    </rPh>
    <rPh sb="255" eb="257">
      <t>エイセイ</t>
    </rPh>
    <rPh sb="257" eb="259">
      <t>カンリ</t>
    </rPh>
    <rPh sb="259" eb="260">
      <t>トウ</t>
    </rPh>
    <rPh sb="261" eb="263">
      <t>イッソウ</t>
    </rPh>
    <rPh sb="263" eb="264">
      <t>ツト</t>
    </rPh>
    <phoneticPr fontId="2"/>
  </si>
  <si>
    <t>　(６) 指定通所介護事業者が第1号通所事業に係る指定事業者の指定を併せて受け、かつ、指定通所介護の事業と当該第1号通所事業とが同一の事業所において一体的に運営される場合については、区市町村の定める当該第1号通所事業の設備に関する基準を満たすことをもって。（１）（２）（３）に規定する基準を満たすものとみなす。</t>
    <rPh sb="15" eb="16">
      <t>ダイ</t>
    </rPh>
    <rPh sb="17" eb="18">
      <t>ゴウ</t>
    </rPh>
    <rPh sb="18" eb="20">
      <t>ツウショ</t>
    </rPh>
    <rPh sb="20" eb="22">
      <t>ジギョウ</t>
    </rPh>
    <rPh sb="23" eb="24">
      <t>カカ</t>
    </rPh>
    <rPh sb="53" eb="55">
      <t>トウガイ</t>
    </rPh>
    <rPh sb="55" eb="56">
      <t>ダイ</t>
    </rPh>
    <rPh sb="57" eb="58">
      <t>ゴウ</t>
    </rPh>
    <rPh sb="58" eb="60">
      <t>ツウショ</t>
    </rPh>
    <rPh sb="60" eb="62">
      <t>ジギョウ</t>
    </rPh>
    <phoneticPr fontId="2"/>
  </si>
  <si>
    <t>都条例第111号第112条
準用(第12条第1項)</t>
    <rPh sb="0" eb="1">
      <t>ト</t>
    </rPh>
    <rPh sb="1" eb="3">
      <t>ジョウレイ</t>
    </rPh>
    <rPh sb="3" eb="4">
      <t>ダイ</t>
    </rPh>
    <rPh sb="7" eb="8">
      <t>ゴウ</t>
    </rPh>
    <rPh sb="8" eb="9">
      <t>ダイ</t>
    </rPh>
    <rPh sb="12" eb="13">
      <t>ジョウ</t>
    </rPh>
    <rPh sb="14" eb="16">
      <t>ジュンヨウ</t>
    </rPh>
    <rPh sb="17" eb="18">
      <t>ダイ</t>
    </rPh>
    <rPh sb="20" eb="21">
      <t>ジョウ</t>
    </rPh>
    <rPh sb="21" eb="22">
      <t>ダイ</t>
    </rPh>
    <rPh sb="23" eb="24">
      <t>コウ</t>
    </rPh>
    <phoneticPr fontId="2"/>
  </si>
  <si>
    <t xml:space="preserve"> (４）電磁的方法は、利用申込者又はその家族が当該利用申込者又はその家族の使用に係る電子計算機に備えられたファイルへの記録を出力出来ることによる文書を作成できるものであるか。</t>
    <rPh sb="4" eb="9">
      <t>デンジテキホウホウ</t>
    </rPh>
    <rPh sb="11" eb="13">
      <t>リヨウ</t>
    </rPh>
    <rPh sb="13" eb="15">
      <t>モウシコミ</t>
    </rPh>
    <rPh sb="15" eb="16">
      <t>シャ</t>
    </rPh>
    <rPh sb="16" eb="17">
      <t>マタ</t>
    </rPh>
    <rPh sb="20" eb="22">
      <t>カゾク</t>
    </rPh>
    <rPh sb="23" eb="31">
      <t>トウガイリヨウモウシコミシャマタ</t>
    </rPh>
    <rPh sb="34" eb="36">
      <t>カゾク</t>
    </rPh>
    <rPh sb="37" eb="39">
      <t>シヨウ</t>
    </rPh>
    <rPh sb="40" eb="41">
      <t>カカ</t>
    </rPh>
    <rPh sb="42" eb="44">
      <t>デンシ</t>
    </rPh>
    <rPh sb="44" eb="47">
      <t>ケイサンキ</t>
    </rPh>
    <rPh sb="48" eb="49">
      <t>ソナ</t>
    </rPh>
    <rPh sb="59" eb="61">
      <t>キロク</t>
    </rPh>
    <rPh sb="62" eb="64">
      <t>シュツリョク</t>
    </rPh>
    <rPh sb="64" eb="66">
      <t>デキ</t>
    </rPh>
    <rPh sb="72" eb="74">
      <t>ブンショ</t>
    </rPh>
    <rPh sb="75" eb="77">
      <t>サクセイ</t>
    </rPh>
    <phoneticPr fontId="2"/>
  </si>
  <si>
    <t xml:space="preserve"> (５）（２）の同意を得た指定通所介護事業者は、当該利用申込者又はその家族から文書又は電磁的方法により（１）の重要事項について電磁的方法による提供を受けない旨の申し出があったときは、当該利用申込者又はその家族に対し、電磁的方法による提供をしていないか。
　ただし、当該利用申込者又はその家族が再び（２）の同意をした場合はこの限りでない。</t>
    <rPh sb="8" eb="10">
      <t>ドウイ</t>
    </rPh>
    <rPh sb="11" eb="12">
      <t>エ</t>
    </rPh>
    <rPh sb="13" eb="15">
      <t>シテイ</t>
    </rPh>
    <rPh sb="15" eb="17">
      <t>ツウショ</t>
    </rPh>
    <rPh sb="17" eb="19">
      <t>カイゴ</t>
    </rPh>
    <rPh sb="19" eb="22">
      <t>ジギョウシャ</t>
    </rPh>
    <rPh sb="24" eb="26">
      <t>トウガイ</t>
    </rPh>
    <rPh sb="26" eb="28">
      <t>リヨウ</t>
    </rPh>
    <rPh sb="28" eb="30">
      <t>モウシコミ</t>
    </rPh>
    <rPh sb="30" eb="31">
      <t>シャ</t>
    </rPh>
    <rPh sb="31" eb="32">
      <t>マタ</t>
    </rPh>
    <rPh sb="35" eb="37">
      <t>カゾク</t>
    </rPh>
    <rPh sb="39" eb="41">
      <t>ブンショ</t>
    </rPh>
    <rPh sb="41" eb="42">
      <t>マタ</t>
    </rPh>
    <rPh sb="43" eb="48">
      <t>デンジテキホウホウ</t>
    </rPh>
    <rPh sb="55" eb="59">
      <t>ジュウヨウジコウ</t>
    </rPh>
    <rPh sb="63" eb="66">
      <t>デンジテキ</t>
    </rPh>
    <rPh sb="66" eb="68">
      <t>ホウホウ</t>
    </rPh>
    <rPh sb="71" eb="73">
      <t>テイキョウ</t>
    </rPh>
    <rPh sb="74" eb="75">
      <t>ウ</t>
    </rPh>
    <rPh sb="78" eb="79">
      <t>ムネ</t>
    </rPh>
    <rPh sb="80" eb="81">
      <t>モウ</t>
    </rPh>
    <rPh sb="82" eb="83">
      <t>デ</t>
    </rPh>
    <rPh sb="91" eb="99">
      <t>トウガイリヨウモウシコミシャマタ</t>
    </rPh>
    <rPh sb="102" eb="104">
      <t>カゾク</t>
    </rPh>
    <rPh sb="105" eb="106">
      <t>タイ</t>
    </rPh>
    <rPh sb="108" eb="111">
      <t>デンジテキ</t>
    </rPh>
    <rPh sb="111" eb="113">
      <t>ホウホウ</t>
    </rPh>
    <rPh sb="116" eb="118">
      <t>テイキョウ</t>
    </rPh>
    <rPh sb="132" eb="140">
      <t>トウガイリヨウモウシコミシャマタ</t>
    </rPh>
    <rPh sb="143" eb="145">
      <t>カゾク</t>
    </rPh>
    <rPh sb="146" eb="147">
      <t>フタタ</t>
    </rPh>
    <rPh sb="152" eb="154">
      <t>ドウイ</t>
    </rPh>
    <rPh sb="157" eb="159">
      <t>バアイ</t>
    </rPh>
    <rPh sb="162" eb="163">
      <t>カギ</t>
    </rPh>
    <phoneticPr fontId="2"/>
  </si>
  <si>
    <t>都条例第111号第112条
準用(第15条第1項)</t>
    <rPh sb="21" eb="22">
      <t>ダイ</t>
    </rPh>
    <rPh sb="23" eb="24">
      <t>コウ</t>
    </rPh>
    <phoneticPr fontId="2"/>
  </si>
  <si>
    <t>都条例第111号第112条
準用(第15条第２項)</t>
    <rPh sb="21" eb="22">
      <t>ダイ</t>
    </rPh>
    <rPh sb="23" eb="24">
      <t>コウ</t>
    </rPh>
    <phoneticPr fontId="2"/>
  </si>
  <si>
    <t>都条例第111号第112条
準用(第16条第1項)</t>
    <rPh sb="21" eb="22">
      <t>ダイ</t>
    </rPh>
    <rPh sb="23" eb="24">
      <t>コウ</t>
    </rPh>
    <phoneticPr fontId="2"/>
  </si>
  <si>
    <t xml:space="preserve"> (２) 指定通所介護事業者は、居宅介護支援（これに相当するサービスを含む。）が利用者に対して行われていない等の場合に必要と認めるときは、要介護認定の更新の申請が、遅くとも当該利用者が受けている要介護認定の有効期間の満了日の30日前にはなされるよう、必要な援助を行っているか。</t>
    <rPh sb="108" eb="110">
      <t>マンリョウ</t>
    </rPh>
    <rPh sb="110" eb="111">
      <t>ビ</t>
    </rPh>
    <phoneticPr fontId="2"/>
  </si>
  <si>
    <t>都条例第111号第112条
準用(第16条第2項)</t>
    <rPh sb="21" eb="22">
      <t>ダイ</t>
    </rPh>
    <rPh sb="23" eb="24">
      <t>コウ</t>
    </rPh>
    <phoneticPr fontId="2"/>
  </si>
  <si>
    <t>都条例第111号第112条
準用(第18条第1項)</t>
    <rPh sb="21" eb="22">
      <t>ダイ</t>
    </rPh>
    <rPh sb="23" eb="24">
      <t>コウ</t>
    </rPh>
    <phoneticPr fontId="2"/>
  </si>
  <si>
    <t>都条例第111号第112条
準用(第18条第2項)</t>
    <rPh sb="21" eb="22">
      <t>ダイ</t>
    </rPh>
    <rPh sb="23" eb="24">
      <t>コウ</t>
    </rPh>
    <phoneticPr fontId="2"/>
  </si>
  <si>
    <t xml:space="preserve">都条例第111号第112条
準用(第23条第1項)
</t>
    <rPh sb="21" eb="22">
      <t>ダイ</t>
    </rPh>
    <rPh sb="23" eb="24">
      <t>コウ</t>
    </rPh>
    <phoneticPr fontId="2"/>
  </si>
  <si>
    <t xml:space="preserve">都条例第111号第112条
準用(第23条第2項)
</t>
    <rPh sb="21" eb="22">
      <t>ダイ</t>
    </rPh>
    <rPh sb="23" eb="24">
      <t>コウ</t>
    </rPh>
    <phoneticPr fontId="2"/>
  </si>
  <si>
    <t>都条例第111号第112条準用(第34条第1項）</t>
    <rPh sb="0" eb="1">
      <t>ト</t>
    </rPh>
    <rPh sb="1" eb="3">
      <t>ジョウレイ</t>
    </rPh>
    <rPh sb="3" eb="4">
      <t>ダイ</t>
    </rPh>
    <rPh sb="7" eb="8">
      <t>ゴウ</t>
    </rPh>
    <rPh sb="8" eb="9">
      <t>ダイ</t>
    </rPh>
    <rPh sb="12" eb="13">
      <t>ジョウ</t>
    </rPh>
    <rPh sb="13" eb="15">
      <t>ジュンヨウ</t>
    </rPh>
    <rPh sb="16" eb="17">
      <t>ダイ</t>
    </rPh>
    <rPh sb="19" eb="20">
      <t>ジョウ</t>
    </rPh>
    <rPh sb="20" eb="21">
      <t>ダイ</t>
    </rPh>
    <rPh sb="22" eb="23">
      <t>コウ</t>
    </rPh>
    <phoneticPr fontId="2"/>
  </si>
  <si>
    <t>都条例第111号第112条準用(第34条第2項）</t>
    <rPh sb="0" eb="1">
      <t>ト</t>
    </rPh>
    <rPh sb="1" eb="3">
      <t>ジョウレイ</t>
    </rPh>
    <rPh sb="3" eb="4">
      <t>ダイ</t>
    </rPh>
    <rPh sb="7" eb="8">
      <t>ゴウ</t>
    </rPh>
    <rPh sb="8" eb="9">
      <t>ダイ</t>
    </rPh>
    <rPh sb="12" eb="13">
      <t>ジョウ</t>
    </rPh>
    <rPh sb="13" eb="15">
      <t>ジュンヨウ</t>
    </rPh>
    <rPh sb="16" eb="17">
      <t>ダイ</t>
    </rPh>
    <rPh sb="19" eb="20">
      <t>ジョウ</t>
    </rPh>
    <rPh sb="20" eb="21">
      <t>ダイ</t>
    </rPh>
    <rPh sb="22" eb="23">
      <t>コウ</t>
    </rPh>
    <phoneticPr fontId="2"/>
  </si>
  <si>
    <t xml:space="preserve"> (３) 指定通所介護事業者は、サービス担当者会議等において、利用者の個人情報を用いる場合にあっては当該利用者の同意を、利用者の家族の個人情報を用いる場合にあっては当該家族の同意を、あらかじめ文書により得ているか。</t>
    <phoneticPr fontId="2"/>
  </si>
  <si>
    <t>都条例第111号第112条準用(第34条第3項）</t>
    <rPh sb="0" eb="1">
      <t>ト</t>
    </rPh>
    <rPh sb="1" eb="3">
      <t>ジョウレイ</t>
    </rPh>
    <rPh sb="3" eb="4">
      <t>ダイ</t>
    </rPh>
    <rPh sb="7" eb="8">
      <t>ゴウ</t>
    </rPh>
    <rPh sb="8" eb="9">
      <t>ダイ</t>
    </rPh>
    <rPh sb="12" eb="13">
      <t>ジョウ</t>
    </rPh>
    <rPh sb="13" eb="15">
      <t>ジュンヨウ</t>
    </rPh>
    <rPh sb="16" eb="17">
      <t>ダイ</t>
    </rPh>
    <rPh sb="19" eb="20">
      <t>ジョウ</t>
    </rPh>
    <rPh sb="20" eb="21">
      <t>ダイ</t>
    </rPh>
    <rPh sb="22" eb="23">
      <t>コウ</t>
    </rPh>
    <phoneticPr fontId="2"/>
  </si>
  <si>
    <t xml:space="preserve">都条例第111号第112条準用(第37条第2項)
</t>
    <rPh sb="0" eb="1">
      <t>ト</t>
    </rPh>
    <rPh sb="1" eb="3">
      <t>ジョウレイ</t>
    </rPh>
    <rPh sb="3" eb="4">
      <t>ダイ</t>
    </rPh>
    <rPh sb="7" eb="8">
      <t>ゴウ</t>
    </rPh>
    <rPh sb="8" eb="9">
      <t>ダイ</t>
    </rPh>
    <rPh sb="12" eb="13">
      <t>ジョウ</t>
    </rPh>
    <rPh sb="13" eb="15">
      <t>ジュンヨウ</t>
    </rPh>
    <rPh sb="16" eb="17">
      <t>ダイ</t>
    </rPh>
    <rPh sb="19" eb="20">
      <t>ジョウ</t>
    </rPh>
    <rPh sb="20" eb="21">
      <t>ダイ</t>
    </rPh>
    <rPh sb="22" eb="23">
      <t>コウ</t>
    </rPh>
    <phoneticPr fontId="2"/>
  </si>
  <si>
    <t xml:space="preserve"> (３) 指定通所介護事業者は、苦情がサービスの質の向上を図る上での重要な情報であるとの認識に立ち、苦情の内容を踏まえ、サービスの質の向上に向けた取組を自ら行っているか。
　なお、苦情の内容等の記録は、二年間保存しているか。</t>
    <rPh sb="90" eb="92">
      <t>クジョウ</t>
    </rPh>
    <rPh sb="93" eb="95">
      <t>ナイヨウ</t>
    </rPh>
    <rPh sb="95" eb="96">
      <t>トウ</t>
    </rPh>
    <rPh sb="97" eb="99">
      <t>キロク</t>
    </rPh>
    <rPh sb="101" eb="104">
      <t>ニネンカン</t>
    </rPh>
    <rPh sb="104" eb="106">
      <t>ホゾン</t>
    </rPh>
    <phoneticPr fontId="2"/>
  </si>
  <si>
    <t xml:space="preserve"> (４) 指定通所介護事業者は、提供した指定通所介護に関し、法第23条の規定により区市町村が行う文書その他の物件の提出若しくは提示の求め又は当該区市町村の職員が行う質問若しくは照会に応じるとともに、利用者からの苦情に関して区市町村が行う調査に協力し、当該区市町村から指導又は助言を受けた場合は、当該指導又は助言に従って必要な改善を行っているか。</t>
    <rPh sb="80" eb="81">
      <t>オコナ</t>
    </rPh>
    <rPh sb="82" eb="84">
      <t>シツモン</t>
    </rPh>
    <rPh sb="125" eb="127">
      <t>トウガイ</t>
    </rPh>
    <phoneticPr fontId="2"/>
  </si>
  <si>
    <t xml:space="preserve">都条例第111号第112条準用(第37条第3項)
</t>
    <rPh sb="0" eb="1">
      <t>ト</t>
    </rPh>
    <rPh sb="1" eb="3">
      <t>ジョウレイ</t>
    </rPh>
    <rPh sb="3" eb="4">
      <t>ダイ</t>
    </rPh>
    <rPh sb="7" eb="8">
      <t>ゴウ</t>
    </rPh>
    <rPh sb="8" eb="9">
      <t>ダイ</t>
    </rPh>
    <rPh sb="12" eb="13">
      <t>ジョウ</t>
    </rPh>
    <rPh sb="13" eb="15">
      <t>ジュンヨウ</t>
    </rPh>
    <rPh sb="16" eb="17">
      <t>ダイ</t>
    </rPh>
    <rPh sb="19" eb="20">
      <t>ジョウ</t>
    </rPh>
    <rPh sb="20" eb="21">
      <t>ダイ</t>
    </rPh>
    <rPh sb="22" eb="23">
      <t>コウ</t>
    </rPh>
    <phoneticPr fontId="2"/>
  </si>
  <si>
    <t xml:space="preserve"> (５) 指定通所介護事業者は、当該区市町村からの求めがあった場合には、(４)の改善の内容を区市町村に報告しているか。</t>
    <rPh sb="16" eb="18">
      <t>トウガイ</t>
    </rPh>
    <phoneticPr fontId="2"/>
  </si>
  <si>
    <t xml:space="preserve"> (６) 指定通所介護事業者は、提供した指定通所介護に係る利用者からの苦情に関して国民健康保険団体連合会が行う法第176条第1項第3号の規定による調査に協力するとともに、国民健康保険団体連合会から同号の指導又は助言を受けた場合においては、当該指導又は助言に従って必要な改善を行っているか。</t>
    <rPh sb="68" eb="70">
      <t>キテイ</t>
    </rPh>
    <phoneticPr fontId="2"/>
  </si>
  <si>
    <t xml:space="preserve">都条例第111号第112条準用(第37条第4項)
</t>
    <rPh sb="0" eb="1">
      <t>ト</t>
    </rPh>
    <rPh sb="1" eb="3">
      <t>ジョウレイ</t>
    </rPh>
    <rPh sb="3" eb="4">
      <t>ダイ</t>
    </rPh>
    <rPh sb="7" eb="8">
      <t>ゴウ</t>
    </rPh>
    <rPh sb="8" eb="9">
      <t>ダイ</t>
    </rPh>
    <rPh sb="12" eb="13">
      <t>ジョウ</t>
    </rPh>
    <rPh sb="13" eb="15">
      <t>ジュンヨウ</t>
    </rPh>
    <rPh sb="16" eb="17">
      <t>ダイ</t>
    </rPh>
    <rPh sb="19" eb="20">
      <t>ジョウ</t>
    </rPh>
    <rPh sb="20" eb="21">
      <t>ダイ</t>
    </rPh>
    <rPh sb="22" eb="23">
      <t>コウ</t>
    </rPh>
    <phoneticPr fontId="2"/>
  </si>
  <si>
    <t xml:space="preserve"> (７) 指定通所介護事業者は、当該国民健康保険団体連合会からの求めがあった場合には、(６)の改善の内容を国民健康保険団体連合会に報告しているか。</t>
    <rPh sb="16" eb="18">
      <t>トウガイ</t>
    </rPh>
    <rPh sb="18" eb="20">
      <t>コクミン</t>
    </rPh>
    <phoneticPr fontId="2"/>
  </si>
  <si>
    <t>都条例第111号第113条</t>
    <rPh sb="0" eb="1">
      <t>ト</t>
    </rPh>
    <rPh sb="1" eb="3">
      <t>ジョウレイ</t>
    </rPh>
    <rPh sb="3" eb="4">
      <t>ダイ</t>
    </rPh>
    <rPh sb="7" eb="8">
      <t>ゴウ</t>
    </rPh>
    <rPh sb="8" eb="9">
      <t>ダイ</t>
    </rPh>
    <rPh sb="12" eb="13">
      <t>ジョウ</t>
    </rPh>
    <phoneticPr fontId="2"/>
  </si>
  <si>
    <t xml:space="preserve"> (３) (1)及び（２）の規定により指定居宅サービスに要する費用の額を算定した場合において、その額に１円未満の端数があるときは、その端数金額は切り捨てて計算しているか。</t>
    <rPh sb="8" eb="9">
      <t>オヨ</t>
    </rPh>
    <rPh sb="14" eb="16">
      <t>キテイ</t>
    </rPh>
    <rPh sb="19" eb="21">
      <t>シテイ</t>
    </rPh>
    <rPh sb="21" eb="23">
      <t>キョタク</t>
    </rPh>
    <rPh sb="28" eb="29">
      <t>ヨウ</t>
    </rPh>
    <rPh sb="31" eb="33">
      <t>ヒヨウ</t>
    </rPh>
    <rPh sb="34" eb="35">
      <t>ガク</t>
    </rPh>
    <rPh sb="36" eb="38">
      <t>サンテイ</t>
    </rPh>
    <rPh sb="40" eb="42">
      <t>バアイ</t>
    </rPh>
    <phoneticPr fontId="2"/>
  </si>
  <si>
    <t>平12厚告19別表の6のイからハの注1</t>
    <rPh sb="0" eb="1">
      <t>ヘイ</t>
    </rPh>
    <rPh sb="3" eb="4">
      <t>コウ</t>
    </rPh>
    <rPh sb="4" eb="5">
      <t>コク</t>
    </rPh>
    <rPh sb="7" eb="9">
      <t>ベッピョウ</t>
    </rPh>
    <rPh sb="17" eb="18">
      <t>チュウ</t>
    </rPh>
    <phoneticPr fontId="2"/>
  </si>
  <si>
    <t xml:space="preserve">都条例第111号第99条第1項第2号
都規則第141号第17条第1項第2号
</t>
    <rPh sb="0" eb="1">
      <t>ト</t>
    </rPh>
    <rPh sb="1" eb="3">
      <t>ジョウレイ</t>
    </rPh>
    <rPh sb="3" eb="4">
      <t>ダイ</t>
    </rPh>
    <rPh sb="7" eb="8">
      <t>ゴウ</t>
    </rPh>
    <rPh sb="8" eb="9">
      <t>ダイ</t>
    </rPh>
    <rPh sb="11" eb="12">
      <t>ジョウ</t>
    </rPh>
    <rPh sb="12" eb="13">
      <t>ダイ</t>
    </rPh>
    <rPh sb="14" eb="15">
      <t>コウ</t>
    </rPh>
    <rPh sb="15" eb="16">
      <t>ダイ</t>
    </rPh>
    <rPh sb="17" eb="18">
      <t>ゴウ</t>
    </rPh>
    <rPh sb="19" eb="20">
      <t>ト</t>
    </rPh>
    <rPh sb="20" eb="22">
      <t>キソク</t>
    </rPh>
    <rPh sb="22" eb="23">
      <t>ダイ</t>
    </rPh>
    <rPh sb="26" eb="27">
      <t>ゴウ</t>
    </rPh>
    <rPh sb="27" eb="28">
      <t>ダイ</t>
    </rPh>
    <rPh sb="30" eb="31">
      <t>ジョウ</t>
    </rPh>
    <rPh sb="31" eb="32">
      <t>ダイ</t>
    </rPh>
    <rPh sb="33" eb="34">
      <t>コウ</t>
    </rPh>
    <rPh sb="34" eb="35">
      <t>ダイ</t>
    </rPh>
    <rPh sb="36" eb="37">
      <t>ゴウ</t>
    </rPh>
    <phoneticPr fontId="2"/>
  </si>
  <si>
    <t xml:space="preserve">都施行要領第三の六の１の(1)の⑥
</t>
    <phoneticPr fontId="2"/>
  </si>
  <si>
    <t xml:space="preserve">法第74条第1項
都条例第111号第99条第1項第1号
都規則第141号第17条第１項第1号
都施行要領第三の六の１の(1)の①のイ及びロ
</t>
    <rPh sb="0" eb="1">
      <t>ホウ</t>
    </rPh>
    <rPh sb="1" eb="2">
      <t>ダイ</t>
    </rPh>
    <rPh sb="4" eb="5">
      <t>ジョウ</t>
    </rPh>
    <rPh sb="5" eb="6">
      <t>ダイ</t>
    </rPh>
    <rPh sb="7" eb="8">
      <t>コウ</t>
    </rPh>
    <rPh sb="9" eb="10">
      <t>ト</t>
    </rPh>
    <rPh sb="10" eb="12">
      <t>ジョウレイ</t>
    </rPh>
    <rPh sb="12" eb="13">
      <t>ダイ</t>
    </rPh>
    <rPh sb="16" eb="17">
      <t>ゴウ</t>
    </rPh>
    <rPh sb="17" eb="18">
      <t>ダイ</t>
    </rPh>
    <rPh sb="20" eb="21">
      <t>ジョウ</t>
    </rPh>
    <rPh sb="21" eb="22">
      <t>ダイ</t>
    </rPh>
    <rPh sb="23" eb="24">
      <t>コウ</t>
    </rPh>
    <rPh sb="24" eb="25">
      <t>ダイ</t>
    </rPh>
    <rPh sb="26" eb="27">
      <t>ゴウ</t>
    </rPh>
    <rPh sb="28" eb="29">
      <t>ト</t>
    </rPh>
    <rPh sb="29" eb="31">
      <t>キソク</t>
    </rPh>
    <rPh sb="31" eb="32">
      <t>ダイ</t>
    </rPh>
    <rPh sb="35" eb="36">
      <t>ゴウ</t>
    </rPh>
    <rPh sb="36" eb="37">
      <t>ダイ</t>
    </rPh>
    <rPh sb="39" eb="40">
      <t>ジョウ</t>
    </rPh>
    <rPh sb="40" eb="41">
      <t>ダイ</t>
    </rPh>
    <rPh sb="42" eb="43">
      <t>コウ</t>
    </rPh>
    <rPh sb="43" eb="44">
      <t>ダイ</t>
    </rPh>
    <rPh sb="45" eb="46">
      <t>ゴウ</t>
    </rPh>
    <rPh sb="51" eb="52">
      <t>ト</t>
    </rPh>
    <rPh sb="52" eb="54">
      <t>セコウ</t>
    </rPh>
    <rPh sb="54" eb="56">
      <t>ヨウリョウ</t>
    </rPh>
    <rPh sb="56" eb="57">
      <t>ダイ</t>
    </rPh>
    <rPh sb="57" eb="58">
      <t>サン</t>
    </rPh>
    <rPh sb="59" eb="60">
      <t>ロク</t>
    </rPh>
    <rPh sb="70" eb="71">
      <t>オヨ</t>
    </rPh>
    <phoneticPr fontId="2"/>
  </si>
  <si>
    <t xml:space="preserve">１ 基本的事項
 (１) 指定通所介護事業に要する費用の額は、平成12年厚生省告示第19号の別表「指定居宅サービス介護給付費単位数表」により算定されているか。
ただし、指定通所介護事業者が指定通所介護事業所毎に所定単位数より低い単位数を設定する旨を、都道府県に事前に届出を行った場合は、この限りではない。
</t>
    <phoneticPr fontId="2"/>
  </si>
  <si>
    <t>平12厚告19別表の6のイからハの注3</t>
    <phoneticPr fontId="2"/>
  </si>
  <si>
    <t>４　感染症又は災害の発生を理由とする利用者数の減少が生じた場合の取扱い
　感染症又は災害の発生を理由とする利用者数の減少が生じ、当該月の利用者数の実績が当該月の前年度における月平均の利用者数よりも100分の5以上減少している場合に、都道府県知事に届け出た指定通所介護事業所において、指定通所介護を行った場合には、利用者数が減少した月の翌々月から３月以内に限り、１回につき所定単位数の100分の３に相当する単位数を所定単位数に加算しているか。ただし利用者数の減少に対応するための経営改善に時間を要することその他の特別の事情があると認められる場合は、当該加算の期間が終了した月の翌月から３月以内に限り、引き続き加算することができる。</t>
    <rPh sb="29" eb="31">
      <t>バアイ</t>
    </rPh>
    <rPh sb="32" eb="34">
      <t>トリアツカ</t>
    </rPh>
    <rPh sb="76" eb="78">
      <t>トウガイ</t>
    </rPh>
    <rPh sb="116" eb="120">
      <t>トドウフケン</t>
    </rPh>
    <rPh sb="120" eb="122">
      <t>チジ</t>
    </rPh>
    <phoneticPr fontId="2"/>
  </si>
  <si>
    <t>（１）生活機能向上連携加算(Ⅰ)　　100単位
　①　訪問・通所リハビリテーションを実施している事業所又はリハビリテーションを実施している医療提供施設（病院にあっては、許可病床数200床未満のもの又は当該病院を中心とした半径４キロメートル以内に診療所が存在しないものに限る。）の理学療法士等や医師からの助言（アセスメント・カンファレンス）を受けることができる体制を構築し、助言を受けた上で、機能訓練指導員等が生活機能の向上を目的とした個別機能訓練計画を作成等すること。
　②　理学療法士等や医師は、通所リハビリテーション等のサービス提供の場又はICTを活用した動画等により、利用者の状態を把握した上で、助言を行うこと。</t>
    <rPh sb="3" eb="5">
      <t>セイカツ</t>
    </rPh>
    <rPh sb="5" eb="7">
      <t>キノウ</t>
    </rPh>
    <rPh sb="7" eb="9">
      <t>コウジョウ</t>
    </rPh>
    <rPh sb="9" eb="11">
      <t>レンケイ</t>
    </rPh>
    <rPh sb="11" eb="13">
      <t>カサン</t>
    </rPh>
    <rPh sb="21" eb="23">
      <t>タンイ</t>
    </rPh>
    <phoneticPr fontId="2"/>
  </si>
  <si>
    <t>（２）生活機能向上連携加算(Ⅱ)　　200単位
訪問・通所リハビリテーションの理学療法士・作業療法士・言語聴覚士が利用者宅を訪問して行う場合又は、リハビリテーションを実施している医療提供施設（病院にあっては、許可病床数200床未満のもの又は当該病院を中心とした半径４キロメートル以内に診療所が存在しないものに限る。）の理学療法士・作業療法士・言語聴覚士・医師が訪問して行う場合に算定。</t>
    <rPh sb="3" eb="14">
      <t>セイカツキノウコウジョウレンケイカサン「</t>
    </rPh>
    <rPh sb="21" eb="23">
      <t>タンイ</t>
    </rPh>
    <phoneticPr fontId="2"/>
  </si>
  <si>
    <t>いいえ</t>
    <phoneticPr fontId="2"/>
  </si>
  <si>
    <t>□</t>
    <phoneticPr fontId="2"/>
  </si>
  <si>
    <t>都施行要領第三の六の１の(1)の②</t>
    <phoneticPr fontId="2"/>
  </si>
  <si>
    <t xml:space="preserve"> ④機能訓練指導員
　機能訓練指導員は１以上確保されているか。
　機能訓練指導員については、利用者が日常生活を営むために必要な機能の減退防止の訓練を行うために、利用者の心身の状態を的確に把握し、かつ、利用者ごとに作成する通所介護計画に定められた機能訓練を適切に実施するために必要な程度配置すること。
</t>
    <phoneticPr fontId="2"/>
  </si>
  <si>
    <t xml:space="preserve"> (３) (１)にかかわらず、指定通所介護の単位の介護職員は、利用者の処遇に支障がない場合は、他の指定通所介護の単位の介護職員として従事することができる。</t>
    <phoneticPr fontId="2"/>
  </si>
  <si>
    <t xml:space="preserve"> (４) 機能訓練指導員は、日常生活を営むのに必要な機能の減退を防止するための訓練を行う能力を有する者となっているか。</t>
    <phoneticPr fontId="2"/>
  </si>
  <si>
    <t xml:space="preserve"> (５) (３)の但し書きの場合(指定通所介護事業者が(１)に掲げる設備を利用し、夜間及び深夜に指定通所介護以外のサービスを提供する場合に限る。)には当該サービスの内容を当該サービスの提供の開始前に知事に届け出ているか。</t>
    <phoneticPr fontId="2"/>
  </si>
  <si>
    <t>四　運営に関する基準</t>
    <phoneticPr fontId="2"/>
  </si>
  <si>
    <t xml:space="preserve">  (３) 指定通所介護事業所ごとに、原則として月ごとの勤務表を作成し、通所介護従業者の日々の勤務時間、常勤・非常勤の別、生活相談員、看護職員、介護職員及び機能訓練指導員の配置、各職種との兼務関係等を明確にしているか。</t>
    <phoneticPr fontId="2"/>
  </si>
  <si>
    <t xml:space="preserve">都条例第111号第104条第3項
都規則第141号第19条
</t>
    <phoneticPr fontId="2"/>
  </si>
  <si>
    <t>　(２) 管理者は、通所介護計画の作成に当たっては、当該通所介護計画の内容について利用者又はその家族に対して説明し、当該利用者の同意を得ているか。</t>
    <phoneticPr fontId="2"/>
  </si>
  <si>
    <t>　(４) 通所介護従業者は、それぞれの利用者について、通所介護計画に従った指定通所介護の実施状況及び目標の達成状況の記録を行っているか。</t>
    <phoneticPr fontId="2"/>
  </si>
  <si>
    <t>　(６) 通所介護計画の目標及び内容等については、利用者又は家族に説明を行うとともに、その実施状況や評価についても説明を行っているか。</t>
    <phoneticPr fontId="2"/>
  </si>
  <si>
    <t>施行要領第三の六の3の(5)の⑦</t>
    <phoneticPr fontId="2"/>
  </si>
  <si>
    <t>都条例第111号第112条準用(第35条)</t>
    <phoneticPr fontId="2"/>
  </si>
  <si>
    <t xml:space="preserve">１ 変更の届出等
 (１) 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都道府県知事に届け出ているか。
</t>
    <phoneticPr fontId="2"/>
  </si>
  <si>
    <t xml:space="preserve"> (２) 指定通所介護事業に要する費用の額は、平成27年厚生労働省告示第93号の「厚生労働大臣が定める１単位の単価」に、別表に定める単位数を乗じて算定しているか。
</t>
    <phoneticPr fontId="2"/>
  </si>
  <si>
    <t>イ　口腔・栄養スクリーニング加算(Ⅰ)　　20単位
介護サービス事業所の従業者が、利用開始時及び利用中６月ごとに利用者の口腔の健康状態及び栄養状態について確認を行い、当該情報を利用者を担当する介護支援専門員に提供していること。</t>
    <rPh sb="2" eb="4">
      <t>コウクウ</t>
    </rPh>
    <rPh sb="5" eb="7">
      <t>エイヨウ</t>
    </rPh>
    <rPh sb="14" eb="16">
      <t>カサン</t>
    </rPh>
    <rPh sb="23" eb="25">
      <t>タンイ</t>
    </rPh>
    <phoneticPr fontId="2"/>
  </si>
  <si>
    <t>ロ　口腔・栄養スクリーニング加算(Ⅱ)　　５単位
利用者が、栄養改善加算や口腔機能向上加算を算定している場合に、口腔の健康状態と栄養状態のいずれかの確認を行い、当該情報を利用者を担当する介護支援専門員に提供していること。</t>
    <rPh sb="22" eb="24">
      <t>タンイ</t>
    </rPh>
    <phoneticPr fontId="2"/>
  </si>
  <si>
    <t xml:space="preserve">イ　口腔機能向上加算(Ⅰ)　　150単位
　(1)　言語聴覚士、歯科衛生士又は看護職員を1名以上配置していること。
　(2)　利用者の口腔機能利用開始時把握し、言語聴覚士、歯科衛生士、介護職員、生活相談員その他の職種の者が共同して、利用者ごとの口腔機能改善管理指導計画を作成していること。
　(3)　利用者ごとの口腔機能改善管理指導計画に従い言語聴覚士、歯科衛生士又は看護職員が口腔機能向上サービスを行っているとともに、利用者の口腔機能を定期的に記録していること。
　(4)　利用者ごとの口腔機能改善管理計画の進捗状況を定期的に評価すること。
　(5)　別に厚生労働大臣の定める基準（定員超過利用、人員基準欠如に該当していないこと）に適合している通所介護事業所であること。　
</t>
    <rPh sb="2" eb="4">
      <t>コウクウ</t>
    </rPh>
    <rPh sb="4" eb="6">
      <t>キノウ</t>
    </rPh>
    <rPh sb="6" eb="8">
      <t>コウジョウ</t>
    </rPh>
    <rPh sb="8" eb="10">
      <t>カサン</t>
    </rPh>
    <rPh sb="18" eb="20">
      <t>タンイ</t>
    </rPh>
    <phoneticPr fontId="2"/>
  </si>
  <si>
    <t>ロ　口腔機能向上加算(Ⅱ)　　160単位
　イ　口腔機能向上加算（Ⅰ）の取組に加え、口腔機能改善管理指導計画等の情報を厚生労働省に提出し、口腔機能向上サービスの実施にあたって当該情報その他口腔衛生の管理の適切かつ有効な実施のために必要な情報を活用していること。</t>
    <rPh sb="2" eb="6">
      <t>コウクウキノウ</t>
    </rPh>
    <rPh sb="6" eb="8">
      <t>コウジョウ</t>
    </rPh>
    <rPh sb="8" eb="10">
      <t>カサン</t>
    </rPh>
    <rPh sb="18" eb="20">
      <t>タンイ</t>
    </rPh>
    <phoneticPr fontId="2"/>
  </si>
  <si>
    <t>イ　利用者ごとのＡＤＬ値(ＡＤＬの評価に基づき推定した値をいう。)栄養状態、口腔機能、認知症(法第５条の２第１項に規定する認知症をいう。)の状況その他の利用者の心身の状況等に係る基本的な情報を厚生労働省に提出していること。</t>
    <rPh sb="2" eb="5">
      <t>リヨウシャ</t>
    </rPh>
    <rPh sb="11" eb="12">
      <t>チ</t>
    </rPh>
    <rPh sb="17" eb="19">
      <t>ヒョウカ</t>
    </rPh>
    <rPh sb="20" eb="21">
      <t>モト</t>
    </rPh>
    <rPh sb="23" eb="25">
      <t>スイテイ</t>
    </rPh>
    <rPh sb="27" eb="28">
      <t>チ</t>
    </rPh>
    <rPh sb="33" eb="37">
      <t>エイヨウジョウタイ</t>
    </rPh>
    <rPh sb="38" eb="40">
      <t>コウクウ</t>
    </rPh>
    <rPh sb="40" eb="42">
      <t>キノウ</t>
    </rPh>
    <rPh sb="43" eb="46">
      <t>ニンチショウ</t>
    </rPh>
    <rPh sb="47" eb="48">
      <t>ホウ</t>
    </rPh>
    <rPh sb="48" eb="49">
      <t>ダイ</t>
    </rPh>
    <rPh sb="50" eb="51">
      <t>ジョウ</t>
    </rPh>
    <rPh sb="53" eb="54">
      <t>ダイ</t>
    </rPh>
    <rPh sb="55" eb="56">
      <t>コウ</t>
    </rPh>
    <rPh sb="57" eb="59">
      <t>キテイ</t>
    </rPh>
    <rPh sb="61" eb="64">
      <t>ニンチショウ</t>
    </rPh>
    <rPh sb="70" eb="72">
      <t>ジョウキョウ</t>
    </rPh>
    <rPh sb="74" eb="75">
      <t>タ</t>
    </rPh>
    <rPh sb="76" eb="79">
      <t>リヨウシャ</t>
    </rPh>
    <rPh sb="80" eb="82">
      <t>シンシン</t>
    </rPh>
    <rPh sb="83" eb="85">
      <t>ジョウキョウ</t>
    </rPh>
    <rPh sb="85" eb="86">
      <t>トウ</t>
    </rPh>
    <rPh sb="87" eb="88">
      <t>カカ</t>
    </rPh>
    <rPh sb="89" eb="92">
      <t>キホンテキ</t>
    </rPh>
    <rPh sb="93" eb="95">
      <t>ジョウホウ</t>
    </rPh>
    <rPh sb="96" eb="101">
      <t>コウセイロウドウショウ</t>
    </rPh>
    <rPh sb="102" eb="104">
      <t>テイシュツ</t>
    </rPh>
    <phoneticPr fontId="2"/>
  </si>
  <si>
    <t>ロ　必要に応じて通所介護計画を見直すなど、指定通所介護の提供に当たって、イに規定する情報その他の指定通所介護を適切かつ有効に提供するために必要な情報を活用していること。</t>
    <rPh sb="2" eb="4">
      <t>ヒツヨウ</t>
    </rPh>
    <rPh sb="5" eb="6">
      <t>オウ</t>
    </rPh>
    <rPh sb="8" eb="10">
      <t>ツウショ</t>
    </rPh>
    <rPh sb="10" eb="12">
      <t>カイゴ</t>
    </rPh>
    <rPh sb="12" eb="14">
      <t>ケイカク</t>
    </rPh>
    <rPh sb="15" eb="17">
      <t>ミナオ</t>
    </rPh>
    <rPh sb="21" eb="23">
      <t>シテイ</t>
    </rPh>
    <rPh sb="23" eb="25">
      <t>ツウショ</t>
    </rPh>
    <rPh sb="25" eb="27">
      <t>カイゴ</t>
    </rPh>
    <rPh sb="28" eb="30">
      <t>テイキョウ</t>
    </rPh>
    <rPh sb="31" eb="32">
      <t>ア</t>
    </rPh>
    <rPh sb="38" eb="40">
      <t>キテイ</t>
    </rPh>
    <rPh sb="42" eb="44">
      <t>ジョウホウ</t>
    </rPh>
    <rPh sb="46" eb="47">
      <t>タ</t>
    </rPh>
    <rPh sb="48" eb="50">
      <t>シテイ</t>
    </rPh>
    <rPh sb="50" eb="54">
      <t>ツウショカイゴ</t>
    </rPh>
    <rPh sb="55" eb="57">
      <t>テキセツ</t>
    </rPh>
    <rPh sb="59" eb="61">
      <t>ユウコウ</t>
    </rPh>
    <rPh sb="62" eb="64">
      <t>テイキョウ</t>
    </rPh>
    <rPh sb="69" eb="71">
      <t>ヒツヨウ</t>
    </rPh>
    <rPh sb="72" eb="74">
      <t>ジョウホウ</t>
    </rPh>
    <rPh sb="75" eb="77">
      <t>カツヨウ</t>
    </rPh>
    <phoneticPr fontId="2"/>
  </si>
  <si>
    <t>□</t>
    <phoneticPr fontId="2"/>
  </si>
  <si>
    <t>（３）指定通所介護事業者は、指定通所介護事業所の所在する建物と同一の建物に居住する利用者に対して指定通所介護を提供する場合には、当該建物に居住する利用者以外の者に対しても指定通所介護の提供を行う様努めているか。</t>
    <rPh sb="22" eb="23">
      <t>ショ</t>
    </rPh>
    <rPh sb="28" eb="30">
      <t>タテモノ</t>
    </rPh>
    <rPh sb="41" eb="44">
      <t>リヨウシャ</t>
    </rPh>
    <rPh sb="45" eb="46">
      <t>タイ</t>
    </rPh>
    <rPh sb="55" eb="57">
      <t>テイキョウ</t>
    </rPh>
    <rPh sb="59" eb="61">
      <t>バアイ</t>
    </rPh>
    <rPh sb="64" eb="66">
      <t>トウガイ</t>
    </rPh>
    <rPh sb="66" eb="68">
      <t>タテモノ</t>
    </rPh>
    <rPh sb="69" eb="71">
      <t>キョジュウ</t>
    </rPh>
    <rPh sb="73" eb="76">
      <t>リヨウシャ</t>
    </rPh>
    <rPh sb="76" eb="78">
      <t>イガイ</t>
    </rPh>
    <rPh sb="79" eb="80">
      <t>モノ</t>
    </rPh>
    <rPh sb="81" eb="82">
      <t>タイ</t>
    </rPh>
    <rPh sb="92" eb="94">
      <t>テイキョウ</t>
    </rPh>
    <rPh sb="95" eb="96">
      <t>オコナ</t>
    </rPh>
    <rPh sb="97" eb="98">
      <t>ヨウ</t>
    </rPh>
    <rPh sb="98" eb="99">
      <t>ツト</t>
    </rPh>
    <phoneticPr fontId="2"/>
  </si>
  <si>
    <t xml:space="preserve">条例第111号第99条第1項第4号
都規則第141号第17条第1項第4号
都施行要領第三の六の1の（1）の⑦
</t>
    <rPh sb="0" eb="2">
      <t>ジョウレイ</t>
    </rPh>
    <rPh sb="2" eb="3">
      <t>ダイ</t>
    </rPh>
    <rPh sb="6" eb="7">
      <t>ゴウ</t>
    </rPh>
    <rPh sb="7" eb="8">
      <t>ダイ</t>
    </rPh>
    <rPh sb="10" eb="11">
      <t>ジョウ</t>
    </rPh>
    <rPh sb="11" eb="12">
      <t>ダイ</t>
    </rPh>
    <rPh sb="13" eb="14">
      <t>コウ</t>
    </rPh>
    <rPh sb="14" eb="15">
      <t>ダイ</t>
    </rPh>
    <rPh sb="16" eb="17">
      <t>ゴウ</t>
    </rPh>
    <rPh sb="18" eb="19">
      <t>ト</t>
    </rPh>
    <rPh sb="19" eb="21">
      <t>キソク</t>
    </rPh>
    <rPh sb="21" eb="22">
      <t>ダイ</t>
    </rPh>
    <rPh sb="25" eb="26">
      <t>ゴウ</t>
    </rPh>
    <rPh sb="26" eb="27">
      <t>ダイ</t>
    </rPh>
    <rPh sb="29" eb="30">
      <t>ジョウ</t>
    </rPh>
    <rPh sb="30" eb="31">
      <t>ダイ</t>
    </rPh>
    <rPh sb="32" eb="33">
      <t>コウ</t>
    </rPh>
    <rPh sb="33" eb="34">
      <t>ダイ</t>
    </rPh>
    <rPh sb="35" eb="36">
      <t>ゴウ</t>
    </rPh>
    <rPh sb="37" eb="38">
      <t>ト</t>
    </rPh>
    <rPh sb="38" eb="40">
      <t>セコウ</t>
    </rPh>
    <rPh sb="40" eb="42">
      <t>ヨウリョウ</t>
    </rPh>
    <rPh sb="42" eb="43">
      <t>ダイ</t>
    </rPh>
    <rPh sb="43" eb="44">
      <t>３</t>
    </rPh>
    <rPh sb="45" eb="46">
      <t>６</t>
    </rPh>
    <phoneticPr fontId="2"/>
  </si>
  <si>
    <t xml:space="preserve">都条例第111号第103条第2項
都施行要領第三の六の3の(2）②
</t>
    <rPh sb="0" eb="1">
      <t>ト</t>
    </rPh>
    <rPh sb="1" eb="3">
      <t>ジョウレイ</t>
    </rPh>
    <rPh sb="3" eb="4">
      <t>ダイ</t>
    </rPh>
    <rPh sb="7" eb="8">
      <t>ゴウ</t>
    </rPh>
    <rPh sb="8" eb="9">
      <t>ダイ</t>
    </rPh>
    <rPh sb="12" eb="13">
      <t>ジョウ</t>
    </rPh>
    <rPh sb="13" eb="14">
      <t>ダイ</t>
    </rPh>
    <rPh sb="15" eb="16">
      <t>コウ</t>
    </rPh>
    <rPh sb="17" eb="18">
      <t>ト</t>
    </rPh>
    <rPh sb="18" eb="20">
      <t>セコウ</t>
    </rPh>
    <rPh sb="20" eb="22">
      <t>ヨウリョウ</t>
    </rPh>
    <rPh sb="22" eb="23">
      <t>ダイ</t>
    </rPh>
    <rPh sb="23" eb="24">
      <t>サン</t>
    </rPh>
    <rPh sb="25" eb="26">
      <t>ロク</t>
    </rPh>
    <phoneticPr fontId="2"/>
  </si>
  <si>
    <t>都施行要領第三の六の3の(2）③</t>
    <rPh sb="8" eb="9">
      <t>６</t>
    </rPh>
    <phoneticPr fontId="2"/>
  </si>
  <si>
    <t>都条例第111号第103条第4項　　　　　　　　　都施行要領第三の六の3の(2)④</t>
    <phoneticPr fontId="2"/>
  </si>
  <si>
    <t>□</t>
    <phoneticPr fontId="2"/>
  </si>
  <si>
    <t>□</t>
    <phoneticPr fontId="2"/>
  </si>
  <si>
    <t>都条例第111号第112条　準用（第11条の2第1項）</t>
    <rPh sb="0" eb="1">
      <t>ト</t>
    </rPh>
    <rPh sb="1" eb="3">
      <t>ジョウレイ</t>
    </rPh>
    <rPh sb="3" eb="4">
      <t>ダイ</t>
    </rPh>
    <rPh sb="7" eb="8">
      <t>ゴウ</t>
    </rPh>
    <rPh sb="8" eb="9">
      <t>ダイ</t>
    </rPh>
    <rPh sb="12" eb="13">
      <t>ジョウ</t>
    </rPh>
    <rPh sb="14" eb="16">
      <t>ジュンヨウ</t>
    </rPh>
    <rPh sb="17" eb="18">
      <t>ダイ</t>
    </rPh>
    <rPh sb="20" eb="21">
      <t>ジョウ</t>
    </rPh>
    <rPh sb="23" eb="24">
      <t>ダイ</t>
    </rPh>
    <rPh sb="25" eb="26">
      <t>コウ</t>
    </rPh>
    <phoneticPr fontId="2"/>
  </si>
  <si>
    <t>都条例第111号第112条準用（第11条の2第2項）</t>
    <rPh sb="22" eb="23">
      <t>ダイ</t>
    </rPh>
    <rPh sb="24" eb="25">
      <t>コウ</t>
    </rPh>
    <phoneticPr fontId="2"/>
  </si>
  <si>
    <t>都条例第111号第112条準用（第11条の2第3項）</t>
    <rPh sb="22" eb="23">
      <t>ダイ</t>
    </rPh>
    <rPh sb="24" eb="25">
      <t>コウ</t>
    </rPh>
    <phoneticPr fontId="2"/>
  </si>
  <si>
    <t xml:space="preserve">都条例第111号第107条第1項
都施行要領第三の六の3の(5)の②
</t>
    <phoneticPr fontId="2"/>
  </si>
  <si>
    <t>都条例第111号第109条　第2項　　　　　　　　都規則第19条の2　第1号、第2号、第3号</t>
    <rPh sb="0" eb="1">
      <t>ト</t>
    </rPh>
    <rPh sb="1" eb="3">
      <t>ジョウレイ</t>
    </rPh>
    <rPh sb="3" eb="4">
      <t>ダイ</t>
    </rPh>
    <rPh sb="7" eb="8">
      <t>ゴウ</t>
    </rPh>
    <rPh sb="8" eb="9">
      <t>ダイ</t>
    </rPh>
    <rPh sb="12" eb="13">
      <t>ジョウ</t>
    </rPh>
    <rPh sb="14" eb="15">
      <t>ダイ</t>
    </rPh>
    <rPh sb="16" eb="17">
      <t>コウ</t>
    </rPh>
    <rPh sb="26" eb="28">
      <t>キソク</t>
    </rPh>
    <rPh sb="28" eb="29">
      <t>ダイ</t>
    </rPh>
    <rPh sb="31" eb="32">
      <t>ジョウ</t>
    </rPh>
    <rPh sb="35" eb="36">
      <t>ダイ</t>
    </rPh>
    <rPh sb="37" eb="38">
      <t>ゴウ</t>
    </rPh>
    <rPh sb="39" eb="40">
      <t>ダイ</t>
    </rPh>
    <rPh sb="41" eb="42">
      <t>ゴウ</t>
    </rPh>
    <rPh sb="43" eb="44">
      <t>ダイ</t>
    </rPh>
    <rPh sb="45" eb="46">
      <t>ゴウ</t>
    </rPh>
    <phoneticPr fontId="2"/>
  </si>
  <si>
    <t>都条例第111号第110条　第1項</t>
    <rPh sb="12" eb="13">
      <t>ジョウ</t>
    </rPh>
    <rPh sb="14" eb="15">
      <t>ダイ</t>
    </rPh>
    <rPh sb="16" eb="17">
      <t>コウ</t>
    </rPh>
    <phoneticPr fontId="2"/>
  </si>
  <si>
    <t>（２）指定通所介護事業者は、前項に規定する訓練の実施に当たって、地域住民の参加が得られるよう地域住民との連携に努めているか。</t>
    <rPh sb="46" eb="48">
      <t>チイキ</t>
    </rPh>
    <rPh sb="48" eb="50">
      <t>ジュウミン</t>
    </rPh>
    <phoneticPr fontId="2"/>
  </si>
  <si>
    <t>都条例第111号第110条　　第2項　</t>
    <rPh sb="15" eb="16">
      <t>ダイ</t>
    </rPh>
    <rPh sb="17" eb="18">
      <t>コウ</t>
    </rPh>
    <phoneticPr fontId="2"/>
  </si>
  <si>
    <t>都条例第111号第110条の2第1項　　　　　　　　都施行要領第三の六の３の(8)の①</t>
    <rPh sb="15" eb="16">
      <t>ダイ</t>
    </rPh>
    <rPh sb="17" eb="18">
      <t>コウ</t>
    </rPh>
    <phoneticPr fontId="2"/>
  </si>
  <si>
    <t>（２）指定通所介護事業者は、区市町村が実施する社会福祉に関する事業に協力するよう努めているか。</t>
    <rPh sb="3" eb="5">
      <t>シテイ</t>
    </rPh>
    <rPh sb="14" eb="15">
      <t>ク</t>
    </rPh>
    <rPh sb="15" eb="18">
      <t>シチョウソン</t>
    </rPh>
    <rPh sb="19" eb="21">
      <t>ジッシ</t>
    </rPh>
    <rPh sb="23" eb="25">
      <t>シャカイ</t>
    </rPh>
    <rPh sb="25" eb="27">
      <t>フクシ</t>
    </rPh>
    <rPh sb="28" eb="29">
      <t>カン</t>
    </rPh>
    <rPh sb="31" eb="33">
      <t>ジギョウ</t>
    </rPh>
    <phoneticPr fontId="2"/>
  </si>
  <si>
    <t>都条例第111号第110条の2第2項　　　　　　　　都施行要領第三の六の３の(8)の②　　　　　　　　　</t>
    <rPh sb="15" eb="16">
      <t>ダイ</t>
    </rPh>
    <rPh sb="17" eb="18">
      <t>コウ</t>
    </rPh>
    <rPh sb="26" eb="27">
      <t>ト</t>
    </rPh>
    <phoneticPr fontId="2"/>
  </si>
  <si>
    <t>都条例第111号第104条の2第3　　　　　　　都施行要領第三の六の３の(8)の③　　　　</t>
    <phoneticPr fontId="2"/>
  </si>
  <si>
    <t xml:space="preserve"> (３) 指定通所介護事業者は、第101条第4項の指定通所介護以外のサービスの提供により事故が発生した場合は、第1号の規定に準じた必要な措置を講じているか。</t>
    <rPh sb="55" eb="56">
      <t>ダイ</t>
    </rPh>
    <rPh sb="57" eb="58">
      <t>ゴウ</t>
    </rPh>
    <rPh sb="59" eb="61">
      <t>キテイ</t>
    </rPh>
    <phoneticPr fontId="2"/>
  </si>
  <si>
    <t>都条例第112条(準用第39条の2）　　　　　　　　都規則第141号第4条の3</t>
    <rPh sb="0" eb="1">
      <t>ト</t>
    </rPh>
    <rPh sb="1" eb="3">
      <t>ジョウレイ</t>
    </rPh>
    <rPh sb="3" eb="4">
      <t>ダイ</t>
    </rPh>
    <rPh sb="7" eb="8">
      <t>ジョウ</t>
    </rPh>
    <rPh sb="9" eb="11">
      <t>ジュンヨウ</t>
    </rPh>
    <rPh sb="11" eb="12">
      <t>ダイ</t>
    </rPh>
    <rPh sb="14" eb="15">
      <t>ジョウ</t>
    </rPh>
    <rPh sb="27" eb="29">
      <t>キソク</t>
    </rPh>
    <rPh sb="29" eb="30">
      <t>ダイ</t>
    </rPh>
    <rPh sb="33" eb="34">
      <t>ゴウ</t>
    </rPh>
    <rPh sb="34" eb="35">
      <t>ダイ</t>
    </rPh>
    <rPh sb="36" eb="37">
      <t>ジョウ</t>
    </rPh>
    <phoneticPr fontId="2"/>
  </si>
  <si>
    <t>平12厚告19別表の6のイからハの注4</t>
    <rPh sb="0" eb="1">
      <t>ヘイ</t>
    </rPh>
    <rPh sb="3" eb="4">
      <t>コウ</t>
    </rPh>
    <rPh sb="4" eb="5">
      <t>コク</t>
    </rPh>
    <rPh sb="7" eb="9">
      <t>ベッピョウ</t>
    </rPh>
    <rPh sb="17" eb="18">
      <t>チュウ</t>
    </rPh>
    <phoneticPr fontId="2"/>
  </si>
  <si>
    <t>平12厚告19別表の6のイからハの注5</t>
    <phoneticPr fontId="2"/>
  </si>
  <si>
    <t>平12厚告19別表の6のイからハの注6
平27厚労告95の
十四の二</t>
    <rPh sb="30" eb="32">
      <t>１４</t>
    </rPh>
    <rPh sb="33" eb="34">
      <t>２</t>
    </rPh>
    <phoneticPr fontId="2"/>
  </si>
  <si>
    <t xml:space="preserve">平12厚告19別表の6のイからハの注7
平21厚労告83の二
</t>
    <phoneticPr fontId="2"/>
  </si>
  <si>
    <t>□</t>
    <phoneticPr fontId="2"/>
  </si>
  <si>
    <t>（１）　個別機能訓練加算（Ⅰ）イ
　　次のいずれにも適合すること。
　➀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以下「理学療法士等」という。）を１名以上配置していること。
　②個別機能訓練計画の作成及び実施において利用者の自立の支援と日常生活の充実に資するよう複数の種類の機能訓練の項目を準備し、その項目の選択に当たっては、利用者の生活意欲が増進されるよう利用者を援助し、心身の状況に応じた機能訓練を適切に行っていること。
　③機能訓練指導員、看護職員、介護職員、生活相談員その他の職種の者が共同して、利用者ごとに個別機能訓練計画を作成し、当該計画に基づき、計画的に機能訓練を行っていること。
　④機能訓練指導員等が利用者の居宅を訪問した上で、他職種共同でアセスメントを行い、個別機能訓練計画を作成。その後３ヶ月に１回以上、利用者の居宅を訪問した上で、当該利用者又はその家族に対して、機能訓練の内容と個別機能訓練計画の進捗状況等を説明し、訓練内容の見直し等を行っていること。</t>
    <rPh sb="71" eb="73">
      <t>イカ</t>
    </rPh>
    <rPh sb="74" eb="75">
      <t>カカ</t>
    </rPh>
    <rPh sb="98" eb="100">
      <t>コベツ</t>
    </rPh>
    <rPh sb="100" eb="102">
      <t>キノウ</t>
    </rPh>
    <rPh sb="102" eb="104">
      <t>クンレン</t>
    </rPh>
    <rPh sb="104" eb="106">
      <t>カサン</t>
    </rPh>
    <rPh sb="112" eb="114">
      <t>タンイ</t>
    </rPh>
    <rPh sb="117" eb="119">
      <t>コベツ</t>
    </rPh>
    <rPh sb="119" eb="121">
      <t>キノウ</t>
    </rPh>
    <rPh sb="121" eb="123">
      <t>クンレン</t>
    </rPh>
    <rPh sb="123" eb="125">
      <t>カサン</t>
    </rPh>
    <rPh sb="131" eb="133">
      <t>タンイ</t>
    </rPh>
    <rPh sb="480" eb="481">
      <t>タ</t>
    </rPh>
    <rPh sb="481" eb="483">
      <t>ショクシュ</t>
    </rPh>
    <rPh sb="483" eb="485">
      <t>キョウドウ</t>
    </rPh>
    <rPh sb="493" eb="494">
      <t>オコナ</t>
    </rPh>
    <rPh sb="513" eb="514">
      <t>ゲツ</t>
    </rPh>
    <phoneticPr fontId="2"/>
  </si>
  <si>
    <t>□</t>
    <phoneticPr fontId="2"/>
  </si>
  <si>
    <t>□</t>
    <phoneticPr fontId="2"/>
  </si>
  <si>
    <t>□</t>
    <phoneticPr fontId="2"/>
  </si>
  <si>
    <t>（１）　サービス提供体制強化加算(Ⅰ)　22単位
次に掲げる基準のいずれかに適合すること。
 (1) 指定通所介護事業所の介護職員の総数のうち、介護福祉士の占める割合が１００分の７０以上であること。
 (2) 指定通所介護事業所の介護職員の総数のうち、勤続年数10年以上の介護福祉士の占める割合が１００分の２５以上であること。</t>
    <rPh sb="128" eb="130">
      <t>ネンスウ</t>
    </rPh>
    <phoneticPr fontId="2"/>
  </si>
  <si>
    <t>1,338単位/月</t>
    <rPh sb="5" eb="7">
      <t>タンイ</t>
    </rPh>
    <rPh sb="8" eb="9">
      <t>ツキ</t>
    </rPh>
    <phoneticPr fontId="3"/>
  </si>
  <si>
    <t>入浴介助加算（Ⅰ）</t>
    <rPh sb="0" eb="2">
      <t>ニュウヨク</t>
    </rPh>
    <rPh sb="2" eb="4">
      <t>カイジョ</t>
    </rPh>
    <rPh sb="4" eb="6">
      <t>カサン</t>
    </rPh>
    <phoneticPr fontId="3"/>
  </si>
  <si>
    <t>入浴介助加算（Ⅱ）</t>
    <rPh sb="0" eb="2">
      <t>ニュウヨク</t>
    </rPh>
    <rPh sb="2" eb="4">
      <t>カイジョ</t>
    </rPh>
    <rPh sb="4" eb="6">
      <t>カサン</t>
    </rPh>
    <phoneticPr fontId="3"/>
  </si>
  <si>
    <t>55単位/回</t>
    <rPh sb="2" eb="4">
      <t>タンイ</t>
    </rPh>
    <rPh sb="5" eb="6">
      <t>カイ</t>
    </rPh>
    <phoneticPr fontId="3"/>
  </si>
  <si>
    <t>機能訓練体制強化加算（Ⅰ）　　　　　　　　　　　　　　通所型サービスⅠ</t>
    <rPh sb="0" eb="2">
      <t>キノウ</t>
    </rPh>
    <rPh sb="2" eb="4">
      <t>クンレン</t>
    </rPh>
    <rPh sb="4" eb="6">
      <t>タイセイ</t>
    </rPh>
    <rPh sb="6" eb="8">
      <t>キョウカ</t>
    </rPh>
    <rPh sb="8" eb="10">
      <t>カサン</t>
    </rPh>
    <rPh sb="27" eb="29">
      <t>ツウショ</t>
    </rPh>
    <rPh sb="29" eb="30">
      <t>ガタ</t>
    </rPh>
    <phoneticPr fontId="3"/>
  </si>
  <si>
    <t>機能訓練体制強化加算（Ⅱ）　　　　　　　　　　　　　　通所型サービス（Ⅱ）</t>
    <rPh sb="0" eb="2">
      <t>キノウ</t>
    </rPh>
    <rPh sb="2" eb="4">
      <t>クンレン</t>
    </rPh>
    <rPh sb="4" eb="6">
      <t>タイセイ</t>
    </rPh>
    <rPh sb="6" eb="8">
      <t>キョウカ</t>
    </rPh>
    <rPh sb="8" eb="10">
      <t>カサン</t>
    </rPh>
    <rPh sb="27" eb="29">
      <t>ツウショ</t>
    </rPh>
    <rPh sb="29" eb="30">
      <t>ガタ</t>
    </rPh>
    <phoneticPr fontId="3"/>
  </si>
  <si>
    <t>口腔機能向上加算(Ⅰ）</t>
    <rPh sb="0" eb="2">
      <t>コウクウ</t>
    </rPh>
    <rPh sb="2" eb="4">
      <t>キノウ</t>
    </rPh>
    <rPh sb="4" eb="6">
      <t>コウジョウ</t>
    </rPh>
    <rPh sb="6" eb="8">
      <t>カサン</t>
    </rPh>
    <phoneticPr fontId="3"/>
  </si>
  <si>
    <t>口腔機能向上加算(Ⅱ）</t>
    <rPh sb="0" eb="2">
      <t>コウクウ</t>
    </rPh>
    <rPh sb="2" eb="4">
      <t>キノウ</t>
    </rPh>
    <rPh sb="4" eb="6">
      <t>コウジョウ</t>
    </rPh>
    <rPh sb="6" eb="8">
      <t>カサン</t>
    </rPh>
    <phoneticPr fontId="3"/>
  </si>
  <si>
    <t>160単位/月</t>
    <rPh sb="3" eb="5">
      <t>タンイ</t>
    </rPh>
    <rPh sb="6" eb="7">
      <t>ツキ</t>
    </rPh>
    <phoneticPr fontId="3"/>
  </si>
  <si>
    <t>【通所型サービス費Ⅰ】　88単位/月　　　　　　　【通所型サービス費Ⅱ】 176単位/月</t>
    <rPh sb="1" eb="3">
      <t>ツウショ</t>
    </rPh>
    <rPh sb="3" eb="4">
      <t>ガタ</t>
    </rPh>
    <rPh sb="8" eb="9">
      <t>ヒ</t>
    </rPh>
    <rPh sb="14" eb="16">
      <t>タンイ</t>
    </rPh>
    <rPh sb="17" eb="18">
      <t>ツキ</t>
    </rPh>
    <rPh sb="26" eb="28">
      <t>ツウショ</t>
    </rPh>
    <rPh sb="28" eb="29">
      <t>ガタ</t>
    </rPh>
    <rPh sb="33" eb="34">
      <t>ヒ</t>
    </rPh>
    <rPh sb="40" eb="42">
      <t>タンイ</t>
    </rPh>
    <rPh sb="43" eb="44">
      <t>ツキ</t>
    </rPh>
    <phoneticPr fontId="3"/>
  </si>
  <si>
    <t>サービス提供体制強化加算（Ⅲ）</t>
    <rPh sb="4" eb="6">
      <t>テイキョウ</t>
    </rPh>
    <rPh sb="6" eb="8">
      <t>タイセイ</t>
    </rPh>
    <rPh sb="8" eb="10">
      <t>キョウカ</t>
    </rPh>
    <rPh sb="10" eb="12">
      <t>カサン</t>
    </rPh>
    <phoneticPr fontId="3"/>
  </si>
  <si>
    <t>200単位/月</t>
    <rPh sb="3" eb="5">
      <t>タンイ</t>
    </rPh>
    <rPh sb="6" eb="7">
      <t>ツキ</t>
    </rPh>
    <phoneticPr fontId="3"/>
  </si>
  <si>
    <t>200単位/月</t>
    <rPh sb="3" eb="4">
      <t>タン</t>
    </rPh>
    <rPh sb="4" eb="5">
      <t>イ</t>
    </rPh>
    <rPh sb="6" eb="7">
      <t>ツキ</t>
    </rPh>
    <phoneticPr fontId="3"/>
  </si>
  <si>
    <t>口腔・栄養スクリーニング加算（Ⅰ）</t>
    <rPh sb="0" eb="2">
      <t>コウクウ</t>
    </rPh>
    <rPh sb="3" eb="5">
      <t>エイヨウ</t>
    </rPh>
    <rPh sb="12" eb="14">
      <t>カサン</t>
    </rPh>
    <phoneticPr fontId="3"/>
  </si>
  <si>
    <t>口腔・栄養スクリーニング加算（Ⅱ）</t>
    <rPh sb="0" eb="2">
      <t>コウクウ</t>
    </rPh>
    <rPh sb="3" eb="5">
      <t>エイヨウ</t>
    </rPh>
    <rPh sb="12" eb="14">
      <t>カサン</t>
    </rPh>
    <phoneticPr fontId="3"/>
  </si>
  <si>
    <t>20単位/回</t>
    <rPh sb="2" eb="4">
      <t>タンイ</t>
    </rPh>
    <rPh sb="5" eb="6">
      <t>カイ</t>
    </rPh>
    <phoneticPr fontId="3"/>
  </si>
  <si>
    <t>栄養アセスメント加算</t>
    <rPh sb="0" eb="2">
      <t>エイヨウ</t>
    </rPh>
    <rPh sb="8" eb="10">
      <t>カサン</t>
    </rPh>
    <phoneticPr fontId="3"/>
  </si>
  <si>
    <t>50単位/月</t>
    <rPh sb="2" eb="3">
      <t>タン</t>
    </rPh>
    <rPh sb="3" eb="4">
      <t>イ</t>
    </rPh>
    <rPh sb="5" eb="6">
      <t>ツキ</t>
    </rPh>
    <phoneticPr fontId="3"/>
  </si>
  <si>
    <t>サービス提供体制強化加算（Ⅰ）</t>
    <rPh sb="4" eb="6">
      <t>テイキョウ</t>
    </rPh>
    <rPh sb="6" eb="8">
      <t>タイセイ</t>
    </rPh>
    <rPh sb="8" eb="10">
      <t>キョウカ</t>
    </rPh>
    <rPh sb="10" eb="12">
      <t>カサン</t>
    </rPh>
    <phoneticPr fontId="3"/>
  </si>
  <si>
    <t>【通所型サービス費Ⅰ】　72単位/月　　　　　　　　【通所型サービス費Ⅱ】  144単位/月</t>
    <rPh sb="1" eb="3">
      <t>ツウショ</t>
    </rPh>
    <rPh sb="3" eb="4">
      <t>ガタ</t>
    </rPh>
    <rPh sb="8" eb="9">
      <t>ヒ</t>
    </rPh>
    <rPh sb="14" eb="16">
      <t>タンイ</t>
    </rPh>
    <rPh sb="17" eb="18">
      <t>ツキ</t>
    </rPh>
    <rPh sb="27" eb="29">
      <t>ツウショ</t>
    </rPh>
    <rPh sb="29" eb="30">
      <t>ガタ</t>
    </rPh>
    <rPh sb="34" eb="35">
      <t>ヒ</t>
    </rPh>
    <rPh sb="42" eb="44">
      <t>タンイ</t>
    </rPh>
    <rPh sb="45" eb="46">
      <t>ツキ</t>
    </rPh>
    <phoneticPr fontId="3"/>
  </si>
  <si>
    <t>感染症・災害加算</t>
    <rPh sb="0" eb="2">
      <t>カンセン</t>
    </rPh>
    <rPh sb="2" eb="3">
      <t>ショウ</t>
    </rPh>
    <rPh sb="4" eb="6">
      <t>サイガイ</t>
    </rPh>
    <rPh sb="6" eb="8">
      <t>カサン</t>
    </rPh>
    <phoneticPr fontId="2"/>
  </si>
  <si>
    <t xml:space="preserve">都条例第111号第102条1項
都施行要領第三の六の３の(１)の①、②、③、④、⑤
</t>
    <phoneticPr fontId="2"/>
  </si>
  <si>
    <t>（２）　指定通所介護事業者は、当該指定通所介護事業所において感染症が発生し、又はまん延しないように、次の各号に揚げる措置をこうじているか。　　　　　　　　　　　　　　　　　　　　　　　　　　　　　　①感染症の予防及びまん延の防止に係る対策を検討するための感染症対策委員会その他の委員会（テレビ電話装置等を活用して行うことができるものとする。）をおおむね六月に一回以上開催するとともに、その結果について、通所介護従業者に十分に周知すること。　　　　　　　　　　　　　　　　　　　　　　　　　　　　　　　　　②感染症の予防及びまん延の防止のための指針を整備すること。　　　　　　　　　　　　　　　　　　　　　　　　　　③通所介護従業者に対し、感染症の予防及びまん延の防止のための研修及び訓練を定期的に実施すること。</t>
    <rPh sb="50" eb="51">
      <t>ツギ</t>
    </rPh>
    <rPh sb="52" eb="54">
      <t>カクゴウ</t>
    </rPh>
    <rPh sb="55" eb="56">
      <t>ア</t>
    </rPh>
    <rPh sb="58" eb="60">
      <t>ソチ</t>
    </rPh>
    <phoneticPr fontId="2"/>
  </si>
  <si>
    <t>都条例第111号第110条の3第1項</t>
    <rPh sb="0" eb="1">
      <t>ト</t>
    </rPh>
    <rPh sb="1" eb="3">
      <t>ジョウレイ</t>
    </rPh>
    <rPh sb="3" eb="4">
      <t>ダイ</t>
    </rPh>
    <rPh sb="7" eb="8">
      <t>ゴウ</t>
    </rPh>
    <rPh sb="8" eb="9">
      <t>ダイ</t>
    </rPh>
    <rPh sb="12" eb="13">
      <t>ジョウ</t>
    </rPh>
    <rPh sb="15" eb="16">
      <t>ダイ</t>
    </rPh>
    <rPh sb="17" eb="18">
      <t>コウ</t>
    </rPh>
    <phoneticPr fontId="2"/>
  </si>
  <si>
    <t>都条例第111号第110条の3第2項</t>
    <rPh sb="0" eb="1">
      <t>ト</t>
    </rPh>
    <rPh sb="1" eb="3">
      <t>ジョウレイ</t>
    </rPh>
    <rPh sb="3" eb="4">
      <t>ダイ</t>
    </rPh>
    <rPh sb="7" eb="8">
      <t>ゴウ</t>
    </rPh>
    <rPh sb="8" eb="9">
      <t>ダイ</t>
    </rPh>
    <rPh sb="12" eb="13">
      <t>ジョウ</t>
    </rPh>
    <rPh sb="15" eb="16">
      <t>ダイ</t>
    </rPh>
    <rPh sb="17" eb="18">
      <t>コウ</t>
    </rPh>
    <phoneticPr fontId="2"/>
  </si>
  <si>
    <t>都条例第111号第110条の3第3項</t>
    <rPh sb="0" eb="1">
      <t>ト</t>
    </rPh>
    <rPh sb="1" eb="3">
      <t>ジョウレイ</t>
    </rPh>
    <rPh sb="3" eb="4">
      <t>ダイ</t>
    </rPh>
    <rPh sb="7" eb="8">
      <t>ゴウ</t>
    </rPh>
    <rPh sb="8" eb="9">
      <t>ダイ</t>
    </rPh>
    <rPh sb="12" eb="13">
      <t>ジョウ</t>
    </rPh>
    <rPh sb="15" eb="16">
      <t>ダイ</t>
    </rPh>
    <rPh sb="17" eb="18">
      <t>コウ</t>
    </rPh>
    <phoneticPr fontId="2"/>
  </si>
  <si>
    <t xml:space="preserve">４　業務継続計画の策定等
（１）　指定通所介護事業者は、感染症や非常災害の発生時において、利用者に対する指定通所介護の提供を継続的に行い、及び非常時の体制で早期の業務再開を図るための計画（以下「業務継続計画」という。）を策定し、当該業務継続計画に従い必要な措置を講じなければならない。
</t>
    <rPh sb="19" eb="21">
      <t>ツウショ</t>
    </rPh>
    <rPh sb="54" eb="56">
      <t>ツウショ</t>
    </rPh>
    <phoneticPr fontId="2"/>
  </si>
  <si>
    <t>（２）　指定通所介護事業者は、通所介護従業者等に対し、業務継続計画について周知するとともに、必要な研修及び訓練を定期的に実施しているか。</t>
    <rPh sb="6" eb="8">
      <t>ツウショ</t>
    </rPh>
    <rPh sb="15" eb="17">
      <t>ツウショ</t>
    </rPh>
    <rPh sb="17" eb="19">
      <t>カイゴ</t>
    </rPh>
    <rPh sb="19" eb="22">
      <t>ジュウギョウシャ</t>
    </rPh>
    <phoneticPr fontId="2"/>
  </si>
  <si>
    <t>（３）　指定通所介護事業者は、定期的に業務継続計画の見直しを行い、必要に応じて業務継続計画の変更を行っているか。</t>
    <rPh sb="6" eb="8">
      <t>ツウショ</t>
    </rPh>
    <rPh sb="49" eb="50">
      <t>オコナ</t>
    </rPh>
    <phoneticPr fontId="2"/>
  </si>
  <si>
    <t xml:space="preserve">５ 内容及び手続の説明及び同意
　(１) 指定通所介護事業者は、指定通所介護の提供の開始に際し、あらかじめ、利用申込者又はその家族に対し、運営規程の概要、通所介護員従業者等の勤務体制その他の利用申込者のサービスの選択に資すると認められる重要事項を記した文書を交付して説明を行い、当該提供の開始について利用申込者の同意を得ているか。
</t>
    <rPh sb="82" eb="85">
      <t>ジュウギョウシャ</t>
    </rPh>
    <phoneticPr fontId="2"/>
  </si>
  <si>
    <t xml:space="preserve">６ 提供拒否の禁止
　指定通所介護事業者は、正当な理由なく指定通所介護の提供を拒んではいないか。
</t>
    <phoneticPr fontId="2"/>
  </si>
  <si>
    <t xml:space="preserve">７ サービス提供困難時の対応
　指定通所介護事業者は、当該指定通所介護事業所の通常の事業の実施地域等を勘案し、利用申込者に対し自ら必要な指定通所介護を提供することが困難であると認める場合は、当該利用申込者に係る居宅介護支援事業者への連絡、適当な他の指定通所介護事業者等の紹介その他の必要な措置を速やかに講じているか。
</t>
    <rPh sb="65" eb="67">
      <t>ヒツヨウ</t>
    </rPh>
    <phoneticPr fontId="2"/>
  </si>
  <si>
    <t xml:space="preserve">８　受給資格等の確認
　(１) 指定通所介護事業者は、指定通所介護の提供の開始に際し、利用者の提示する被保険者証によって、被保険者資格、要介護認定の有無及び要介護認定の有効期間を確かめているか。
</t>
    <phoneticPr fontId="2"/>
  </si>
  <si>
    <t xml:space="preserve">９　要介護認定の申請に係る援助
　(１) 指定通所介護事業者は、要介護認定の申請をしていないことにより要介護認定を受けていない利用申込者に対しては当該利用申込者の意思を踏まえて速やかに当該申請が行われるよう必要な援助を行っているか。
</t>
    <rPh sb="69" eb="70">
      <t>タイ</t>
    </rPh>
    <phoneticPr fontId="2"/>
  </si>
  <si>
    <t xml:space="preserve">10　心身の状況等の把握
　指定通所介護事業者は、指定通所介護の提供に当たっては、利用者に係るサービス担当者会議等を通じて、利用者の心身の状況、置かれている環境、他の保健医療サービス又は福祉サービスの利用状況等の把握に努めているか。
</t>
    <phoneticPr fontId="2"/>
  </si>
  <si>
    <t xml:space="preserve">11　居宅介護支援事業者等との連携
　(１) 指定通所介護事業者は、指定通所介護の提供に当たっては、居宅介護支援事業者等との密接な連携に努めているか。
</t>
    <phoneticPr fontId="2"/>
  </si>
  <si>
    <t xml:space="preserve">12　法定代理受領サービスの提供を受けるための援助
　指定通所介護事業者は、指定通所介護の提供の開始に際し、利用申込者が施行規則第64条各号のいずれにも該当しないときは、当該利用申込者又はその家族に対し、居宅サービス計画の作成を居宅介護支援事業者に依頼する旨の区市町村への届出等により、指定通所介護の提供を法定代理受領サービスとして受けることが可能となる旨の説明、居宅介護支援事業者に関する情報を提供その他の法定代理受領サービスを行うために必要な援助を行っているか。
</t>
    <rPh sb="172" eb="174">
      <t>カノウ</t>
    </rPh>
    <phoneticPr fontId="2"/>
  </si>
  <si>
    <t xml:space="preserve">13　居宅サービス計画に沿ったサービスの提供
　指定通所介護事業者は、居宅サービス計画が作成されている場合は、当該計画に沿った指定通所介護を提供しているか。
</t>
    <phoneticPr fontId="2"/>
  </si>
  <si>
    <t xml:space="preserve">15　サービスの提供の記録
　(１) 指定通所介護事業者は、指定通所介護を提供した際には、当該指定通所介護の提供日及び内容、当該指定通所介護について法第41条第6項の規定により利用者に代わって支払を受ける居宅サービス費の額その他必要な事項を、当該利用者に係る居宅サービス計画を記載した書面又はこれに準ずる書面に記載しているか。
</t>
    <phoneticPr fontId="2"/>
  </si>
  <si>
    <t xml:space="preserve">14 居宅サービス計画の変更の援助
　指定通所介護事業者は、利用者が居宅サービス計画の変更を希望する場合は、当該利用者に係る居宅介護支援事業者への連絡その他の必要な援助を行っているか。
</t>
    <phoneticPr fontId="2"/>
  </si>
  <si>
    <t xml:space="preserve">16 利用料等の受領
　(１) 指定通所介護事業者は、法定代理受領サービスに該当する指定通所介護を提供した際には、利用者から利用料の一部として、当該指定通所介護に係る居宅介護サービス費用基準額から当該指定通所介護事業者に支払われる居宅介護サービス費の額を控除して得た額の支払を受けているか。
</t>
    <phoneticPr fontId="2"/>
  </si>
  <si>
    <t xml:space="preserve">17 保険給付の請求の申請に必要となる証明書の交付
 指定通所介護事業者は、法定代理受領サービスに該当しない指定通所介護に係る利用料の支払を受けた場合、当該指定通所介護の内容、費用の額その他必要と認められる事項を記載したサービス提供証明書を利用者に交付しているか。
</t>
    <phoneticPr fontId="2"/>
  </si>
  <si>
    <t xml:space="preserve">19 指定通所介護の具体的取扱方針
 指定通所介護の具体的な取扱いは、次に掲げるところによっているか。
　(１) 都条例第111号第107条第1項に規定する通所介護計画に基づき、利用者の機能訓練及び当該利用者が日常生活を営むことができるよう必要な援助を行っているか。
</t>
    <phoneticPr fontId="2"/>
  </si>
  <si>
    <t xml:space="preserve">20 通所介護計画の作成
　(１) 管理者は、利用者の心身の状況、希望及び置かれている環境を踏まえて、機能訓練等の目標、当該目標を達成するための具体的な指定通所介護の内容等を記載した通所介護計画（以下において「通所介護計画」という。）を作成しているか。
この場合において、既に居宅サービス計画が作成されているときは、当該居宅サービス計画の内容に沿って作成しているか。
※通所介護計画の作成に当たっては、利用者の状況を把握・分析し、通所介護の提供によって解決すべき問題状況を明らかにし（アセスメント）、これに基づき、援助の方向性や目標を明確にし、提供するサービスの具体的な内容及びその所要時間、日課（プログラム）等を明らかにしているか。
</t>
    <phoneticPr fontId="2"/>
  </si>
  <si>
    <t xml:space="preserve">21 利用者に関する区市町村への通知
 指定通所介護事業者は、利用者が正当な理由なく、指定通所介護の利用に関する指示に従わないことにより、要介護状態の程度を増進させたと認められる場合又は偽りその他不正の行為によって保険給付を受け、若しくは受けようとした場合は、遅滞なく、意見を付してその旨を区市町村に通知しているか。
</t>
    <phoneticPr fontId="2"/>
  </si>
  <si>
    <t xml:space="preserve">22 緊急時等の対応
 通所介護従業者等は、現に指定通所介護の提供を行っているときに利用者に病状の急変が生じた場合その他必要な場合は、速やかに主治の医師への連絡を行う等の必要な措置を講じているか。
</t>
    <phoneticPr fontId="2"/>
  </si>
  <si>
    <t xml:space="preserve">23 定員の遵守
 指定通所介護事業者は、利用定員を超えて指定通所介護の提供を行っていないか。ただし、災害その他のやむを得ない事情がある場合は、この限りでない。
</t>
    <phoneticPr fontId="2"/>
  </si>
  <si>
    <t xml:space="preserve">24 衛生管理等
 (１) 指定通所介護事業者は、利用者の使用する施設、食器その他の設備及び飲用に供する水について、衛生的な管理に努めるとともに、衛生上必要な措置を講じているか。
</t>
    <phoneticPr fontId="2"/>
  </si>
  <si>
    <t xml:space="preserve">25　非常災害対策
 （１）指定通所介護事業者は、非常災害に関する具体的な計画を策定し、また、非常災害時の関係機関への通報及び連携の体制を整備し、定期的に、これらを従業者に周知するとともに、避難訓練、救出訓練その他必要な訓練を行っているか。
</t>
    <phoneticPr fontId="2"/>
  </si>
  <si>
    <t>26　掲示
 指定通所介護事業者は、指定通所介護事業所の見やすい場所に、運営規程の概要、通所介護従業者等の勤務体制その他の利用申込者のサービスの選択に資すると認められる重要事項を掲示しているか。　　　　　　　　　　　
　なお、重要事項を記載したファイル等を介護サービスの利用申込者、利用者又はその家族等が自由に閲覧可能な形で当該指定通所介護事業所内に備え付けることで上記の規定による掲示に代えることができる。</t>
    <rPh sb="166" eb="168">
      <t>ツウショ</t>
    </rPh>
    <rPh sb="183" eb="185">
      <t>ジョウキ</t>
    </rPh>
    <rPh sb="186" eb="188">
      <t>キテイ</t>
    </rPh>
    <phoneticPr fontId="2"/>
  </si>
  <si>
    <t xml:space="preserve">27　秘密保持等
 (１) 指定通所介護事業所の従業者は、正当な理由なく、その業務上知り得た利用者又はその家族の秘密を漏らしていないか。
</t>
    <phoneticPr fontId="2"/>
  </si>
  <si>
    <t xml:space="preserve">28 広告
　指定通所介護事業者は、指定通所介護事業所について広告をする場合においては、その内容が虚偽又は誇大なものとなっていないか。
</t>
    <phoneticPr fontId="2"/>
  </si>
  <si>
    <t xml:space="preserve">29 居宅介護支援事業者に対する利益供与の禁止
　指定通所介護事業者は、居宅介護支援事業者又はその従業者に対し、利用者に対して特定の事業者によるサービスを利用させることの対償として、金品その他の財産上の利益を供与していないか。
</t>
    <phoneticPr fontId="2"/>
  </si>
  <si>
    <t xml:space="preserve">30 苦情処理
　(１) 指定通所介護事業者は、利用者及びその家族からの苦情に迅速かつ適切に対応するために、窓口の設置その他の必要な措置を講じているか。
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すること等を行っているか。
</t>
    <rPh sb="54" eb="55">
      <t>マド</t>
    </rPh>
    <phoneticPr fontId="2"/>
  </si>
  <si>
    <t xml:space="preserve">31 地域との連携等
（１）指定通所介護事業者は、指定通所介護の事業の運営に当たっては、地域住民との連携、協力等により地域との交流を図っているか。
</t>
    <rPh sb="9" eb="10">
      <t>ナド</t>
    </rPh>
    <rPh sb="44" eb="46">
      <t>チイキ</t>
    </rPh>
    <rPh sb="46" eb="48">
      <t>ジュウミン</t>
    </rPh>
    <rPh sb="50" eb="52">
      <t>レンケイ</t>
    </rPh>
    <rPh sb="53" eb="55">
      <t>キョウリョク</t>
    </rPh>
    <rPh sb="55" eb="56">
      <t>ナド</t>
    </rPh>
    <rPh sb="59" eb="61">
      <t>チイキ</t>
    </rPh>
    <rPh sb="63" eb="65">
      <t>コウリュウ</t>
    </rPh>
    <rPh sb="66" eb="67">
      <t>ハカ</t>
    </rPh>
    <phoneticPr fontId="2"/>
  </si>
  <si>
    <t xml:space="preserve">32　事故発生時の対応
 (１) 指定通所介護事業者は、利用者に対する指定通所介護の提供により事故が発生した場合は、速やかに区市町村、当該利用者の家族、当該利用者に係る居宅介護支援事業者等に連絡を行うとともに、当該事故の状況及び処置についての記録その他必要な措置を講じているか。
</t>
    <phoneticPr fontId="2"/>
  </si>
  <si>
    <t xml:space="preserve">34 会計の区分
 指定通所介護事業者は、各指定通所介護事業所ごとに経理を区分するとともに、指定通所介護の事業の会計とその他の事業の会計を区分しているか。
</t>
    <rPh sb="21" eb="22">
      <t>カク</t>
    </rPh>
    <phoneticPr fontId="2"/>
  </si>
  <si>
    <t xml:space="preserve">35 記録の整備
　(１) 指定通所介護事業者は、従業者、設備、備品及び会計に関する記録を整備しているか。
</t>
    <phoneticPr fontId="2"/>
  </si>
  <si>
    <t>36　共生型通所介護の基準
　通所介護に係る共生型居宅サービス（共生型通所介護）の事業を行う指定介護事業者、指定自立訓練（機能訓練）事業者、指定自立訓練（生活訓練事業者）、指定児童発達支援事業者及び指定放課後デイサービス事業者は、当該事業に関して規則出定める基準を満たしているか。</t>
    <rPh sb="3" eb="6">
      <t>キョウセイガタ</t>
    </rPh>
    <rPh sb="6" eb="8">
      <t>ツウショ</t>
    </rPh>
    <rPh sb="8" eb="10">
      <t>カイゴ</t>
    </rPh>
    <rPh sb="11" eb="13">
      <t>キジュン</t>
    </rPh>
    <rPh sb="15" eb="17">
      <t>ツウショ</t>
    </rPh>
    <rPh sb="17" eb="19">
      <t>カイゴ</t>
    </rPh>
    <rPh sb="20" eb="21">
      <t>カカ</t>
    </rPh>
    <rPh sb="22" eb="25">
      <t>キョウセイガタ</t>
    </rPh>
    <rPh sb="25" eb="27">
      <t>キョタク</t>
    </rPh>
    <rPh sb="32" eb="35">
      <t>キョウセイガタ</t>
    </rPh>
    <rPh sb="35" eb="37">
      <t>ツウショ</t>
    </rPh>
    <rPh sb="37" eb="39">
      <t>カイゴ</t>
    </rPh>
    <rPh sb="41" eb="43">
      <t>ジギョウ</t>
    </rPh>
    <rPh sb="44" eb="45">
      <t>オコナ</t>
    </rPh>
    <rPh sb="46" eb="48">
      <t>シテイ</t>
    </rPh>
    <rPh sb="48" eb="50">
      <t>カイゴ</t>
    </rPh>
    <rPh sb="50" eb="53">
      <t>ジギョウシャ</t>
    </rPh>
    <rPh sb="54" eb="56">
      <t>シテイ</t>
    </rPh>
    <rPh sb="56" eb="58">
      <t>ジリツ</t>
    </rPh>
    <rPh sb="58" eb="60">
      <t>クンレン</t>
    </rPh>
    <rPh sb="61" eb="63">
      <t>キノウ</t>
    </rPh>
    <rPh sb="63" eb="65">
      <t>クンレン</t>
    </rPh>
    <rPh sb="66" eb="69">
      <t>ジギョウシャ</t>
    </rPh>
    <rPh sb="70" eb="72">
      <t>シテイ</t>
    </rPh>
    <rPh sb="72" eb="74">
      <t>ジリツ</t>
    </rPh>
    <rPh sb="74" eb="76">
      <t>クンレン</t>
    </rPh>
    <rPh sb="77" eb="79">
      <t>セイカツ</t>
    </rPh>
    <rPh sb="79" eb="81">
      <t>クンレン</t>
    </rPh>
    <rPh sb="81" eb="84">
      <t>ジギョウシャ</t>
    </rPh>
    <rPh sb="86" eb="88">
      <t>シテイ</t>
    </rPh>
    <rPh sb="88" eb="90">
      <t>ジドウ</t>
    </rPh>
    <rPh sb="90" eb="92">
      <t>ハッタツ</t>
    </rPh>
    <rPh sb="92" eb="94">
      <t>シエン</t>
    </rPh>
    <rPh sb="94" eb="97">
      <t>ジギョウシャ</t>
    </rPh>
    <rPh sb="97" eb="98">
      <t>オヨ</t>
    </rPh>
    <rPh sb="99" eb="101">
      <t>シテイ</t>
    </rPh>
    <rPh sb="101" eb="104">
      <t>ホウカゴ</t>
    </rPh>
    <rPh sb="110" eb="113">
      <t>ジギョウシャ</t>
    </rPh>
    <rPh sb="115" eb="117">
      <t>トウガイ</t>
    </rPh>
    <rPh sb="117" eb="119">
      <t>ジギョウ</t>
    </rPh>
    <rPh sb="120" eb="121">
      <t>カン</t>
    </rPh>
    <rPh sb="123" eb="125">
      <t>キソク</t>
    </rPh>
    <rPh sb="125" eb="126">
      <t>デ</t>
    </rPh>
    <rPh sb="126" eb="127">
      <t>サダ</t>
    </rPh>
    <rPh sb="129" eb="131">
      <t>キジュン</t>
    </rPh>
    <rPh sb="132" eb="133">
      <t>ミ</t>
    </rPh>
    <phoneticPr fontId="2"/>
  </si>
  <si>
    <t>都施行要領第三の六の１の(1)の④      
　　　　　　　　　　　　　　　　　　　　　　　　　　　　　　都施行要領第三の六の１の(1)の⑤      　　　　　</t>
    <phoneticPr fontId="2"/>
  </si>
  <si>
    <t>平27厚労告95の
十五の二</t>
    <phoneticPr fontId="2"/>
  </si>
  <si>
    <t>□</t>
    <phoneticPr fontId="2"/>
  </si>
  <si>
    <t>運</t>
    <rPh sb="0" eb="1">
      <t>ウン</t>
    </rPh>
    <phoneticPr fontId="2"/>
  </si>
  <si>
    <t>営</t>
    <rPh sb="0" eb="1">
      <t>エイ</t>
    </rPh>
    <phoneticPr fontId="2"/>
  </si>
  <si>
    <t>に</t>
    <phoneticPr fontId="2"/>
  </si>
  <si>
    <t>関する</t>
    <rPh sb="0" eb="1">
      <t>カン</t>
    </rPh>
    <phoneticPr fontId="2"/>
  </si>
  <si>
    <t>基準</t>
    <rPh sb="0" eb="2">
      <t>キジュン</t>
    </rPh>
    <phoneticPr fontId="2"/>
  </si>
  <si>
    <t>六　介護給付費の算定及び取扱</t>
    <phoneticPr fontId="2"/>
  </si>
  <si>
    <t>　二　　人員に関する基準</t>
    <rPh sb="1" eb="2">
      <t>２</t>
    </rPh>
    <rPh sb="4" eb="6">
      <t>ジンイン</t>
    </rPh>
    <rPh sb="7" eb="8">
      <t>カン</t>
    </rPh>
    <rPh sb="10" eb="12">
      <t>キジュン</t>
    </rPh>
    <phoneticPr fontId="2"/>
  </si>
  <si>
    <t>　三　設備に関する基準</t>
    <rPh sb="1" eb="2">
      <t>３</t>
    </rPh>
    <rPh sb="3" eb="5">
      <t>セツビ</t>
    </rPh>
    <rPh sb="6" eb="7">
      <t>カン</t>
    </rPh>
    <rPh sb="9" eb="11">
      <t>キジュン</t>
    </rPh>
    <phoneticPr fontId="2"/>
  </si>
  <si>
    <t>確認事項　　</t>
    <rPh sb="0" eb="2">
      <t>カクニン</t>
    </rPh>
    <rPh sb="2" eb="4">
      <t>ジコウ</t>
    </rPh>
    <phoneticPr fontId="2"/>
  </si>
  <si>
    <t xml:space="preserve">　※看護職員については、指定通所介護事業所の従事者いにより確保することに加え、病院、診療所、訪問看護ステーションとの連携により確保することも可能である。具体的な取扱いは以下のとおりとする。
ア　指定通所介護事業所の従業者により確保する場合
提供時間を通じて、専ら当該指定通所介護の提供に当たる必要はないが、当該看護職員は提供時間帯を通じて、指定通所介護事業所と密接かつ適切な連携を図るものとする。その場合であっても、提供日ごとに当該事業所において利用者の健康状態等の確認を行う時間帯は、専従しなければならない。
イ　病院、診療所、訪問看護ステーションとの連携により確保する場合　看護職員が指定通所介護事業所の提供日ごとに利用者の健康状態の確認を行い、病院、診療所、訪問看護ステーションと指定通所介護事業所が提供時間帯を通じて密接かつ適切な連携を図るものとする。
　なお、アとイにおける「密接かつ適切な連携」とは、指定通所介護事業所へ駆けつけることができる体制や適切な指示ができる連絡体制などを確保することである。
</t>
    <rPh sb="165" eb="166">
      <t>タイ</t>
    </rPh>
    <rPh sb="201" eb="203">
      <t>バアイ</t>
    </rPh>
    <rPh sb="209" eb="211">
      <t>テイキョウ</t>
    </rPh>
    <rPh sb="211" eb="212">
      <t>ビ</t>
    </rPh>
    <rPh sb="215" eb="217">
      <t>トウガイ</t>
    </rPh>
    <rPh sb="217" eb="220">
      <t>ジギョウショ</t>
    </rPh>
    <rPh sb="224" eb="227">
      <t>リヨウシャ</t>
    </rPh>
    <rPh sb="228" eb="230">
      <t>ケンコウ</t>
    </rPh>
    <rPh sb="230" eb="232">
      <t>ジョウタイ</t>
    </rPh>
    <rPh sb="232" eb="233">
      <t>ナド</t>
    </rPh>
    <rPh sb="234" eb="236">
      <t>カクニン</t>
    </rPh>
    <rPh sb="237" eb="238">
      <t>オコナ</t>
    </rPh>
    <rPh sb="239" eb="242">
      <t>ジカンタイ</t>
    </rPh>
    <rPh sb="244" eb="246">
      <t>センジュウ</t>
    </rPh>
    <rPh sb="305" eb="307">
      <t>テイキョウ</t>
    </rPh>
    <phoneticPr fontId="2"/>
  </si>
  <si>
    <t>都条例第111号第103条第3項
都施行要領第三の六の3の(2)④</t>
    <rPh sb="0" eb="1">
      <t>ト</t>
    </rPh>
    <rPh sb="1" eb="3">
      <t>ジョウレイ</t>
    </rPh>
    <rPh sb="3" eb="4">
      <t>ダイ</t>
    </rPh>
    <rPh sb="7" eb="8">
      <t>ゴウ</t>
    </rPh>
    <rPh sb="8" eb="9">
      <t>ダイ</t>
    </rPh>
    <rPh sb="12" eb="13">
      <t>ジョウ</t>
    </rPh>
    <rPh sb="13" eb="14">
      <t>ダイ</t>
    </rPh>
    <rPh sb="15" eb="16">
      <t>コウ</t>
    </rPh>
    <phoneticPr fontId="2"/>
  </si>
  <si>
    <t xml:space="preserve">  (４) 指定通所介護事業者は、通所介護従業者の資質向上のために研修の機会を確保しているか。この場合において、当該指定通所介護事業者は、全ての通所介護従事者(看護師、准看護士、介護福祉士、介護支援専門員、法第8条第2項に規定する政令で定める者等の資格を有する者その他これに類する者を除く。)に対し、認知症介護にかかる基礎的な研修を受講させるために必要な措置を講じているか。                         
</t>
    <rPh sb="49" eb="51">
      <t>バアイ</t>
    </rPh>
    <rPh sb="72" eb="74">
      <t>ツウショ</t>
    </rPh>
    <phoneticPr fontId="2"/>
  </si>
  <si>
    <t>（５）指定通所介護事業者は、適切な指定通所介護の提供を確保する観点から、職場において行われる優越的な関係を背景とした言動であって業務上必要かつ相当な範囲を超えたもの又は性的な言動により通所介護従業者の就業環境が害されることを防止するための方針の明確化等の必要な措置を講じているか。</t>
    <rPh sb="58" eb="60">
      <t>ゲンドウ</t>
    </rPh>
    <rPh sb="82" eb="83">
      <t>マタ</t>
    </rPh>
    <rPh sb="96" eb="99">
      <t>ジュウギョウシャ</t>
    </rPh>
    <phoneticPr fontId="2"/>
  </si>
  <si>
    <t xml:space="preserve">18 指定通所介護の基本取扱方針
 (１) 指定通所介護は、利用者の要介護状態の軽減又は悪化の防止に資するよう、目標を設定し、計画的に行われなければならない。
</t>
    <phoneticPr fontId="2"/>
  </si>
  <si>
    <t>第2項</t>
    <rPh sb="0" eb="1">
      <t>ダイ</t>
    </rPh>
    <rPh sb="2" eb="3">
      <t>コウ</t>
    </rPh>
    <phoneticPr fontId="2"/>
  </si>
  <si>
    <t xml:space="preserve">平12厚告19別表の6のイからハの注2
</t>
    <rPh sb="0" eb="1">
      <t>ヘイ</t>
    </rPh>
    <rPh sb="3" eb="4">
      <t>コウ</t>
    </rPh>
    <rPh sb="4" eb="5">
      <t>コク</t>
    </rPh>
    <rPh sb="7" eb="9">
      <t>ベッピョウ</t>
    </rPh>
    <rPh sb="17" eb="18">
      <t>チュウ</t>
    </rPh>
    <phoneticPr fontId="2"/>
  </si>
  <si>
    <t xml:space="preserve">（１）ＡＤＬ維持等加算（Ⅰ）　　30単位
　　次のいずれにも適合すること。
　イ 利用者等(当該施設等の評価対象利用期間が６月を超える者）の総数が10人以上であること。
  ロ　利用者等全員について、利用開始月と、当該月の翌月から起算して６月目（６月目にサービスの利用がない場合はサービスの利用があった最終月）において、Barthel Indexを適切に評価できる者がADL値を測定し、測定した日が属する月ごとに厚生労働省に提出していること。
　ハ　利用開始月の翌月から起算して６月目の月に測定したＡＤＬ値から利用開始月に測定したＡＤＬ値を控除し、初月のADL値や要介護認定の状況等に応じた値を加えて得た値（調整済ＡＤＬ利得）について、利用者等から調整済ＡＤＬ利得の上位及び下位それぞれ１割の者を除いた者を評価対象利用者等とし、評価対象利用者等の調整済ＡＤＬ利得を平均して得た値が１以上であること。
</t>
    <rPh sb="6" eb="8">
      <t>イジ</t>
    </rPh>
    <rPh sb="8" eb="9">
      <t>トウ</t>
    </rPh>
    <rPh sb="9" eb="11">
      <t>カサン</t>
    </rPh>
    <rPh sb="18" eb="20">
      <t>タンイ</t>
    </rPh>
    <phoneticPr fontId="2"/>
  </si>
  <si>
    <t>（３）個別機能訓練加算（Ⅱ）　　　　　　　　　　　　　　　　　　　　個別機能訓計画等の内容を厚生労働省に提出し、フィードバックを受けていること。</t>
  </si>
  <si>
    <t>平12厚告19別表の6のイからハの注21</t>
    <phoneticPr fontId="2"/>
  </si>
  <si>
    <t>平12厚告19別表の6のイからハの注22</t>
    <phoneticPr fontId="2"/>
  </si>
  <si>
    <t xml:space="preserve">（２）　サービス提供体制強化加算(Ⅱ)　18単位
　指定通所介護事業所の介護職員の総数のうち、介護福祉士の占める割合が１００分の５０以上であること。
</t>
    <phoneticPr fontId="2"/>
  </si>
  <si>
    <t>□</t>
    <phoneticPr fontId="2"/>
  </si>
  <si>
    <t>□</t>
    <phoneticPr fontId="2"/>
  </si>
  <si>
    <t>　五　変更の届け出等</t>
    <rPh sb="1" eb="2">
      <t>５</t>
    </rPh>
    <rPh sb="3" eb="5">
      <t>ヘンコウ</t>
    </rPh>
    <rPh sb="6" eb="7">
      <t>トド</t>
    </rPh>
    <rPh sb="8" eb="9">
      <t>デ</t>
    </rPh>
    <rPh sb="9" eb="10">
      <t>ナド</t>
    </rPh>
    <phoneticPr fontId="2"/>
  </si>
  <si>
    <t>五</t>
    <rPh sb="0" eb="1">
      <t>５</t>
    </rPh>
    <phoneticPr fontId="2"/>
  </si>
  <si>
    <t>変更の届け出等</t>
    <rPh sb="0" eb="2">
      <t>ヘンコウ</t>
    </rPh>
    <rPh sb="3" eb="4">
      <t>トド</t>
    </rPh>
    <rPh sb="5" eb="6">
      <t>デ</t>
    </rPh>
    <rPh sb="6" eb="7">
      <t>ナド</t>
    </rPh>
    <phoneticPr fontId="2"/>
  </si>
  <si>
    <t xml:space="preserve">準用（都施行要領第三の一の3の（8））
</t>
    <rPh sb="0" eb="2">
      <t>ジュンヨウ</t>
    </rPh>
    <rPh sb="11" eb="12">
      <t>１</t>
    </rPh>
    <phoneticPr fontId="2"/>
  </si>
  <si>
    <t xml:space="preserve"> (２) わかりやすい説明書等の文書を交付して懇切丁寧に説明を行っているか。
　なお。当該同意については、利用者及び指定通所介護事業者双方の保護の立場から書面により確認しているか。</t>
    <rPh sb="11" eb="13">
      <t>セツメイ</t>
    </rPh>
    <rPh sb="13" eb="14">
      <t>ショ</t>
    </rPh>
    <rPh sb="14" eb="15">
      <t>トウ</t>
    </rPh>
    <rPh sb="16" eb="18">
      <t>ブンショ</t>
    </rPh>
    <rPh sb="19" eb="21">
      <t>コウフ</t>
    </rPh>
    <rPh sb="23" eb="25">
      <t>コンセツ</t>
    </rPh>
    <rPh sb="25" eb="27">
      <t>テイネイ</t>
    </rPh>
    <rPh sb="28" eb="30">
      <t>セツメイ</t>
    </rPh>
    <rPh sb="31" eb="32">
      <t>オコナ</t>
    </rPh>
    <rPh sb="43" eb="45">
      <t>トウガイ</t>
    </rPh>
    <rPh sb="45" eb="47">
      <t>ドウイ</t>
    </rPh>
    <rPh sb="53" eb="56">
      <t>リヨウシャ</t>
    </rPh>
    <rPh sb="56" eb="57">
      <t>オヨ</t>
    </rPh>
    <rPh sb="58" eb="60">
      <t>シテイ</t>
    </rPh>
    <rPh sb="60" eb="62">
      <t>ツウショ</t>
    </rPh>
    <rPh sb="62" eb="64">
      <t>カイゴ</t>
    </rPh>
    <rPh sb="64" eb="67">
      <t>ジギョウシャ</t>
    </rPh>
    <rPh sb="67" eb="69">
      <t>ソウホウ</t>
    </rPh>
    <rPh sb="70" eb="72">
      <t>ホゴ</t>
    </rPh>
    <rPh sb="73" eb="75">
      <t>タチバ</t>
    </rPh>
    <rPh sb="77" eb="79">
      <t>ショメン</t>
    </rPh>
    <rPh sb="82" eb="84">
      <t>カクニン</t>
    </rPh>
    <phoneticPr fontId="2"/>
  </si>
  <si>
    <t xml:space="preserve"> (７) 指定通所介護事業者が法第115条の45第1項第1号ロに規定する第1号通所事業（旧法第8条の2第7項に規程する介護予防通所介護に相当する者として区市町村が定めるものに限る。）に係る指定事業者の指定を併せて受け、かつ、指定通所介護の事業と第1号通所事業とが同一の事業所において一体的に運営される場合については、区市町村の定める当該第1号通所事業の人員に関する基準を満たすことをもって、前項に規定する基準を満たすものとみなす。</t>
    <rPh sb="44" eb="45">
      <t>キュウ</t>
    </rPh>
    <rPh sb="45" eb="46">
      <t>ホウ</t>
    </rPh>
    <rPh sb="46" eb="47">
      <t>ダイ</t>
    </rPh>
    <rPh sb="48" eb="49">
      <t>ジョウ</t>
    </rPh>
    <rPh sb="51" eb="52">
      <t>ダイ</t>
    </rPh>
    <rPh sb="53" eb="54">
      <t>コウ</t>
    </rPh>
    <rPh sb="55" eb="57">
      <t>キテイ</t>
    </rPh>
    <rPh sb="59" eb="61">
      <t>カイゴ</t>
    </rPh>
    <rPh sb="61" eb="63">
      <t>ヨボウ</t>
    </rPh>
    <rPh sb="63" eb="65">
      <t>ツウショ</t>
    </rPh>
    <rPh sb="65" eb="67">
      <t>カイゴ</t>
    </rPh>
    <rPh sb="68" eb="70">
      <t>ソウトウ</t>
    </rPh>
    <rPh sb="72" eb="73">
      <t>モノ</t>
    </rPh>
    <rPh sb="76" eb="77">
      <t>ク</t>
    </rPh>
    <rPh sb="77" eb="80">
      <t>シチョウソン</t>
    </rPh>
    <rPh sb="81" eb="82">
      <t>サダ</t>
    </rPh>
    <rPh sb="87" eb="88">
      <t>カギ</t>
    </rPh>
    <phoneticPr fontId="2"/>
  </si>
  <si>
    <t xml:space="preserve">２　運営規程
　 指定通所介護事業者は、各指定通所介護事業所において、次に掲げる事業の運営についての重要事項に関する規程（以下において「運営規程」という。）を定めているか。
①事業の目的及び運営の方針
②従業者の職種、員数及び職務の内容
③営業日及び営業時間(8時間以上9時間未満の指定通所介護の前後に連続して延長サービスを行う指定通所介護事業所にあっては、サービス提供時間とは別に当該延長サービスを行う時間を運営規程に明記すること)
④指定通所介護の利用定員（当該指定通所介護事業所において同時に指定通所介護の提供を受けることができる利用者(実人員数)の数の上限をいう。）
⑤指定通所介護の内容（入浴、食事の有無等のサービスの内容）及び利用料その他の費用の額
⑥通常の事業の実施地域（当該指定通所介護事業所が通常時に指定通所介護を提供する地域をいう。）　
⑦指定通所介護の利用に当たっての留意事項（利用者が指定通所介護の提供を受ける際に利用者側が留意すべき事項）
⑧緊急時等における対応方法　
⑨非常災害対策（非常災害に関する具体的計画）　　　　　　　　　　　⑩虐待の防止のための措置に関する事項
⑪その他運営に関する重要事項　　
</t>
    <rPh sb="300" eb="302">
      <t>ニュウヨク</t>
    </rPh>
    <rPh sb="303" eb="305">
      <t>ショクジ</t>
    </rPh>
    <rPh sb="306" eb="308">
      <t>ウム</t>
    </rPh>
    <rPh sb="308" eb="309">
      <t>トウ</t>
    </rPh>
    <rPh sb="315" eb="317">
      <t>ナイヨウ</t>
    </rPh>
    <rPh sb="401" eb="404">
      <t>リヨウシャ</t>
    </rPh>
    <rPh sb="405" eb="407">
      <t>シテイ</t>
    </rPh>
    <rPh sb="407" eb="409">
      <t>ツウショ</t>
    </rPh>
    <rPh sb="409" eb="411">
      <t>カイゴ</t>
    </rPh>
    <rPh sb="412" eb="414">
      <t>テイキョウ</t>
    </rPh>
    <rPh sb="415" eb="416">
      <t>ウ</t>
    </rPh>
    <rPh sb="418" eb="419">
      <t>サイ</t>
    </rPh>
    <rPh sb="420" eb="423">
      <t>リヨウシャ</t>
    </rPh>
    <rPh sb="423" eb="424">
      <t>ガワ</t>
    </rPh>
    <rPh sb="425" eb="427">
      <t>リュウイ</t>
    </rPh>
    <rPh sb="430" eb="432">
      <t>ジコウ</t>
    </rPh>
    <rPh sb="457" eb="459">
      <t>ヒジョウ</t>
    </rPh>
    <rPh sb="459" eb="461">
      <t>サイガイ</t>
    </rPh>
    <rPh sb="462" eb="463">
      <t>カン</t>
    </rPh>
    <rPh sb="465" eb="468">
      <t>グタイテキ</t>
    </rPh>
    <rPh sb="468" eb="470">
      <t>ケイカク</t>
    </rPh>
    <rPh sb="483" eb="485">
      <t>ギャクタイ</t>
    </rPh>
    <rPh sb="486" eb="488">
      <t>ボウシ</t>
    </rPh>
    <rPh sb="492" eb="494">
      <t>ソチ</t>
    </rPh>
    <rPh sb="495" eb="496">
      <t>カン</t>
    </rPh>
    <rPh sb="498" eb="500">
      <t>ジコウ</t>
    </rPh>
    <phoneticPr fontId="2"/>
  </si>
  <si>
    <t xml:space="preserve">　②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いるか。 
</t>
    <phoneticPr fontId="2"/>
  </si>
  <si>
    <t xml:space="preserve">（３） サービス提供体制強化加算(Ⅲ)　６単位
　　次に掲げる基準のいずれかに適合すること。
　(1) 指定通所介護事業所の介護職員の総数のうち、介護福祉士の占める割合が１００分の４０以上であること。
　(2)  指定通所介護を利用者に直接提供する職員の総数のうち、勤続年数７年以上の者の占める割合が１００分の３０以上であること。
</t>
    <phoneticPr fontId="2"/>
  </si>
  <si>
    <t>事業所名</t>
    <rPh sb="0" eb="3">
      <t>ジギョウショ</t>
    </rPh>
    <rPh sb="3" eb="4">
      <t>メイ</t>
    </rPh>
    <phoneticPr fontId="2"/>
  </si>
  <si>
    <t>通所介護</t>
    <rPh sb="0" eb="2">
      <t>ツウショ</t>
    </rPh>
    <rPh sb="2" eb="4">
      <t>カイゴ</t>
    </rPh>
    <phoneticPr fontId="3"/>
  </si>
  <si>
    <t>従業者の勤務の体制及び勤務形態一覧表　</t>
  </si>
  <si>
    <t>サービス種別（</t>
    <rPh sb="4" eb="6">
      <t>シュベツ</t>
    </rPh>
    <phoneticPr fontId="2"/>
  </si>
  <si>
    <t>通所介護</t>
    <rPh sb="0" eb="2">
      <t>ツウショ</t>
    </rPh>
    <rPh sb="2" eb="4">
      <t>カイゴ</t>
    </rPh>
    <phoneticPr fontId="2"/>
  </si>
  <si>
    <t>）</t>
    <phoneticPr fontId="2"/>
  </si>
  <si>
    <t>令和</t>
    <rPh sb="0" eb="2">
      <t>レイワ</t>
    </rPh>
    <phoneticPr fontId="2"/>
  </si>
  <si>
    <t>(</t>
    <phoneticPr fontId="2"/>
  </si>
  <si>
    <t>)</t>
    <phoneticPr fontId="2"/>
  </si>
  <si>
    <t>年</t>
    <rPh sb="0" eb="1">
      <t>ネン</t>
    </rPh>
    <phoneticPr fontId="2"/>
  </si>
  <si>
    <t>月</t>
    <rPh sb="0" eb="1">
      <t>ゲツ</t>
    </rPh>
    <phoneticPr fontId="2"/>
  </si>
  <si>
    <t>事業所名（</t>
    <rPh sb="0" eb="3">
      <t>ジギョウショ</t>
    </rPh>
    <rPh sb="3" eb="4">
      <t>メイ</t>
    </rPh>
    <phoneticPr fontId="2"/>
  </si>
  <si>
    <t>○○デイサービス</t>
    <phoneticPr fontId="2"/>
  </si>
  <si>
    <t>(1)</t>
    <phoneticPr fontId="2"/>
  </si>
  <si>
    <t>(2)</t>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</si>
  <si>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</si>
  <si>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</si>
  <si>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</si>
  <si>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</si>
  <si>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</si>
  <si>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(4) 事業所全体のサービス提供単位数</t>
    <phoneticPr fontId="2"/>
  </si>
  <si>
    <t>単位</t>
    <rPh sb="0" eb="2">
      <t>タンイ</t>
    </rPh>
    <phoneticPr fontId="2"/>
  </si>
  <si>
    <t>単位目</t>
    <rPh sb="0" eb="2">
      <t>タンイ</t>
    </rPh>
    <rPh sb="2" eb="3">
      <t>メ</t>
    </rPh>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</si>
  <si>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</si>
  <si>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t>
    <phoneticPr fontId="2"/>
  </si>
  <si>
    <t>（計</t>
    <rPh sb="1" eb="2">
      <t>ケイ</t>
    </rPh>
    <phoneticPr fontId="2"/>
  </si>
  <si>
    <t>時間）</t>
    <rPh sb="0" eb="2">
      <t>ジカン</t>
    </rPh>
    <phoneticPr fontId="2"/>
  </si>
  <si>
    <t>No</t>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</si>
  <si>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</si>
  <si>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</si>
  <si>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</si>
  <si>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</si>
  <si>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</si>
  <si>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</si>
  <si>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</si>
  <si>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</si>
  <si>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</si>
  <si>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</si>
  <si>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</si>
  <si>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</si>
  <si>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管理者</t>
    <rPh sb="0" eb="3">
      <t>カンリシャ</t>
    </rPh>
    <phoneticPr fontId="2"/>
  </si>
  <si>
    <t>A</t>
    <phoneticPr fontId="2"/>
  </si>
  <si>
    <t>ー</t>
  </si>
  <si>
    <t>厚労　太郎</t>
    <rPh sb="0" eb="2">
      <t>コウロウ</t>
    </rPh>
    <rPh sb="3" eb="5">
      <t>タロウ</t>
    </rPh>
    <phoneticPr fontId="2"/>
  </si>
  <si>
    <t>シフト記号</t>
    <phoneticPr fontId="2"/>
  </si>
  <si>
    <t>a</t>
    <phoneticPr fontId="2"/>
  </si>
  <si>
    <t>a</t>
  </si>
  <si>
    <t>勤務時間数</t>
    <rPh sb="0" eb="2">
      <t>キンム</t>
    </rPh>
    <rPh sb="2" eb="4">
      <t>ジカン</t>
    </rPh>
    <rPh sb="4" eb="5">
      <t>スウ</t>
    </rPh>
    <phoneticPr fontId="2"/>
  </si>
  <si>
    <t>サービス提供時間内
の勤務時間数</t>
    <rPh sb="4" eb="6">
      <t>テイキョウ</t>
    </rPh>
    <rPh sb="6" eb="9">
      <t>ジカンナイ</t>
    </rPh>
    <rPh sb="11" eb="13">
      <t>キンム</t>
    </rPh>
    <rPh sb="13" eb="15">
      <t>ジカン</t>
    </rPh>
    <rPh sb="15" eb="16">
      <t>スウ</t>
    </rPh>
    <phoneticPr fontId="2"/>
  </si>
  <si>
    <t>生活相談員</t>
    <rPh sb="0" eb="2">
      <t>セイカツ</t>
    </rPh>
    <rPh sb="2" eb="5">
      <t>ソウダンイン</t>
    </rPh>
    <phoneticPr fontId="2"/>
  </si>
  <si>
    <t>A</t>
  </si>
  <si>
    <t>社会福祉士</t>
    <rPh sb="0" eb="2">
      <t>シャカイ</t>
    </rPh>
    <rPh sb="2" eb="5">
      <t>フクシシ</t>
    </rPh>
    <phoneticPr fontId="12"/>
  </si>
  <si>
    <t>○○　A太</t>
    <rPh sb="4" eb="5">
      <t>タ</t>
    </rPh>
    <phoneticPr fontId="2"/>
  </si>
  <si>
    <t>B</t>
  </si>
  <si>
    <t>社会福祉主事任用資格</t>
  </si>
  <si>
    <t>○○　B子</t>
    <rPh sb="4" eb="5">
      <t>コ</t>
    </rPh>
    <phoneticPr fontId="2"/>
  </si>
  <si>
    <t>介護職員</t>
    <rPh sb="0" eb="2">
      <t>カイゴ</t>
    </rPh>
    <rPh sb="2" eb="4">
      <t>ショクイン</t>
    </rPh>
    <phoneticPr fontId="2"/>
  </si>
  <si>
    <t>看護職員</t>
    <rPh sb="0" eb="2">
      <t>カンゴ</t>
    </rPh>
    <rPh sb="2" eb="4">
      <t>ショクイン</t>
    </rPh>
    <phoneticPr fontId="2"/>
  </si>
  <si>
    <t>看護師</t>
    <rPh sb="0" eb="3">
      <t>カンゴシ</t>
    </rPh>
    <phoneticPr fontId="2"/>
  </si>
  <si>
    <t>○○　C男</t>
    <rPh sb="4" eb="5">
      <t>オトコ</t>
    </rPh>
    <phoneticPr fontId="2"/>
  </si>
  <si>
    <t>x</t>
    <phoneticPr fontId="2"/>
  </si>
  <si>
    <t>機能訓練指導員、介護職員</t>
    <rPh sb="0" eb="2">
      <t>キノウ</t>
    </rPh>
    <rPh sb="2" eb="4">
      <t>クンレン</t>
    </rPh>
    <rPh sb="4" eb="7">
      <t>シドウイン</t>
    </rPh>
    <rPh sb="8" eb="10">
      <t>カイゴ</t>
    </rPh>
    <rPh sb="10" eb="12">
      <t>ショクイン</t>
    </rPh>
    <phoneticPr fontId="2"/>
  </si>
  <si>
    <t>D</t>
  </si>
  <si>
    <t>准看護師</t>
    <rPh sb="0" eb="4">
      <t>ジュンカンゴシ</t>
    </rPh>
    <phoneticPr fontId="2"/>
  </si>
  <si>
    <t>○○　D美</t>
    <rPh sb="4" eb="5">
      <t>ミ</t>
    </rPh>
    <phoneticPr fontId="2"/>
  </si>
  <si>
    <t>機能訓練指導員</t>
    <rPh sb="0" eb="2">
      <t>キノウ</t>
    </rPh>
    <rPh sb="2" eb="4">
      <t>クンレン</t>
    </rPh>
    <rPh sb="4" eb="7">
      <t>シドウイン</t>
    </rPh>
    <phoneticPr fontId="2"/>
  </si>
  <si>
    <t>○○　C男</t>
    <phoneticPr fontId="2"/>
  </si>
  <si>
    <t>看護職員、機能訓練指導員</t>
    <rPh sb="0" eb="2">
      <t>カンゴ</t>
    </rPh>
    <rPh sb="2" eb="4">
      <t>ショクイン</t>
    </rPh>
    <rPh sb="5" eb="7">
      <t>キノウ</t>
    </rPh>
    <rPh sb="7" eb="9">
      <t>クンレン</t>
    </rPh>
    <rPh sb="9" eb="12">
      <t>シドウイン</t>
    </rPh>
    <phoneticPr fontId="2"/>
  </si>
  <si>
    <t>介護福祉士</t>
    <rPh sb="0" eb="2">
      <t>カイゴ</t>
    </rPh>
    <rPh sb="2" eb="5">
      <t>フクシシ</t>
    </rPh>
    <phoneticPr fontId="2"/>
  </si>
  <si>
    <t>○○　E次</t>
    <rPh sb="4" eb="5">
      <t>ツギ</t>
    </rPh>
    <phoneticPr fontId="2"/>
  </si>
  <si>
    <t>○○　F子</t>
    <rPh sb="4" eb="5">
      <t>コ</t>
    </rPh>
    <phoneticPr fontId="2"/>
  </si>
  <si>
    <t>y</t>
    <phoneticPr fontId="2"/>
  </si>
  <si>
    <t>看護職員、介護職員</t>
    <rPh sb="0" eb="2">
      <t>カンゴ</t>
    </rPh>
    <rPh sb="2" eb="4">
      <t>ショクイン</t>
    </rPh>
    <rPh sb="5" eb="7">
      <t>カイゴ</t>
    </rPh>
    <rPh sb="7" eb="9">
      <t>ショクイン</t>
    </rPh>
    <phoneticPr fontId="2"/>
  </si>
  <si>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</si>
  <si>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</si>
  <si>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</si>
  <si>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</si>
  <si>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</si>
  <si>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</si>
  <si>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</si>
  <si>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</si>
  <si>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※24時間表記</t>
  </si>
  <si>
    <t>休憩時間1時間は「1:00」、休憩時間45分は「00:45」と入力してください。</t>
    <phoneticPr fontId="2"/>
  </si>
  <si>
    <t>勤務時間</t>
    <rPh sb="0" eb="2">
      <t>キンム</t>
    </rPh>
    <rPh sb="2" eb="4">
      <t>ジカン</t>
    </rPh>
    <phoneticPr fontId="2"/>
  </si>
  <si>
    <t>サービス提供時間</t>
    <rPh sb="4" eb="6">
      <t>テイキョウ</t>
    </rPh>
    <rPh sb="6" eb="8">
      <t>ジカン</t>
    </rPh>
    <phoneticPr fontId="2"/>
  </si>
  <si>
    <t>サービス提供時間内の勤務時間</t>
    <rPh sb="4" eb="6">
      <t>テイキョウ</t>
    </rPh>
    <rPh sb="6" eb="8">
      <t>ジカン</t>
    </rPh>
    <rPh sb="8" eb="9">
      <t>ナイ</t>
    </rPh>
    <rPh sb="10" eb="12">
      <t>キンム</t>
    </rPh>
    <rPh sb="12" eb="14">
      <t>ジカン</t>
    </rPh>
    <phoneticPr fontId="2"/>
  </si>
  <si>
    <t>自由記載欄</t>
    <rPh sb="0" eb="2">
      <t>ジユウ</t>
    </rPh>
    <rPh sb="2" eb="4">
      <t>キサイ</t>
    </rPh>
    <rPh sb="4" eb="5">
      <t>ラン</t>
    </rPh>
    <phoneticPr fontId="2"/>
  </si>
  <si>
    <t>記号</t>
    <rPh sb="0" eb="2">
      <t>キゴウ</t>
    </rPh>
    <phoneticPr fontId="2"/>
  </si>
  <si>
    <t>始業時刻</t>
    <rPh sb="0" eb="2">
      <t>シギョウ</t>
    </rPh>
    <rPh sb="2" eb="4">
      <t>ジコク</t>
    </rPh>
    <phoneticPr fontId="2"/>
  </si>
  <si>
    <t>終業時刻</t>
    <rPh sb="0" eb="2">
      <t>シュウギョウ</t>
    </rPh>
    <rPh sb="2" eb="4">
      <t>ジコク</t>
    </rPh>
    <phoneticPr fontId="2"/>
  </si>
  <si>
    <t>うち、休憩時間</t>
    <rPh sb="3" eb="5">
      <t>キュウケイ</t>
    </rPh>
    <rPh sb="5" eb="7">
      <t>ジカン</t>
    </rPh>
    <phoneticPr fontId="2"/>
  </si>
  <si>
    <t>開始時刻</t>
    <rPh sb="0" eb="2">
      <t>カイシ</t>
    </rPh>
    <rPh sb="2" eb="4">
      <t>ジコク</t>
    </rPh>
    <phoneticPr fontId="2"/>
  </si>
  <si>
    <t>終了時刻</t>
    <rPh sb="0" eb="2">
      <t>シュウリョウ</t>
    </rPh>
    <rPh sb="2" eb="4">
      <t>ジコク</t>
    </rPh>
    <phoneticPr fontId="2"/>
  </si>
  <si>
    <t>：</t>
    <phoneticPr fontId="2"/>
  </si>
  <si>
    <t>（</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</si>
  <si>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</si>
  <si>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</si>
  <si>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</si>
  <si>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</si>
  <si>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</si>
  <si>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</si>
  <si>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</si>
  <si>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</si>
  <si>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</si>
  <si>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</si>
  <si>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</si>
  <si>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</si>
  <si>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</si>
  <si>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</si>
  <si>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</si>
  <si>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</si>
  <si>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</si>
  <si>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</si>
  <si>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</si>
  <si>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</si>
  <si>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</si>
  <si>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</si>
  <si>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z</t>
    <phoneticPr fontId="2"/>
  </si>
  <si>
    <t>休</t>
    <rPh sb="0" eb="1">
      <t>ヤス</t>
    </rPh>
    <phoneticPr fontId="2"/>
  </si>
  <si>
    <t>休日</t>
    <rPh sb="0" eb="2">
      <t>キュウジツ</t>
    </rPh>
    <phoneticPr fontId="2"/>
  </si>
  <si>
    <t>-</t>
    <phoneticPr fontId="2"/>
  </si>
  <si>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</si>
  <si>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</si>
  <si>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</si>
  <si>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</si>
  <si>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</si>
  <si>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</si>
  <si>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(16) 利用者数　　　</t>
  </si>
  <si>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</si>
  <si>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</si>
  <si>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</si>
  <si>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</si>
  <si>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</si>
  <si>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</si>
  <si>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</si>
  <si>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</si>
  <si>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</si>
  <si>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</si>
  <si>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</si>
  <si>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</si>
  <si>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</si>
  <si>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xml:space="preserve"> 　　 記入の順序は、職種ごとにまとめてください。</t>
    <rPh sb="4" eb="6">
      <t>キニュウ</t>
    </rPh>
    <rPh sb="7" eb="9">
      <t>ジュンジョ</t>
    </rPh>
    <rPh sb="11" eb="13">
      <t>ショクシュ</t>
    </rPh>
    <phoneticPr fontId="2"/>
  </si>
  <si>
    <t>職種名</t>
    <rPh sb="0" eb="2">
      <t>ショクシュ</t>
    </rPh>
    <rPh sb="2" eb="3">
      <t>メイ</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</si>
  <si>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</si>
  <si>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</si>
  <si>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区分</t>
    <rPh sb="0" eb="2">
      <t>クブン</t>
    </rPh>
    <phoneticPr fontId="2"/>
  </si>
  <si>
    <t>常勤で専従</t>
    <rPh sb="0" eb="2">
      <t>ジョウキン</t>
    </rPh>
    <rPh sb="3" eb="5">
      <t>センジュウ</t>
    </rPh>
    <phoneticPr fontId="2"/>
  </si>
  <si>
    <t>B</t>
    <phoneticPr fontId="2"/>
  </si>
  <si>
    <t>常勤で兼務</t>
    <rPh sb="0" eb="2">
      <t>ジョウキン</t>
    </rPh>
    <rPh sb="3" eb="5">
      <t>ケンム</t>
    </rPh>
    <phoneticPr fontId="2"/>
  </si>
  <si>
    <t>C</t>
    <phoneticPr fontId="2"/>
  </si>
  <si>
    <t>非常勤で専従</t>
    <rPh sb="0" eb="3">
      <t>ヒジョウキン</t>
    </rPh>
    <rPh sb="4" eb="6">
      <t>センジュウ</t>
    </rPh>
    <phoneticPr fontId="2"/>
  </si>
  <si>
    <t>D</t>
    <phoneticPr fontId="2"/>
  </si>
  <si>
    <t>非常勤で兼務</t>
    <rPh sb="0" eb="1">
      <t>ヒ</t>
    </rPh>
    <rPh sb="1" eb="3">
      <t>ジョウキン</t>
    </rPh>
    <rPh sb="4" eb="6">
      <t>ケンム</t>
    </rPh>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</si>
  <si>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</si>
  <si>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</si>
  <si>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</si>
  <si>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</si>
  <si>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</si>
  <si>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</si>
  <si>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</si>
  <si>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</si>
  <si>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</si>
  <si>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</si>
  <si>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</si>
  <si>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</si>
  <si>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</si>
  <si>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</si>
  <si>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その他、特記事項欄としてもご活用ください。</t>
    <rPh sb="6" eb="7">
      <t>タ</t>
    </rPh>
    <rPh sb="8" eb="10">
      <t>トッキ</t>
    </rPh>
    <rPh sb="10" eb="12">
      <t>ジコウ</t>
    </rPh>
    <rPh sb="12" eb="13">
      <t>ラン</t>
    </rPh>
    <rPh sb="18" eb="20">
      <t>カツヨウ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</si>
  <si>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</si>
  <si>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</si>
  <si>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</si>
  <si>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</si>
  <si>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</si>
  <si>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xml:space="preserve"> （参考）</t>
    <rPh sb="2" eb="4">
      <t>サンコウ</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</si>
  <si>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</si>
  <si>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</si>
  <si>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１．サービス種別</t>
    <rPh sb="6" eb="8">
      <t>シュベツ</t>
    </rPh>
    <phoneticPr fontId="2"/>
  </si>
  <si>
    <t>サービス種別</t>
    <rPh sb="4" eb="6">
      <t>シュベツ</t>
    </rPh>
    <phoneticPr fontId="2"/>
  </si>
  <si>
    <t>ー</t>
    <phoneticPr fontId="2"/>
  </si>
  <si>
    <t>２．職種名・資格名称</t>
    <rPh sb="2" eb="4">
      <t>ショクシュ</t>
    </rPh>
    <rPh sb="4" eb="5">
      <t>メイ</t>
    </rPh>
    <rPh sb="6" eb="8">
      <t>シカク</t>
    </rPh>
    <rPh sb="8" eb="10">
      <t>メイショウ</t>
    </rPh>
    <phoneticPr fontId="2"/>
  </si>
  <si>
    <t>資格</t>
    <rPh sb="0" eb="2">
      <t>シカク</t>
    </rPh>
    <phoneticPr fontId="2"/>
  </si>
  <si>
    <t>理学療法士</t>
    <rPh sb="0" eb="2">
      <t>リガク</t>
    </rPh>
    <rPh sb="2" eb="5">
      <t>リョウホウシ</t>
    </rPh>
    <phoneticPr fontId="2"/>
  </si>
  <si>
    <t>社会福祉主事任用資格</t>
    <phoneticPr fontId="2"/>
  </si>
  <si>
    <t>作業療法士</t>
    <rPh sb="0" eb="2">
      <t>サギョウ</t>
    </rPh>
    <rPh sb="2" eb="5">
      <t>リョウホウシ</t>
    </rPh>
    <phoneticPr fontId="2"/>
  </si>
  <si>
    <t>精神保健福祉士</t>
    <rPh sb="0" eb="2">
      <t>セイシン</t>
    </rPh>
    <rPh sb="2" eb="4">
      <t>ホケン</t>
    </rPh>
    <rPh sb="4" eb="7">
      <t>フクシシ</t>
    </rPh>
    <phoneticPr fontId="2"/>
  </si>
  <si>
    <t>言語聴覚士</t>
    <rPh sb="0" eb="2">
      <t>ゲンゴ</t>
    </rPh>
    <rPh sb="2" eb="5">
      <t>チョウカクシ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</si>
  <si>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</si>
  <si>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</si>
  <si>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</si>
  <si>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</si>
  <si>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【自治体の皆様へ】</t>
    <rPh sb="1" eb="4">
      <t>ジチタイ</t>
    </rPh>
    <rPh sb="5" eb="7">
      <t>ミナサマ</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</si>
  <si>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</si>
  <si>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</si>
  <si>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</si>
  <si>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</si>
  <si>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</si>
  <si>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</si>
  <si>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</si>
  <si>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</si>
  <si>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</si>
  <si>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</si>
  <si>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</si>
  <si>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</si>
  <si>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</si>
  <si>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</si>
  <si>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</si>
  <si>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t>
    <phoneticPr fontId="2"/>
  </si>
  <si>
    <t>□</t>
    <phoneticPr fontId="2"/>
  </si>
  <si>
    <t>６　高齢者虐待防止措置未実施減算
　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所定単位数の100分の１に相当する単位数を所定単位数から減算しているか。</t>
    <phoneticPr fontId="2"/>
  </si>
  <si>
    <t>７ 業務継続計画未策定減算
　業務継続計画を策定し、当該業務継続計画に従い必要な措置を講じていない、通所介護員等に対し、業務継続計画について周知するとともに、必要な研修及び訓練を定期的に実施していない、又は、定期的に業務継続計画の見直しを行い、必要に応じて業務継続計画の変更を行っていない場合、所定単位数の 100 分の１に相当する単位数を所定単位数から減算しているか。（令和７年３月３１日までの経過措置あり※場合により減算適用）</t>
    <phoneticPr fontId="2"/>
  </si>
  <si>
    <t>都条例第111号第106条施行要領第３の6の3の(4)の④</t>
    <phoneticPr fontId="2"/>
  </si>
  <si>
    <t xml:space="preserve"> (５) 介護技術の進歩に対応し、適切な介護技術をもって指定通所介護の提供を行っているか。</t>
    <phoneticPr fontId="2"/>
  </si>
  <si>
    <t xml:space="preserve"> (６) 常に利用者の心身の状況を的確に把握しつつ、相談援助等の生活指導、機能訓練その他必要な指定通所介護を利用者の希望に沿って適切に提供しているか。この場合において、特に認知症である要介護者に対しては、必要に応じ、その特性に対応した指定通所介護の提供ができる体制を整えているか。</t>
    <phoneticPr fontId="2"/>
  </si>
  <si>
    <t>　(３)指定通所介護の提供に当たっては、当該利用者又は他の利用者等の生命又は身体を保護するため緊急やむを得ない場合を除き、身体的拘束等を行っていないか。</t>
    <phoneticPr fontId="2"/>
  </si>
  <si>
    <t>　(４)前号の身体的拘束等を行う場合には、その態様及び時間、その際の利用者の心身の状況並びに緊急やむを得ない理由を記録しているか。 また、緊急やむを得ない理由については、切迫性、非代替性及び一時性の３つの要件を満たすことについて、組織等としてこれらの要件の確認等の手続きを極めて慎重に行っているか。</t>
    <phoneticPr fontId="2"/>
  </si>
  <si>
    <t>都条例第111号第111条第2項
都施行要領第三の六の３の(10)</t>
    <rPh sb="0" eb="1">
      <t>ト</t>
    </rPh>
    <rPh sb="1" eb="3">
      <t>ジョウレイ</t>
    </rPh>
    <rPh sb="3" eb="4">
      <t>ダイ</t>
    </rPh>
    <rPh sb="7" eb="8">
      <t>ゴウ</t>
    </rPh>
    <rPh sb="8" eb="9">
      <t>ダイ</t>
    </rPh>
    <rPh sb="12" eb="13">
      <t>ジョウ</t>
    </rPh>
    <rPh sb="13" eb="14">
      <t>ダイ</t>
    </rPh>
    <rPh sb="15" eb="16">
      <t>コウ</t>
    </rPh>
    <phoneticPr fontId="2"/>
  </si>
  <si>
    <t xml:space="preserve">法第41条第4項第1号
平12厚告19の一
平12老企39
</t>
    <rPh sb="0" eb="1">
      <t>ホウ</t>
    </rPh>
    <rPh sb="1" eb="2">
      <t>ダイ</t>
    </rPh>
    <rPh sb="4" eb="5">
      <t>ジョウ</t>
    </rPh>
    <rPh sb="5" eb="6">
      <t>ダイ</t>
    </rPh>
    <rPh sb="7" eb="8">
      <t>コウ</t>
    </rPh>
    <rPh sb="8" eb="9">
      <t>ダイ</t>
    </rPh>
    <rPh sb="10" eb="11">
      <t>ゴウ</t>
    </rPh>
    <rPh sb="12" eb="13">
      <t>ヘイ</t>
    </rPh>
    <rPh sb="15" eb="16">
      <t>コウ</t>
    </rPh>
    <rPh sb="16" eb="17">
      <t>コク</t>
    </rPh>
    <rPh sb="20" eb="21">
      <t>イッ</t>
    </rPh>
    <rPh sb="22" eb="23">
      <t>ヘイ</t>
    </rPh>
    <rPh sb="25" eb="26">
      <t>ロウ</t>
    </rPh>
    <rPh sb="26" eb="27">
      <t>キ</t>
    </rPh>
    <phoneticPr fontId="2"/>
  </si>
  <si>
    <t>平12厚告19別表の6のイからハの注2
平27厚労告95の14の2</t>
    <phoneticPr fontId="2"/>
  </si>
  <si>
    <t>平12厚告19別表の6のイからハの注3
平27厚労告95の14の3</t>
    <phoneticPr fontId="2"/>
  </si>
  <si>
    <t xml:space="preserve">平12厚告19別表の6のイからハの注10
平27厚労告95の十四の五 
</t>
    <rPh sb="0" eb="1">
      <t>ヘイ</t>
    </rPh>
    <rPh sb="3" eb="4">
      <t>コウ</t>
    </rPh>
    <rPh sb="4" eb="5">
      <t>コク</t>
    </rPh>
    <rPh sb="7" eb="9">
      <t>ベッピョウ</t>
    </rPh>
    <rPh sb="17" eb="18">
      <t>チュウ</t>
    </rPh>
    <rPh sb="21" eb="22">
      <t>ヘイ</t>
    </rPh>
    <rPh sb="24" eb="26">
      <t>コウロウ</t>
    </rPh>
    <rPh sb="26" eb="27">
      <t>コク</t>
    </rPh>
    <rPh sb="30" eb="32">
      <t>14</t>
    </rPh>
    <rPh sb="33" eb="34">
      <t>ゴ</t>
    </rPh>
    <phoneticPr fontId="2"/>
  </si>
  <si>
    <t>平12厚告19別表の6のイからハの注13
平27厚労告95の16のイ、ロ、ハ</t>
    <phoneticPr fontId="2"/>
  </si>
  <si>
    <t>平12厚告19別表の6のイからハの注14
平27厚労告94の15の2
平27厚労告95の16の2</t>
    <rPh sb="0" eb="1">
      <t>ヘイ</t>
    </rPh>
    <rPh sb="3" eb="4">
      <t>コウ</t>
    </rPh>
    <rPh sb="4" eb="5">
      <t>コク</t>
    </rPh>
    <rPh sb="7" eb="9">
      <t>ベッピョウ</t>
    </rPh>
    <rPh sb="17" eb="18">
      <t>チュウ</t>
    </rPh>
    <rPh sb="21" eb="22">
      <t>ヘイ</t>
    </rPh>
    <rPh sb="24" eb="26">
      <t>コウロウ</t>
    </rPh>
    <rPh sb="26" eb="27">
      <t>コク</t>
    </rPh>
    <rPh sb="35" eb="36">
      <t>ヘイ</t>
    </rPh>
    <rPh sb="38" eb="40">
      <t>コウロウ</t>
    </rPh>
    <rPh sb="40" eb="41">
      <t>コク</t>
    </rPh>
    <phoneticPr fontId="2"/>
  </si>
  <si>
    <t xml:space="preserve">（２）　個別機能訓練加算（Ⅰ）ロ　
　次のいずれにも適合すること。
　➀専ら機能訓練指導員の職務に従事する理学療法士等を1名以上配置することに加えて、専ら機能訓練指導員の職務に従事する理学療法士等を１名以上配置(配置時間の定めなし)していること。
　②（１）②から④に掲げる基準に適合すること。                     　　　　　　　　　　　　　　　　　　　　　　　　　　　　　　　　　　　　　　　　　　　　　　　　　　　　　　　　　　　　　　　　　　
</t>
    <rPh sb="61" eb="62">
      <t>メイ</t>
    </rPh>
    <rPh sb="62" eb="64">
      <t>イジョウ</t>
    </rPh>
    <rPh sb="64" eb="66">
      <t>ハイチ</t>
    </rPh>
    <rPh sb="71" eb="72">
      <t>クワ</t>
    </rPh>
    <phoneticPr fontId="2"/>
  </si>
  <si>
    <t xml:space="preserve">平12厚告19別表の6のイからハの注11
平27厚労告95の
十五
</t>
    <phoneticPr fontId="2"/>
  </si>
  <si>
    <t>平12厚告19別表の6のイからハの注12
平27厚労告95の
十五の二</t>
    <rPh sb="46" eb="47">
      <t>２</t>
    </rPh>
    <phoneticPr fontId="2"/>
  </si>
  <si>
    <t>平12厚告19別表の6のイからハの注16
平27厚労告95の十八</t>
    <rPh sb="31" eb="32">
      <t>８</t>
    </rPh>
    <phoneticPr fontId="2"/>
  </si>
  <si>
    <t>平12厚告19別表の6のイからハの注17
平27厚労告95の十八の二</t>
    <rPh sb="21" eb="22">
      <t>ヘイ</t>
    </rPh>
    <rPh sb="24" eb="26">
      <t>コウロウ</t>
    </rPh>
    <rPh sb="26" eb="27">
      <t>コク</t>
    </rPh>
    <rPh sb="30" eb="32">
      <t>18</t>
    </rPh>
    <rPh sb="33" eb="34">
      <t>2</t>
    </rPh>
    <phoneticPr fontId="2"/>
  </si>
  <si>
    <t xml:space="preserve">平12厚告19別表の6のイからハの注18
平27厚労告95の十九
</t>
    <phoneticPr fontId="2"/>
  </si>
  <si>
    <t xml:space="preserve">平12厚告19別表の6のイからハの注19
平27厚労告95の十九の二
</t>
    <rPh sb="30" eb="32">
      <t>１９</t>
    </rPh>
    <rPh sb="33" eb="34">
      <t>２</t>
    </rPh>
    <phoneticPr fontId="2"/>
  </si>
  <si>
    <t xml:space="preserve">平12厚告19別表の6のイからハの注20
平27厚労告95の二十
</t>
    <rPh sb="31" eb="33">
      <t>２０</t>
    </rPh>
    <phoneticPr fontId="2"/>
  </si>
  <si>
    <t>平12厚告19別表の6のイからハの注23</t>
    <phoneticPr fontId="2"/>
  </si>
  <si>
    <t>平12厚告19別表の6のイからハの注24</t>
    <phoneticPr fontId="2"/>
  </si>
  <si>
    <t xml:space="preserve">平12厚告19別表の二
平27厚労告95の二十三
</t>
    <phoneticPr fontId="2"/>
  </si>
  <si>
    <t xml:space="preserve">９　生活相談員配置等加算
　別に厚生労働大臣が定める基準に適合しているものとして都道府県知事に届け出た指定通所介護事業所において、共生型サービス（注5）を算定している場合は、生活相談員配置等加算として、１日につき13単位を所定単位数に加算しているか。
　① 生活相談員（社会福祉士、精神保健福祉士等）は、共生型通所介護の提供日ごとに、当該共生型通所介護を行う時間帯を通じて１名以上配置しているか。但し、共生型通所介護の指定を受ける障害福祉制度における指定生活介護事業所、指定自立訓練（機能訓練）事業所、指定自立訓練（生活訓練）事業所、指定児童発達支援事業所又は指定放課後等デイサービス事業所（以下この８において「指定生活介護事業所等」という。）に配置している従業者の中に、既に生活相談員の要件を満たす者がいる場合には、新たに配置する必要はなく、兼務しても差し支えない。
</t>
    <rPh sb="65" eb="67">
      <t>キョウセイ</t>
    </rPh>
    <rPh sb="67" eb="68">
      <t>ガタ</t>
    </rPh>
    <rPh sb="73" eb="74">
      <t>チュウ</t>
    </rPh>
    <phoneticPr fontId="2"/>
  </si>
  <si>
    <t>11  入浴介助加算
　入浴介助を適切に行うことができる人員及び設備を有して行われる入浴介助を行った場合は、当該基準に揚げる区分に従い、１日につき次に揚げる単位数を所定単位数に加算しているか。
　ただし次に揚げるいずれかの加算を算定している場合においては、次に揚げるその他の加算は算定しない。</t>
    <rPh sb="54" eb="56">
      <t>トウガイ</t>
    </rPh>
    <rPh sb="56" eb="58">
      <t>キジュン</t>
    </rPh>
    <rPh sb="59" eb="60">
      <t>ア</t>
    </rPh>
    <rPh sb="62" eb="64">
      <t>クブン</t>
    </rPh>
    <rPh sb="65" eb="66">
      <t>シタガ</t>
    </rPh>
    <rPh sb="73" eb="74">
      <t>ツギ</t>
    </rPh>
    <rPh sb="75" eb="76">
      <t>ア</t>
    </rPh>
    <rPh sb="78" eb="81">
      <t>タンイスウ</t>
    </rPh>
    <rPh sb="82" eb="87">
      <t>ショテイタンイスウ</t>
    </rPh>
    <rPh sb="101" eb="102">
      <t>ツギ</t>
    </rPh>
    <rPh sb="103" eb="104">
      <t>ア</t>
    </rPh>
    <rPh sb="111" eb="113">
      <t>カサン</t>
    </rPh>
    <rPh sb="114" eb="116">
      <t>サンテイ</t>
    </rPh>
    <rPh sb="120" eb="122">
      <t>バアイ</t>
    </rPh>
    <rPh sb="128" eb="129">
      <t>ツギ</t>
    </rPh>
    <rPh sb="130" eb="131">
      <t>ア</t>
    </rPh>
    <rPh sb="135" eb="136">
      <t>タ</t>
    </rPh>
    <rPh sb="137" eb="139">
      <t>カサン</t>
    </rPh>
    <rPh sb="140" eb="142">
      <t>サンテイ</t>
    </rPh>
    <phoneticPr fontId="2"/>
  </si>
  <si>
    <t xml:space="preserve">10  中山間地域等に居住する者にサービスを提供した事業所への評価
　指定通所介護事業所の従業者が、別に厚生労働大臣が定める地域（中山間地域等）に居住している利用者に対して、通常の事業の実施地域を越えて、指定通所介護を行った場合は、１日につき所定単位数１００分の５に相当する単位数を所定単位数に加算しているか。
</t>
    <phoneticPr fontId="2"/>
  </si>
  <si>
    <t xml:space="preserve">12  中重度者ケア体制加算
　次に掲げる基準に適合しているものとして知事に届け出た指定通所介護事業所が、中重度の要介護者を受け入れる体制を構築し、指定通所介護を行った場合は、１日につき４５単位を所定単位数に加算しているか。
ただし、共生型サービス（注５）を算定している場合は算定しない。
　イ 指定居宅サービス等基準において求められる看護職員又は介護職員の員数に加え、看護職員又は介護職員を常勤換算方法で２以上確保していること。
　ロ 指定通所介護事業所における前年度又は算定日が属する月の前３月間の利用者の総数のうち、要介護状態区分が要介護３、要介護４又は要介護５である者の占める割合が１００分の３０以上であること。
　ハ 指定通所介護を行う時間帯を通じて、専ら当該指定通所介護の提供に当たる看護職員を１名以上配置していること。
</t>
    <rPh sb="125" eb="126">
      <t>チュウ</t>
    </rPh>
    <rPh sb="129" eb="131">
      <t>サンテイ</t>
    </rPh>
    <rPh sb="135" eb="137">
      <t>バアイ</t>
    </rPh>
    <rPh sb="138" eb="140">
      <t>サンテイ</t>
    </rPh>
    <phoneticPr fontId="2"/>
  </si>
  <si>
    <r>
      <t xml:space="preserve">13　生活機能向上連携加算
　別に厚生労働大臣が定める基準に適合しているものとして都道府県知事に届け出た指定通所介護事業所において、外部との連携により、利用者の身体の状況等の評価を行い、かつ、個別機能訓練計画を作成した場合には、当該基準に掲げる区分に従い、（１）については、利用者の急性増悪等により当該個別機能訓練計画を見直した場合を除き３月に１回を限度として、１月につき、（２）については、１月につき、次に揚げる単位数を所定単位数に加算しているか。ただし、次のいずれかの加算を算定している場合においては、次に揚げるその他の加算は算定しない。また、注13を算定している場合、（１）は算定せず、（２）は１月につき100単位を所定単位数に加算しているか。
　 </t>
    </r>
    <r>
      <rPr>
        <sz val="9"/>
        <color rgb="FF0070C0"/>
        <rFont val="ＭＳ 明朝"/>
        <family val="1"/>
        <charset val="128"/>
      </rPr>
      <t/>
    </r>
    <rPh sb="114" eb="116">
      <t>トウガイ</t>
    </rPh>
    <rPh sb="116" eb="118">
      <t>キジュン</t>
    </rPh>
    <rPh sb="119" eb="120">
      <t>カカ</t>
    </rPh>
    <rPh sb="122" eb="124">
      <t>クブン</t>
    </rPh>
    <rPh sb="125" eb="126">
      <t>シタガ</t>
    </rPh>
    <rPh sb="137" eb="140">
      <t>リヨウシャ</t>
    </rPh>
    <rPh sb="141" eb="143">
      <t>キュウセイ</t>
    </rPh>
    <rPh sb="143" eb="145">
      <t>ゾウアク</t>
    </rPh>
    <rPh sb="145" eb="146">
      <t>トウ</t>
    </rPh>
    <rPh sb="149" eb="151">
      <t>トウガイ</t>
    </rPh>
    <rPh sb="151" eb="153">
      <t>コベツ</t>
    </rPh>
    <rPh sb="153" eb="155">
      <t>キノウ</t>
    </rPh>
    <rPh sb="155" eb="159">
      <t>クンレンケイカク</t>
    </rPh>
    <rPh sb="160" eb="162">
      <t>ミナオ</t>
    </rPh>
    <rPh sb="164" eb="166">
      <t>バアイ</t>
    </rPh>
    <rPh sb="167" eb="168">
      <t>ノゾ</t>
    </rPh>
    <rPh sb="170" eb="171">
      <t>ツキ</t>
    </rPh>
    <rPh sb="173" eb="174">
      <t>カイ</t>
    </rPh>
    <rPh sb="175" eb="177">
      <t>ゲンド</t>
    </rPh>
    <rPh sb="182" eb="183">
      <t>ツキ</t>
    </rPh>
    <rPh sb="197" eb="198">
      <t>ツキ</t>
    </rPh>
    <rPh sb="202" eb="203">
      <t>ツギ</t>
    </rPh>
    <rPh sb="204" eb="205">
      <t>ア</t>
    </rPh>
    <rPh sb="207" eb="210">
      <t>タンイスウ</t>
    </rPh>
    <rPh sb="211" eb="216">
      <t>ショテイタンイスウ</t>
    </rPh>
    <rPh sb="217" eb="219">
      <t>カサン</t>
    </rPh>
    <rPh sb="229" eb="230">
      <t>ツギ</t>
    </rPh>
    <rPh sb="236" eb="238">
      <t>カサン</t>
    </rPh>
    <rPh sb="239" eb="241">
      <t>サンテイ</t>
    </rPh>
    <rPh sb="245" eb="247">
      <t>バアイ</t>
    </rPh>
    <rPh sb="253" eb="254">
      <t>ツギ</t>
    </rPh>
    <rPh sb="255" eb="256">
      <t>ア</t>
    </rPh>
    <rPh sb="260" eb="261">
      <t>タ</t>
    </rPh>
    <rPh sb="262" eb="264">
      <t>カサン</t>
    </rPh>
    <rPh sb="265" eb="267">
      <t>サンテイ</t>
    </rPh>
    <rPh sb="274" eb="275">
      <t>チュウ</t>
    </rPh>
    <rPh sb="278" eb="280">
      <t>サンテイ</t>
    </rPh>
    <rPh sb="284" eb="286">
      <t>バアイ</t>
    </rPh>
    <rPh sb="291" eb="293">
      <t>サンテイ</t>
    </rPh>
    <rPh sb="301" eb="302">
      <t>ツキ</t>
    </rPh>
    <rPh sb="308" eb="310">
      <t>タンイ</t>
    </rPh>
    <rPh sb="311" eb="316">
      <t>ショテイタンイスウ</t>
    </rPh>
    <rPh sb="317" eb="319">
      <t>カサン</t>
    </rPh>
    <phoneticPr fontId="2"/>
  </si>
  <si>
    <t xml:space="preserve">15　ＡＤＬ維持等加算
　別に厚生労働大臣が定める基準に適合しているものとして都道府県知事に届け出た指定通所介護事業所において、利用者に対して指定通所介護を行った場合は、評価対象期間（別に厚生労働大臣が定める期間をいう。）の満了日の属する月の翌月から12月以内の期間に限り、当該基準に掲げる区分に従い、１月につき次に掲げる単位数を所定単位数に加算しているか。
ただし、次に掲げるいずれかの加算を算定している場合においては、次に掲げるその他の加算は算定しない。
　（１）ＡＤＬ維持等加算(Ⅰ) ３０単位
　（２）ＡＤＬ維持等加算(Ⅱ) ６０単位
</t>
    <rPh sb="119" eb="120">
      <t>ツキ</t>
    </rPh>
    <rPh sb="121" eb="123">
      <t>ヨクゲツ</t>
    </rPh>
    <rPh sb="127" eb="128">
      <t>ツキ</t>
    </rPh>
    <rPh sb="128" eb="130">
      <t>イナイ</t>
    </rPh>
    <rPh sb="131" eb="133">
      <t>キカン</t>
    </rPh>
    <phoneticPr fontId="2"/>
  </si>
  <si>
    <t xml:space="preserve">16 認知症加算　　　60単位
　次に掲げる基準に適合しているものとして知事に届け出た指定通所介護事業所において、日常生活に支障を来すおそれのある症状又は行動が認められることから介護を必要とする認知症の者に対して指定通所介護を行った場合は、認知症加算として、１日につき所定単位数に加算しているか。
　イ　指定基準において求められる看護職員又は介護職員の員数に加え、看護職員又は介護職員を常勤換算方法で２以上確保していること。
　ロ　指定通所介護事業所における前年度又は算定日が属する月の前３月間の利用者の総数のうち、日常生活に支障を来すおそれのある症状又は行動が認められることから介護を必要とする認知症の者の占める割合が100分の15以上であること。
　ハ　指定通所介護を行う時間帯を通じて、専ら当該指定通所介護の提供に当たる認知症介護の指導に係る専門的な研修、認知症介護に係る専門的な研修、認知症介護に係る実践的な研修等を修了した者を１名以上配置していること。
　ニ　当該事業所の従業者に対する認知症ケアに関する事例の検討や技術的指導に係る会議を定期的に開催していること。
</t>
    <rPh sb="13" eb="15">
      <t>タンイ</t>
    </rPh>
    <phoneticPr fontId="2"/>
  </si>
  <si>
    <t xml:space="preserve">17 若年性認知症利用者受入加算
　次に掲げる基準に適合しているものとして都道府県知事に届け出た指定通所介護事業所において、若年性認知症利用者に対して、指定通所介護を行った場合は、若年性認知症利用者受入加算として、１日につき６０単位を所定単位数に加算しているか。
　ただし、認知症加算を算定している場合は、算定しない。
　イ　受け入れた若年性認知症利用者ごとに個別の担当者を定めていること。
</t>
    <rPh sb="18" eb="19">
      <t>ツギ</t>
    </rPh>
    <rPh sb="20" eb="21">
      <t>カカ</t>
    </rPh>
    <rPh sb="23" eb="25">
      <t>キジュン</t>
    </rPh>
    <rPh sb="137" eb="140">
      <t>ニンチショウ</t>
    </rPh>
    <rPh sb="140" eb="142">
      <t>カサン</t>
    </rPh>
    <rPh sb="143" eb="145">
      <t>サンテイ</t>
    </rPh>
    <rPh sb="149" eb="151">
      <t>バアイ</t>
    </rPh>
    <rPh sb="153" eb="155">
      <t>サンテイ</t>
    </rPh>
    <rPh sb="163" eb="164">
      <t>ウ</t>
    </rPh>
    <rPh sb="165" eb="166">
      <t>イ</t>
    </rPh>
    <rPh sb="168" eb="171">
      <t>ジャクネンセイ</t>
    </rPh>
    <rPh sb="171" eb="174">
      <t>ニンチショウ</t>
    </rPh>
    <rPh sb="174" eb="177">
      <t>リヨウシャ</t>
    </rPh>
    <rPh sb="180" eb="182">
      <t>コベツ</t>
    </rPh>
    <rPh sb="183" eb="186">
      <t>タントウシャ</t>
    </rPh>
    <rPh sb="187" eb="188">
      <t>サダ</t>
    </rPh>
    <phoneticPr fontId="2"/>
  </si>
  <si>
    <t>18　栄養アセスメント加算
　次に揚げるいずれの基準にも適合しているものとして都道府県知事に届け出た指定通所介護事業所において、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しているか。ただし、当該利用者が栄養改善加算の算定に係る栄養改善サービスを受けている間及び当該栄養改善サービスが終了した日の属する月は、算定しない。
(1)　当該事業所の従業者として又は外部との連携により管理栄養士を１名以上配置していること。
(2)　利用者ごとに、管理栄養士、看護職員、介護職員、生活相談員その他の職種の者（注16において「管理栄養士等」という。）が共同して栄養アセスメントを実施し、当該利用者又はその家族に対してその結果を説明し、相談等に必要に応じ対応すること。
(3)　利用者ごとの栄養状態等の情報を厚生労働省に提出し、栄養管理の実施に当たって、当該情報その他栄養管理の適切かつ有効な実施のために必要な情報を活用していること。
(4)別に厚生労働大臣が定める基準に適合している指定通所介護事業所であること。</t>
    <rPh sb="3" eb="5">
      <t>エイヨウ</t>
    </rPh>
    <rPh sb="11" eb="13">
      <t>カサン</t>
    </rPh>
    <rPh sb="15" eb="16">
      <t>ツギ</t>
    </rPh>
    <rPh sb="17" eb="18">
      <t>ア</t>
    </rPh>
    <rPh sb="24" eb="26">
      <t>キジュン</t>
    </rPh>
    <rPh sb="28" eb="30">
      <t>テキゴウ</t>
    </rPh>
    <rPh sb="39" eb="45">
      <t>トドウフケンチジ</t>
    </rPh>
    <rPh sb="46" eb="47">
      <t>トド</t>
    </rPh>
    <rPh sb="48" eb="49">
      <t>デ</t>
    </rPh>
    <rPh sb="50" eb="52">
      <t>シテイ</t>
    </rPh>
    <rPh sb="52" eb="54">
      <t>ツウショ</t>
    </rPh>
    <rPh sb="54" eb="56">
      <t>カイゴ</t>
    </rPh>
    <rPh sb="56" eb="59">
      <t>ジギョウショ</t>
    </rPh>
    <rPh sb="64" eb="67">
      <t>リヨウシャ</t>
    </rPh>
    <rPh sb="68" eb="69">
      <t>タイ</t>
    </rPh>
    <rPh sb="72" eb="77">
      <t>カンリエイヨウシ</t>
    </rPh>
    <rPh sb="78" eb="80">
      <t>カイゴ</t>
    </rPh>
    <rPh sb="80" eb="82">
      <t>ショクイン</t>
    </rPh>
    <rPh sb="82" eb="83">
      <t>トウ</t>
    </rPh>
    <rPh sb="84" eb="86">
      <t>キョウドウ</t>
    </rPh>
    <rPh sb="88" eb="90">
      <t>エイヨウ</t>
    </rPh>
    <rPh sb="97" eb="100">
      <t>リヨウシャ</t>
    </rPh>
    <rPh sb="103" eb="104">
      <t>テイ</t>
    </rPh>
    <rPh sb="104" eb="108">
      <t>エイヨウジョウタイ</t>
    </rPh>
    <rPh sb="112" eb="113">
      <t>オヨ</t>
    </rPh>
    <rPh sb="114" eb="116">
      <t>カイケツ</t>
    </rPh>
    <rPh sb="119" eb="121">
      <t>カダイ</t>
    </rPh>
    <rPh sb="122" eb="124">
      <t>ハアク</t>
    </rPh>
    <rPh sb="134" eb="135">
      <t>オコナ</t>
    </rPh>
    <rPh sb="137" eb="139">
      <t>バアイ</t>
    </rPh>
    <rPh sb="141" eb="143">
      <t>エイヨウ</t>
    </rPh>
    <rPh sb="149" eb="151">
      <t>カサン</t>
    </rPh>
    <rPh sb="156" eb="157">
      <t>ツキ</t>
    </rPh>
    <rPh sb="162" eb="164">
      <t>タンイ</t>
    </rPh>
    <rPh sb="165" eb="167">
      <t>ショテイ</t>
    </rPh>
    <rPh sb="167" eb="170">
      <t>タンイスウ</t>
    </rPh>
    <rPh sb="171" eb="173">
      <t>カサン</t>
    </rPh>
    <rPh sb="183" eb="185">
      <t>トウガイ</t>
    </rPh>
    <rPh sb="185" eb="188">
      <t>リヨウシャ</t>
    </rPh>
    <rPh sb="189" eb="191">
      <t>エイヨウ</t>
    </rPh>
    <rPh sb="191" eb="193">
      <t>カイゼン</t>
    </rPh>
    <rPh sb="193" eb="195">
      <t>カサン</t>
    </rPh>
    <rPh sb="196" eb="198">
      <t>サンテイ</t>
    </rPh>
    <rPh sb="199" eb="200">
      <t>カカ</t>
    </rPh>
    <rPh sb="201" eb="203">
      <t>エイヨウ</t>
    </rPh>
    <rPh sb="203" eb="205">
      <t>カイゼン</t>
    </rPh>
    <rPh sb="210" eb="211">
      <t>ウ</t>
    </rPh>
    <rPh sb="215" eb="216">
      <t>アイダ</t>
    </rPh>
    <rPh sb="216" eb="217">
      <t>オヨ</t>
    </rPh>
    <rPh sb="218" eb="220">
      <t>トウガイ</t>
    </rPh>
    <rPh sb="220" eb="224">
      <t>エイヨウカイゼン</t>
    </rPh>
    <rPh sb="229" eb="231">
      <t>シュウリョウ</t>
    </rPh>
    <rPh sb="233" eb="234">
      <t>ヒ</t>
    </rPh>
    <rPh sb="235" eb="236">
      <t>ゾク</t>
    </rPh>
    <rPh sb="238" eb="239">
      <t>ツキ</t>
    </rPh>
    <rPh sb="241" eb="243">
      <t>サンテイ</t>
    </rPh>
    <rPh sb="252" eb="254">
      <t>トウガイ</t>
    </rPh>
    <rPh sb="254" eb="257">
      <t>ジギョウショ</t>
    </rPh>
    <rPh sb="258" eb="261">
      <t>ジュウギョウシャ</t>
    </rPh>
    <rPh sb="264" eb="265">
      <t>マタ</t>
    </rPh>
    <rPh sb="266" eb="268">
      <t>ガイブ</t>
    </rPh>
    <rPh sb="270" eb="272">
      <t>レンケイ</t>
    </rPh>
    <rPh sb="275" eb="277">
      <t>カンリ</t>
    </rPh>
    <rPh sb="277" eb="280">
      <t>エイヨウシ</t>
    </rPh>
    <rPh sb="282" eb="283">
      <t>メイ</t>
    </rPh>
    <rPh sb="283" eb="285">
      <t>イジョウ</t>
    </rPh>
    <rPh sb="285" eb="287">
      <t>ハイチ</t>
    </rPh>
    <rPh sb="299" eb="302">
      <t>リヨウシャ</t>
    </rPh>
    <rPh sb="306" eb="308">
      <t>カンリ</t>
    </rPh>
    <rPh sb="308" eb="311">
      <t>エイヨウシ</t>
    </rPh>
    <rPh sb="312" eb="314">
      <t>カンゴ</t>
    </rPh>
    <rPh sb="314" eb="316">
      <t>ショクイン</t>
    </rPh>
    <rPh sb="317" eb="319">
      <t>カイゴ</t>
    </rPh>
    <rPh sb="319" eb="321">
      <t>ショクイン</t>
    </rPh>
    <rPh sb="322" eb="324">
      <t>セイカツ</t>
    </rPh>
    <rPh sb="324" eb="327">
      <t>ソウダンイン</t>
    </rPh>
    <rPh sb="329" eb="330">
      <t>タ</t>
    </rPh>
    <rPh sb="331" eb="333">
      <t>ショクシュ</t>
    </rPh>
    <rPh sb="334" eb="335">
      <t>モノ</t>
    </rPh>
    <rPh sb="336" eb="337">
      <t>チュウ</t>
    </rPh>
    <rPh sb="344" eb="349">
      <t>カンリエイヨウシ</t>
    </rPh>
    <rPh sb="349" eb="350">
      <t>トウ</t>
    </rPh>
    <rPh sb="357" eb="359">
      <t>キョウドウ</t>
    </rPh>
    <rPh sb="361" eb="363">
      <t>エイヨウ</t>
    </rPh>
    <rPh sb="370" eb="372">
      <t>ジッシ</t>
    </rPh>
    <rPh sb="374" eb="376">
      <t>トウガイ</t>
    </rPh>
    <rPh sb="376" eb="379">
      <t>リヨウシャ</t>
    </rPh>
    <rPh sb="379" eb="380">
      <t>マタ</t>
    </rPh>
    <rPh sb="383" eb="385">
      <t>カゾク</t>
    </rPh>
    <rPh sb="386" eb="387">
      <t>タイ</t>
    </rPh>
    <rPh sb="391" eb="393">
      <t>ケッカ</t>
    </rPh>
    <rPh sb="394" eb="396">
      <t>セツメイ</t>
    </rPh>
    <rPh sb="398" eb="400">
      <t>ソウダン</t>
    </rPh>
    <rPh sb="400" eb="401">
      <t>トウ</t>
    </rPh>
    <rPh sb="402" eb="404">
      <t>ヒツヨウ</t>
    </rPh>
    <rPh sb="405" eb="406">
      <t>オウ</t>
    </rPh>
    <rPh sb="407" eb="409">
      <t>タイオウ</t>
    </rPh>
    <rPh sb="419" eb="422">
      <t>リヨウシャ</t>
    </rPh>
    <rPh sb="425" eb="427">
      <t>エイヨウ</t>
    </rPh>
    <rPh sb="427" eb="429">
      <t>ジョウタイ</t>
    </rPh>
    <rPh sb="429" eb="430">
      <t>トウ</t>
    </rPh>
    <rPh sb="431" eb="433">
      <t>ジョウホウ</t>
    </rPh>
    <rPh sb="434" eb="439">
      <t>コウセイロウドウショウ</t>
    </rPh>
    <rPh sb="440" eb="442">
      <t>テイシュツ</t>
    </rPh>
    <rPh sb="444" eb="446">
      <t>エイヨウ</t>
    </rPh>
    <rPh sb="446" eb="448">
      <t>カンリ</t>
    </rPh>
    <rPh sb="449" eb="451">
      <t>ジッシ</t>
    </rPh>
    <rPh sb="452" eb="453">
      <t>ア</t>
    </rPh>
    <rPh sb="457" eb="459">
      <t>トウガイ</t>
    </rPh>
    <rPh sb="459" eb="461">
      <t>ジョウホウ</t>
    </rPh>
    <rPh sb="463" eb="464">
      <t>タ</t>
    </rPh>
    <rPh sb="464" eb="466">
      <t>エイヨウ</t>
    </rPh>
    <rPh sb="466" eb="468">
      <t>カンリ</t>
    </rPh>
    <rPh sb="469" eb="471">
      <t>テキセツ</t>
    </rPh>
    <rPh sb="473" eb="475">
      <t>ユウコウ</t>
    </rPh>
    <rPh sb="476" eb="478">
      <t>ジッシ</t>
    </rPh>
    <rPh sb="482" eb="484">
      <t>ヒツヨウ</t>
    </rPh>
    <rPh sb="485" eb="487">
      <t>ジョウホウ</t>
    </rPh>
    <rPh sb="488" eb="490">
      <t>カツヨウ</t>
    </rPh>
    <rPh sb="501" eb="502">
      <t>ベツ</t>
    </rPh>
    <phoneticPr fontId="2"/>
  </si>
  <si>
    <t xml:space="preserve">19 栄養改善加算
　次に掲げるいずれの基準にも適合しているものとして都道府県知事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２００単位を所定単位数に加算している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イ　当該事業所の従業者として又は外部との連携により管理栄養士を1名以上配置していること。
　ロ　利用者の栄養状態を利用開始時に把握し、管理栄養士等が共同して、利用者ごとの摂食・嚥下機能及び食形態にも配慮した栄養ケア計画を作成していること。
　ハ　利用者ごとの栄養ケア計画に従い、必要に応じて当該利用者の居宅を訪問し、管理栄養士等が栄養改善サービスを行っているとともに、利用者の栄養状態を定期的に記録していること。
　ニ　利用者ごとの栄養計画の進捗状況を定期的に評価していること。
　ホ　別に厚生労働大臣の定める基準（定員超過利用、人員基準欠如に該当していないこと）に適合している指定通所介護事業所であること。
</t>
    <rPh sb="11" eb="12">
      <t>ツギ</t>
    </rPh>
    <rPh sb="13" eb="14">
      <t>カカ</t>
    </rPh>
    <rPh sb="20" eb="22">
      <t>キジュン</t>
    </rPh>
    <rPh sb="24" eb="26">
      <t>テキゴウ</t>
    </rPh>
    <rPh sb="35" eb="39">
      <t>トドウフケン</t>
    </rPh>
    <rPh sb="39" eb="41">
      <t>チジ</t>
    </rPh>
    <rPh sb="42" eb="43">
      <t>トド</t>
    </rPh>
    <rPh sb="44" eb="45">
      <t>デ</t>
    </rPh>
    <rPh sb="336" eb="338">
      <t>トウガイ</t>
    </rPh>
    <rPh sb="338" eb="341">
      <t>ジギョウショ</t>
    </rPh>
    <rPh sb="342" eb="345">
      <t>ジュウギョウシャ</t>
    </rPh>
    <rPh sb="348" eb="349">
      <t>マタ</t>
    </rPh>
    <rPh sb="350" eb="352">
      <t>ガイブ</t>
    </rPh>
    <rPh sb="354" eb="356">
      <t>レンケイ</t>
    </rPh>
    <rPh sb="359" eb="361">
      <t>カンリ</t>
    </rPh>
    <rPh sb="361" eb="364">
      <t>エイヨウシ</t>
    </rPh>
    <rPh sb="366" eb="367">
      <t>メイ</t>
    </rPh>
    <rPh sb="367" eb="369">
      <t>イジョウ</t>
    </rPh>
    <rPh sb="369" eb="371">
      <t>ハイチ</t>
    </rPh>
    <rPh sb="382" eb="385">
      <t>リヨウシャ</t>
    </rPh>
    <rPh sb="386" eb="388">
      <t>エイヨウ</t>
    </rPh>
    <rPh sb="388" eb="390">
      <t>ジョウタイ</t>
    </rPh>
    <rPh sb="391" eb="393">
      <t>リヨウ</t>
    </rPh>
    <rPh sb="393" eb="395">
      <t>カイシ</t>
    </rPh>
    <rPh sb="395" eb="396">
      <t>ジ</t>
    </rPh>
    <rPh sb="397" eb="399">
      <t>ハアク</t>
    </rPh>
    <rPh sb="401" eb="403">
      <t>カンリ</t>
    </rPh>
    <rPh sb="403" eb="406">
      <t>エイヨウシ</t>
    </rPh>
    <rPh sb="406" eb="407">
      <t>トウ</t>
    </rPh>
    <rPh sb="408" eb="410">
      <t>キョウドウ</t>
    </rPh>
    <rPh sb="413" eb="416">
      <t>リヨウシャ</t>
    </rPh>
    <rPh sb="419" eb="421">
      <t>セッショク</t>
    </rPh>
    <rPh sb="422" eb="424">
      <t>エンゲ</t>
    </rPh>
    <rPh sb="424" eb="426">
      <t>キノウ</t>
    </rPh>
    <rPh sb="426" eb="427">
      <t>オヨ</t>
    </rPh>
    <rPh sb="428" eb="429">
      <t>ショク</t>
    </rPh>
    <rPh sb="429" eb="430">
      <t>ケイ</t>
    </rPh>
    <rPh sb="430" eb="431">
      <t>タイ</t>
    </rPh>
    <rPh sb="433" eb="435">
      <t>ハイリョ</t>
    </rPh>
    <rPh sb="437" eb="439">
      <t>エイヨウ</t>
    </rPh>
    <rPh sb="441" eb="443">
      <t>ケイカク</t>
    </rPh>
    <rPh sb="444" eb="446">
      <t>サクセイ</t>
    </rPh>
    <rPh sb="457" eb="460">
      <t>リヨウシャ</t>
    </rPh>
    <rPh sb="463" eb="465">
      <t>エイヨウ</t>
    </rPh>
    <rPh sb="467" eb="469">
      <t>ケイカク</t>
    </rPh>
    <rPh sb="470" eb="471">
      <t>シタガ</t>
    </rPh>
    <rPh sb="473" eb="475">
      <t>ヒツヨウ</t>
    </rPh>
    <rPh sb="476" eb="477">
      <t>オウ</t>
    </rPh>
    <rPh sb="479" eb="481">
      <t>トウガイ</t>
    </rPh>
    <rPh sb="481" eb="484">
      <t>リヨウシャ</t>
    </rPh>
    <rPh sb="485" eb="487">
      <t>キョタク</t>
    </rPh>
    <rPh sb="488" eb="490">
      <t>ホウモン</t>
    </rPh>
    <rPh sb="492" eb="494">
      <t>カンリ</t>
    </rPh>
    <rPh sb="494" eb="497">
      <t>エイヨウシ</t>
    </rPh>
    <rPh sb="497" eb="498">
      <t>トウ</t>
    </rPh>
    <rPh sb="499" eb="501">
      <t>エイヨウ</t>
    </rPh>
    <rPh sb="501" eb="503">
      <t>カイゼン</t>
    </rPh>
    <rPh sb="508" eb="509">
      <t>オコナ</t>
    </rPh>
    <rPh sb="518" eb="521">
      <t>リヨウシャ</t>
    </rPh>
    <rPh sb="522" eb="524">
      <t>エイヨウ</t>
    </rPh>
    <rPh sb="524" eb="526">
      <t>ジョウタイ</t>
    </rPh>
    <rPh sb="527" eb="530">
      <t>テイキテキ</t>
    </rPh>
    <rPh sb="531" eb="533">
      <t>キロク</t>
    </rPh>
    <rPh sb="544" eb="547">
      <t>リヨウシャ</t>
    </rPh>
    <rPh sb="550" eb="552">
      <t>エイヨウ</t>
    </rPh>
    <rPh sb="552" eb="554">
      <t>ケイカク</t>
    </rPh>
    <rPh sb="555" eb="559">
      <t>シンチョクジョウキョウ</t>
    </rPh>
    <rPh sb="560" eb="563">
      <t>テイキテキ</t>
    </rPh>
    <rPh sb="564" eb="566">
      <t>ヒョウカ</t>
    </rPh>
    <rPh sb="577" eb="578">
      <t>ベツ</t>
    </rPh>
    <rPh sb="579" eb="581">
      <t>コウセイ</t>
    </rPh>
    <rPh sb="581" eb="583">
      <t>ロウドウ</t>
    </rPh>
    <rPh sb="583" eb="585">
      <t>ダイジン</t>
    </rPh>
    <rPh sb="586" eb="587">
      <t>サダ</t>
    </rPh>
    <rPh sb="589" eb="591">
      <t>キジュン</t>
    </rPh>
    <rPh sb="592" eb="596">
      <t>テイインチョウカ</t>
    </rPh>
    <rPh sb="596" eb="598">
      <t>リヨウ</t>
    </rPh>
    <rPh sb="599" eb="601">
      <t>ジンイン</t>
    </rPh>
    <rPh sb="601" eb="603">
      <t>キジュン</t>
    </rPh>
    <rPh sb="603" eb="605">
      <t>ケツジョ</t>
    </rPh>
    <rPh sb="606" eb="608">
      <t>ガイトウ</t>
    </rPh>
    <rPh sb="617" eb="619">
      <t>テキゴウ</t>
    </rPh>
    <rPh sb="623" eb="625">
      <t>シテイ</t>
    </rPh>
    <rPh sb="625" eb="627">
      <t>ツウショ</t>
    </rPh>
    <rPh sb="627" eb="629">
      <t>カイゴ</t>
    </rPh>
    <rPh sb="629" eb="632">
      <t>ジギョウショ</t>
    </rPh>
    <phoneticPr fontId="2"/>
  </si>
  <si>
    <t xml:space="preserve">20　口腔・栄養スクリーニング加算
　別に厚生労働大臣が定める基準に適合する指定通所介護事業所の従業者が、利用開始時及び利用中６月ごとに利用者の口腔健康状態のスクリーニング又は栄養状態のスクリーニングを行った場合に、口腔・栄養スクリーニング加算として、次に揚げる区分に応じ、1回につき次に揚げるいずれかの加算を算定している場合においては、次に揚げるその他の加算は算定せず、当該利用者について、当該事業所以外で既に口腔・栄養スクリーニング加算を算定している場合にあっては算定しない。
</t>
    <rPh sb="3" eb="5">
      <t>コウクウ</t>
    </rPh>
    <rPh sb="72" eb="74">
      <t>コウクウ</t>
    </rPh>
    <rPh sb="74" eb="76">
      <t>ケンコウ</t>
    </rPh>
    <rPh sb="76" eb="78">
      <t>ジョウタイ</t>
    </rPh>
    <rPh sb="86" eb="87">
      <t>マタ</t>
    </rPh>
    <rPh sb="101" eb="102">
      <t>オコナ</t>
    </rPh>
    <rPh sb="104" eb="106">
      <t>バアイ</t>
    </rPh>
    <rPh sb="108" eb="110">
      <t>コウクウ</t>
    </rPh>
    <rPh sb="111" eb="113">
      <t>エイヨウ</t>
    </rPh>
    <rPh sb="120" eb="122">
      <t>カサン</t>
    </rPh>
    <rPh sb="126" eb="127">
      <t>ツギ</t>
    </rPh>
    <rPh sb="128" eb="129">
      <t>ア</t>
    </rPh>
    <rPh sb="131" eb="133">
      <t>クブン</t>
    </rPh>
    <rPh sb="134" eb="135">
      <t>オウ</t>
    </rPh>
    <rPh sb="138" eb="139">
      <t>カイ</t>
    </rPh>
    <rPh sb="169" eb="170">
      <t>ツギ</t>
    </rPh>
    <rPh sb="171" eb="172">
      <t>ア</t>
    </rPh>
    <rPh sb="176" eb="177">
      <t>タ</t>
    </rPh>
    <rPh sb="178" eb="180">
      <t>カサン</t>
    </rPh>
    <rPh sb="181" eb="183">
      <t>サンテイ</t>
    </rPh>
    <rPh sb="206" eb="208">
      <t>コウクウ</t>
    </rPh>
    <rPh sb="209" eb="211">
      <t>エイヨウ</t>
    </rPh>
    <rPh sb="218" eb="220">
      <t>カサン</t>
    </rPh>
    <phoneticPr fontId="2"/>
  </si>
  <si>
    <t xml:space="preserve">21 口腔機能向上加算
　別に厚生労働大臣が定める基準に適合しているものとして都道府県知事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口腔機能向上加算として、当該基準に揚げる区分に従い、３月以内の期間に限り１月に２回を限度として１回につき次に揚げる単位数を所定単位数に加算しているか。ただし、次に揚げるいずれかの加算を算定している場合においては、次に揚げるその他の加算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Ph sb="13" eb="14">
      <t>ベツ</t>
    </rPh>
    <rPh sb="28" eb="30">
      <t>テキゴウ</t>
    </rPh>
    <rPh sb="39" eb="43">
      <t>トドウフケン</t>
    </rPh>
    <rPh sb="43" eb="45">
      <t>チジ</t>
    </rPh>
    <rPh sb="46" eb="47">
      <t>トド</t>
    </rPh>
    <rPh sb="48" eb="49">
      <t>デ</t>
    </rPh>
    <rPh sb="222" eb="224">
      <t>トウガイ</t>
    </rPh>
    <rPh sb="224" eb="226">
      <t>キジュン</t>
    </rPh>
    <rPh sb="227" eb="228">
      <t>ア</t>
    </rPh>
    <rPh sb="230" eb="232">
      <t>クブン</t>
    </rPh>
    <rPh sb="233" eb="234">
      <t>シタガ</t>
    </rPh>
    <rPh sb="262" eb="263">
      <t>ツギ</t>
    </rPh>
    <rPh sb="264" eb="265">
      <t>ア</t>
    </rPh>
    <rPh sb="267" eb="270">
      <t>タンイスウ</t>
    </rPh>
    <rPh sb="289" eb="290">
      <t>ツギ</t>
    </rPh>
    <rPh sb="291" eb="292">
      <t>ア</t>
    </rPh>
    <rPh sb="299" eb="301">
      <t>カサン</t>
    </rPh>
    <rPh sb="302" eb="304">
      <t>サンテイ</t>
    </rPh>
    <rPh sb="308" eb="310">
      <t>バアイ</t>
    </rPh>
    <rPh sb="316" eb="317">
      <t>ツギ</t>
    </rPh>
    <rPh sb="318" eb="319">
      <t>ア</t>
    </rPh>
    <rPh sb="323" eb="324">
      <t>タ</t>
    </rPh>
    <rPh sb="325" eb="327">
      <t>カサン</t>
    </rPh>
    <rPh sb="328" eb="330">
      <t>サンテイ</t>
    </rPh>
    <phoneticPr fontId="2"/>
  </si>
  <si>
    <t xml:space="preserve">22 科学的介護推進体制加算
次に揚げるいずれの基準にも適合しているものとして都道府県知事に届け出た指定通所介護事業所が、利用者に対し指定通所介護を行った場合は、科学的介護推進体制加算として、１月につき40単位を所定単位に加算しているか。
</t>
    <rPh sb="3" eb="6">
      <t>カガクテキ</t>
    </rPh>
    <rPh sb="6" eb="8">
      <t>カイゴ</t>
    </rPh>
    <rPh sb="8" eb="10">
      <t>スイシン</t>
    </rPh>
    <rPh sb="10" eb="12">
      <t>タイセイ</t>
    </rPh>
    <rPh sb="12" eb="14">
      <t>カサン</t>
    </rPh>
    <rPh sb="15" eb="16">
      <t>ツギ</t>
    </rPh>
    <rPh sb="17" eb="18">
      <t>ア</t>
    </rPh>
    <rPh sb="24" eb="26">
      <t>キジュン</t>
    </rPh>
    <rPh sb="28" eb="30">
      <t>テキゴウ</t>
    </rPh>
    <rPh sb="39" eb="45">
      <t>トドウフケンチジ</t>
    </rPh>
    <rPh sb="46" eb="47">
      <t>トド</t>
    </rPh>
    <rPh sb="48" eb="49">
      <t>デ</t>
    </rPh>
    <rPh sb="50" eb="59">
      <t>シテイツウショカイゴジギョウショ</t>
    </rPh>
    <rPh sb="61" eb="64">
      <t>リヨウシャ</t>
    </rPh>
    <rPh sb="65" eb="66">
      <t>タイ</t>
    </rPh>
    <rPh sb="111" eb="113">
      <t>カサン</t>
    </rPh>
    <phoneticPr fontId="2"/>
  </si>
  <si>
    <t xml:space="preserve">23 サービス種類相互の算定関係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通所介護費を算定していないか。
</t>
    <phoneticPr fontId="2"/>
  </si>
  <si>
    <t xml:space="preserve">24 事業所と同一の建物に居住する利用者に対する取扱い
　指定通所介護事業所と同一建物に居住する者又は指定通所介護事業所と同一建物から当該指定通所介護事業所に通う者に対し、指定通所介護を行った場合は、１日につき９４単位を所定単位数から減算しているか。ただし、傷病その他やむを得ない事情により送迎が必要であると認められる利用者に対して送迎を行った場合は、この限りでない。
</t>
    <phoneticPr fontId="2"/>
  </si>
  <si>
    <t xml:space="preserve">25 送迎を行わない場合の取扱い
利用者に対して、その居宅と指定通所介護事業所との間の送迎を行わない場合は、片道につき４７単位を所定単位数から減算しているか。
</t>
    <phoneticPr fontId="2"/>
  </si>
  <si>
    <t xml:space="preserve">26 サービス提供体制強化加算
　次に掲げる基準に適合しているものとして都道府県知事に届け出た指定通所介護事業所が利用者に対し指定通所介護を行った場合等は、当該基準に掲げる区分に従い、１回につき所定の単位数を加算しているか。ただし、次に掲げるいずれかの加算を算定している場合においては、次に掲げるその他の加算を算定しない。
</t>
    <phoneticPr fontId="2"/>
  </si>
  <si>
    <t>暦月</t>
  </si>
  <si>
    <t>実績</t>
  </si>
  <si>
    <t>1,798単位/月</t>
    <rPh sb="5" eb="7">
      <t>タンイ</t>
    </rPh>
    <rPh sb="8" eb="9">
      <t>ツキ</t>
    </rPh>
    <phoneticPr fontId="3"/>
  </si>
  <si>
    <t>3,621単位/月</t>
    <rPh sb="5" eb="7">
      <t>タンイ</t>
    </rPh>
    <rPh sb="8" eb="9">
      <t>ツキ</t>
    </rPh>
    <phoneticPr fontId="3"/>
  </si>
  <si>
    <t>1,513単位/月</t>
    <rPh sb="1" eb="7">
      <t>513タンイ</t>
    </rPh>
    <rPh sb="8" eb="9">
      <t>ツキ</t>
    </rPh>
    <phoneticPr fontId="3"/>
  </si>
  <si>
    <t>3,106単位/月</t>
    <rPh sb="5" eb="7">
      <t>タンイ</t>
    </rPh>
    <rPh sb="8" eb="9">
      <t>ツキ</t>
    </rPh>
    <phoneticPr fontId="3"/>
  </si>
  <si>
    <t>1,426単位/月</t>
    <rPh sb="5" eb="7">
      <t>タンイ</t>
    </rPh>
    <rPh sb="8" eb="9">
      <t>ツキ</t>
    </rPh>
    <phoneticPr fontId="3"/>
  </si>
  <si>
    <t>2,922単位/月</t>
    <rPh sb="5" eb="7">
      <t>タンイ</t>
    </rPh>
    <rPh sb="8" eb="9">
      <t>ツキ</t>
    </rPh>
    <phoneticPr fontId="3"/>
  </si>
  <si>
    <t>2,922単位/月</t>
    <rPh sb="1" eb="7">
      <t>922タンイ</t>
    </rPh>
    <rPh sb="8" eb="9">
      <t>ツキ</t>
    </rPh>
    <phoneticPr fontId="3"/>
  </si>
  <si>
    <t>2,739単位/月</t>
    <rPh sb="5" eb="7">
      <t>タンイ</t>
    </rPh>
    <rPh sb="8" eb="9">
      <t>ツキ</t>
    </rPh>
    <phoneticPr fontId="3"/>
  </si>
  <si>
    <t>一体的サービス提供加算</t>
    <rPh sb="0" eb="2">
      <t>イッタイ</t>
    </rPh>
    <rPh sb="2" eb="3">
      <t>テキ</t>
    </rPh>
    <rPh sb="7" eb="9">
      <t>テイキョウ</t>
    </rPh>
    <rPh sb="9" eb="11">
      <t>カサン</t>
    </rPh>
    <phoneticPr fontId="3"/>
  </si>
  <si>
    <t>虐待防止措置未実施減算</t>
  </si>
  <si>
    <t>業務継続計画未策定減算</t>
  </si>
  <si>
    <t>生活機能向上連携加算（Ⅰ）　　　　　　　　　　</t>
    <rPh sb="0" eb="2">
      <t>セイカツ</t>
    </rPh>
    <rPh sb="2" eb="4">
      <t>キノウ</t>
    </rPh>
    <rPh sb="4" eb="6">
      <t>コウジョウ</t>
    </rPh>
    <rPh sb="6" eb="8">
      <t>レンケイ</t>
    </rPh>
    <rPh sb="8" eb="10">
      <t>カサン</t>
    </rPh>
    <phoneticPr fontId="3"/>
  </si>
  <si>
    <t>生活機能向上連携加算(Ⅱ）　　　　　　　</t>
    <rPh sb="0" eb="2">
      <t>セイカツ</t>
    </rPh>
    <rPh sb="2" eb="4">
      <t>キノウ</t>
    </rPh>
    <rPh sb="4" eb="6">
      <t>コウジョウ</t>
    </rPh>
    <rPh sb="6" eb="8">
      <t>レンケイ</t>
    </rPh>
    <rPh sb="8" eb="10">
      <t>カサン</t>
    </rPh>
    <phoneticPr fontId="3"/>
  </si>
  <si>
    <t>　※１　８時間以上９時間未満の通所介護の前後に連続して延長サービスを行う場合にあっては、事業所の実情に応じて適当数の従業者を配置しているか。</t>
    <rPh sb="15" eb="17">
      <t>ツウショ</t>
    </rPh>
    <phoneticPr fontId="2"/>
  </si>
  <si>
    <t>都条例第111号第112条準用(第33条)　　　　　　居宅条例第112条　準用都要領第三の一の3の(24）②　　　　　</t>
    <rPh sb="0" eb="1">
      <t>ト</t>
    </rPh>
    <rPh sb="1" eb="3">
      <t>ジョウレイ</t>
    </rPh>
    <rPh sb="3" eb="4">
      <t>ダイ</t>
    </rPh>
    <rPh sb="7" eb="8">
      <t>ゴウ</t>
    </rPh>
    <rPh sb="8" eb="9">
      <t>ダイ</t>
    </rPh>
    <rPh sb="12" eb="13">
      <t>ジョウ</t>
    </rPh>
    <rPh sb="13" eb="15">
      <t>ジュンヨウ</t>
    </rPh>
    <rPh sb="16" eb="17">
      <t>ダイ</t>
    </rPh>
    <rPh sb="19" eb="20">
      <t>ジョウ</t>
    </rPh>
    <rPh sb="27" eb="29">
      <t>キョタク</t>
    </rPh>
    <rPh sb="29" eb="31">
      <t>ジョウレイ</t>
    </rPh>
    <rPh sb="31" eb="32">
      <t>ダイ</t>
    </rPh>
    <rPh sb="35" eb="36">
      <t>ジョウ</t>
    </rPh>
    <rPh sb="37" eb="39">
      <t>ジュンヨウ</t>
    </rPh>
    <rPh sb="39" eb="40">
      <t>ト</t>
    </rPh>
    <rPh sb="40" eb="42">
      <t>ヨウリョウ</t>
    </rPh>
    <rPh sb="42" eb="43">
      <t>ダイ</t>
    </rPh>
    <rPh sb="43" eb="44">
      <t>３</t>
    </rPh>
    <rPh sb="45" eb="46">
      <t>１</t>
    </rPh>
    <phoneticPr fontId="2"/>
  </si>
  <si>
    <t xml:space="preserve">都条例第111号第112条準用(第37条第1項)
都施行要領第三の六の3の(25)➀
準用(第三の一の3の(28)①
</t>
    <rPh sb="0" eb="1">
      <t>ト</t>
    </rPh>
    <rPh sb="1" eb="3">
      <t>ジョウレイ</t>
    </rPh>
    <rPh sb="3" eb="4">
      <t>ダイ</t>
    </rPh>
    <rPh sb="7" eb="8">
      <t>ゴウ</t>
    </rPh>
    <rPh sb="8" eb="9">
      <t>ダイ</t>
    </rPh>
    <rPh sb="12" eb="13">
      <t>ジョウ</t>
    </rPh>
    <rPh sb="13" eb="15">
      <t>ジュンヨウ</t>
    </rPh>
    <rPh sb="16" eb="17">
      <t>ダイ</t>
    </rPh>
    <rPh sb="19" eb="20">
      <t>ジョウ</t>
    </rPh>
    <rPh sb="20" eb="21">
      <t>ダイ</t>
    </rPh>
    <rPh sb="22" eb="23">
      <t>コウ</t>
    </rPh>
    <rPh sb="25" eb="26">
      <t>ト</t>
    </rPh>
    <rPh sb="26" eb="28">
      <t>セコウ</t>
    </rPh>
    <rPh sb="28" eb="30">
      <t>ヨウリョウ</t>
    </rPh>
    <rPh sb="30" eb="31">
      <t>ダイ</t>
    </rPh>
    <rPh sb="31" eb="32">
      <t>サン</t>
    </rPh>
    <rPh sb="33" eb="34">
      <t>ロク</t>
    </rPh>
    <rPh sb="43" eb="45">
      <t>ジュンヨウ</t>
    </rPh>
    <rPh sb="46" eb="47">
      <t>ダイ</t>
    </rPh>
    <rPh sb="47" eb="48">
      <t>サン</t>
    </rPh>
    <rPh sb="49" eb="50">
      <t>イッ</t>
    </rPh>
    <phoneticPr fontId="2"/>
  </si>
  <si>
    <t>都施行要領第三の六の3の(25)②
準用(第三の一の3の(28)②</t>
    <phoneticPr fontId="2"/>
  </si>
  <si>
    <t>　(２) 指定通所介護事業者は、利用者に対する指定通所介護の提供に関する次に掲げる記録を整備し、当該利用者の契約終了の日から二年間保存しているか。
①通所介護計画
②都条例第111号第112条において準用する同第23条第2項に規定する提供したサービスの具体的な内容等の記録
③都条例第111号第106条第4号の規定による身体的拘束等の態様及び時間、その際の利用者の心身の状況並びに緊急やむを得ない理由の記録
④都条例第111号第112条において準用する同第30条に規定する区市町村への通知に係る記録
⑤都条例第111号第112条において準用する同第37条第2項に規定する苦情の内容等の記録
⑥都条例第111号第110条の3第1項に規定する事故の状況及び処置についての記録
※「完結の日」とは個々の利用者につき、契約終了（契約の解約・解除、他の施設への入所、利用者の死亡、利用者の自立等）により一連のサービス提供が終了した日を指すものとする。</t>
    <rPh sb="339" eb="341">
      <t>カンケツ</t>
    </rPh>
    <rPh sb="346" eb="348">
      <t>ココ</t>
    </rPh>
    <rPh sb="349" eb="352">
      <t>リヨウシャ</t>
    </rPh>
    <rPh sb="356" eb="358">
      <t>ケイヤク</t>
    </rPh>
    <rPh sb="358" eb="360">
      <t>シュウリョウ</t>
    </rPh>
    <rPh sb="361" eb="363">
      <t>ケイヤク</t>
    </rPh>
    <rPh sb="364" eb="366">
      <t>カイヤク</t>
    </rPh>
    <rPh sb="367" eb="369">
      <t>カイジョ</t>
    </rPh>
    <rPh sb="370" eb="371">
      <t>ホカ</t>
    </rPh>
    <rPh sb="372" eb="374">
      <t>シセツ</t>
    </rPh>
    <rPh sb="376" eb="378">
      <t>ニュウショ</t>
    </rPh>
    <rPh sb="379" eb="382">
      <t>リヨウシャ</t>
    </rPh>
    <rPh sb="383" eb="385">
      <t>シボウ</t>
    </rPh>
    <rPh sb="386" eb="389">
      <t>リヨウシャ</t>
    </rPh>
    <rPh sb="390" eb="392">
      <t>ジリツ</t>
    </rPh>
    <rPh sb="392" eb="393">
      <t>トウ</t>
    </rPh>
    <rPh sb="397" eb="399">
      <t>イチレン</t>
    </rPh>
    <rPh sb="404" eb="406">
      <t>テイキョウ</t>
    </rPh>
    <rPh sb="407" eb="409">
      <t>シュウリョウ</t>
    </rPh>
    <rPh sb="411" eb="412">
      <t>ヒ</t>
    </rPh>
    <rPh sb="413" eb="414">
      <t>サ</t>
    </rPh>
    <phoneticPr fontId="2"/>
  </si>
  <si>
    <t xml:space="preserve">５ ８時間以上９時間未満の通所介護の前後に連続して延長サービスを行った場合の取扱い
　日常生活上の世話を行った後に引き続き所要時間８時間以上９時間未満の指定通所介護を行った場合又は所要時間８時間以上９時間未満の指定通所介護を行った後に引き続き日常生活上の世話を行った場合であって、当該指定通所介護の所要時間と当該指定通所介護の前後に行った日常生活上の世話の所要時間を通算した時間（算定対象時間）が９時間以上となった場合は、次に掲げる区分に応じ、次に掲げる単位数を所定単位数に加算しているか。
　イ　9時間以上10時間未満の場合　　　　50単位
　ロ　10時間以上11時間未満の場合　　　100単位
　ハ　11時間以上12時間未満の場合　　　150単位
　ニ　12時間以上13時間未満の場合　　　200単位
　ホ　13時間以上14時間未満の場合　　　250単位
</t>
    <rPh sb="3" eb="7">
      <t>ジカンイジョウ</t>
    </rPh>
    <rPh sb="10" eb="12">
      <t>ミマン</t>
    </rPh>
    <rPh sb="13" eb="15">
      <t>ツウショ</t>
    </rPh>
    <rPh sb="15" eb="17">
      <t>カイゴ</t>
    </rPh>
    <rPh sb="18" eb="20">
      <t>ゼンゴ</t>
    </rPh>
    <rPh sb="21" eb="23">
      <t>レンゾク</t>
    </rPh>
    <rPh sb="25" eb="27">
      <t>エンチョウ</t>
    </rPh>
    <rPh sb="32" eb="33">
      <t>オコナ</t>
    </rPh>
    <rPh sb="35" eb="37">
      <t>バアイ</t>
    </rPh>
    <rPh sb="38" eb="40">
      <t>トリアツカイ</t>
    </rPh>
    <rPh sb="207" eb="209">
      <t>バアイ</t>
    </rPh>
    <rPh sb="211" eb="212">
      <t>ツギ</t>
    </rPh>
    <rPh sb="213" eb="214">
      <t>カカ</t>
    </rPh>
    <rPh sb="216" eb="218">
      <t>クブン</t>
    </rPh>
    <rPh sb="219" eb="220">
      <t>オウ</t>
    </rPh>
    <rPh sb="222" eb="223">
      <t>ツギ</t>
    </rPh>
    <rPh sb="224" eb="225">
      <t>カカ</t>
    </rPh>
    <rPh sb="227" eb="230">
      <t>タンイスウ</t>
    </rPh>
    <rPh sb="231" eb="233">
      <t>ショテイ</t>
    </rPh>
    <rPh sb="233" eb="236">
      <t>タンイスウ</t>
    </rPh>
    <rPh sb="237" eb="239">
      <t>カサン</t>
    </rPh>
    <rPh sb="250" eb="252">
      <t>ジカン</t>
    </rPh>
    <rPh sb="252" eb="254">
      <t>イジョウ</t>
    </rPh>
    <rPh sb="256" eb="258">
      <t>ジカン</t>
    </rPh>
    <rPh sb="258" eb="260">
      <t>ミマン</t>
    </rPh>
    <rPh sb="261" eb="263">
      <t>バアイ</t>
    </rPh>
    <rPh sb="269" eb="271">
      <t>タンイ</t>
    </rPh>
    <rPh sb="277" eb="279">
      <t>ジカン</t>
    </rPh>
    <rPh sb="279" eb="281">
      <t>イジョウ</t>
    </rPh>
    <rPh sb="283" eb="285">
      <t>ジカン</t>
    </rPh>
    <rPh sb="285" eb="287">
      <t>ミマン</t>
    </rPh>
    <rPh sb="288" eb="290">
      <t>バアイ</t>
    </rPh>
    <rPh sb="296" eb="298">
      <t>タンイ</t>
    </rPh>
    <rPh sb="304" eb="306">
      <t>ジカン</t>
    </rPh>
    <rPh sb="306" eb="308">
      <t>イジョウ</t>
    </rPh>
    <rPh sb="310" eb="312">
      <t>ジカン</t>
    </rPh>
    <rPh sb="312" eb="314">
      <t>ミマン</t>
    </rPh>
    <rPh sb="315" eb="317">
      <t>バアイ</t>
    </rPh>
    <rPh sb="323" eb="325">
      <t>タンイ</t>
    </rPh>
    <rPh sb="331" eb="333">
      <t>ジカン</t>
    </rPh>
    <rPh sb="333" eb="335">
      <t>イジョウ</t>
    </rPh>
    <rPh sb="337" eb="339">
      <t>ジカン</t>
    </rPh>
    <rPh sb="339" eb="341">
      <t>ミマン</t>
    </rPh>
    <rPh sb="342" eb="344">
      <t>バアイ</t>
    </rPh>
    <rPh sb="350" eb="352">
      <t>タンイ</t>
    </rPh>
    <rPh sb="358" eb="360">
      <t>ジカン</t>
    </rPh>
    <rPh sb="360" eb="362">
      <t>イジョウ</t>
    </rPh>
    <rPh sb="364" eb="366">
      <t>ジカン</t>
    </rPh>
    <rPh sb="366" eb="368">
      <t>ミマン</t>
    </rPh>
    <rPh sb="369" eb="371">
      <t>バアイ</t>
    </rPh>
    <rPh sb="377" eb="379">
      <t>タンイ</t>
    </rPh>
    <phoneticPr fontId="2"/>
  </si>
  <si>
    <t>イ　入浴介助加算(Ⅰ)　　40単位
　①　入浴介助を適切に行うことができる人員及び設備を有して、入浴介助を行うこと。
　②　入浴介助に関わる職員に対し、入浴介助に関する研修等を行うこと。</t>
    <rPh sb="2" eb="4">
      <t>ニュウヨク</t>
    </rPh>
    <rPh sb="4" eb="6">
      <t>カイジョ</t>
    </rPh>
    <rPh sb="6" eb="8">
      <t>カサン</t>
    </rPh>
    <rPh sb="15" eb="17">
      <t>タンイ</t>
    </rPh>
    <phoneticPr fontId="2"/>
  </si>
  <si>
    <t>ロ　入浴介助加算(Ⅱ)　　55単位
　①入浴介助を適切に行うことができる人員及び設備を有して行われる入浴介助であること。
　②入浴介助に関わる職員に対し、入浴介助に関する研修等を行うこと。
　③医師，理学療法士，作業療法士，介護福祉士若しくは介護支援専門員又は利用者の動作及び浴室の環境の評価を行うことができる福祉用具専門員，機能訓練指導員，地域包括支援センターの職員その他住宅改修に関する専門的知識及び経験を有する者（以下「医師等」という。）が利用者の居宅を訪問し，浴室における当該利用者の動作及び浴室の環境を評価し，かつ，当該訪問において，浴室が，当該利用者自身又はその家族等の介助により入浴を行うことが難しい環境にあると認められる場合は，訪問した医師等が，指定居宅介護支援事業所の介護支援専門員又は指定福祉用具貸与事業所若しくは販売事業所の福祉用具専門相談員と連携し，福祉用具の貸与若しくは購入又は住宅改修等の浴室の環境整備に係る助言を行うこと。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
　④当該事業所の機能訓練指導員，看護職員，生活相談員その他の職種の者が共同して，利用者の居宅を訪問した医師等との連携の下で，当該利用者の身体の状況，訪問により把握した当該居宅の浴室の環境等を踏まえて個別の入浴計画を作成すること。
ただし，個別の入浴計画に相当する内容を通所介護計画に記載することをもって，個別の入浴計画の作成に代えることができる。
　⑤④の入浴計画に基づき，個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rPh sb="2" eb="4">
      <t>ニュウヨク</t>
    </rPh>
    <rPh sb="4" eb="6">
      <t>カイジョ</t>
    </rPh>
    <rPh sb="6" eb="8">
      <t>カサン</t>
    </rPh>
    <rPh sb="15" eb="17">
      <t>タンイ</t>
    </rPh>
    <phoneticPr fontId="2"/>
  </si>
  <si>
    <t xml:space="preserve">14　 個別機能訓練加算
　別に厚生労働大臣が定める基準に適合しているものとして都道府県知事に届け出た指定通所介護の利用者に対して、機能訓練を行っている場合には、当該基準の区分に従い、１日につき以下に掲げる単位数を所定単位数を加算しているか。
（１）個別機能訓練加算（Ⅰ）イ　56単位
（２）個別機能訓練加算（Ⅰ）ロ　76単位　　　　　　　　　　　　　　　（３）個別機能訓練加算（Ⅱ）　　20単位
</t>
    <rPh sb="97" eb="99">
      <t>イカ</t>
    </rPh>
    <rPh sb="100" eb="101">
      <t>カカ</t>
    </rPh>
    <rPh sb="125" eb="127">
      <t>コベツ</t>
    </rPh>
    <rPh sb="127" eb="129">
      <t>キノウ</t>
    </rPh>
    <rPh sb="129" eb="131">
      <t>クンレン</t>
    </rPh>
    <rPh sb="131" eb="133">
      <t>カサン</t>
    </rPh>
    <rPh sb="140" eb="142">
      <t>タンイ</t>
    </rPh>
    <rPh sb="146" eb="148">
      <t>コベツ</t>
    </rPh>
    <rPh sb="148" eb="150">
      <t>キノウ</t>
    </rPh>
    <rPh sb="150" eb="152">
      <t>クンレン</t>
    </rPh>
    <rPh sb="152" eb="154">
      <t>カサン</t>
    </rPh>
    <rPh sb="161" eb="163">
      <t>タンイ</t>
    </rPh>
    <rPh sb="196" eb="198">
      <t>タンイ</t>
    </rPh>
    <phoneticPr fontId="2"/>
  </si>
  <si>
    <t>（２）ＡＤＬ維持等加算（Ⅱ）　　60単位
・ＡＤＬ維持加算（Ⅰ）イとロの要件を満たすこと。
・評価対象利用者等の調整済ＡＤＬ利得を平均して得た値が３以上であること。</t>
    <rPh sb="6" eb="8">
      <t>イジ</t>
    </rPh>
    <rPh sb="8" eb="9">
      <t>トウ</t>
    </rPh>
    <rPh sb="9" eb="11">
      <t>カサン</t>
    </rPh>
    <rPh sb="18" eb="20">
      <t>タンイ</t>
    </rPh>
    <rPh sb="25" eb="27">
      <t>イジ</t>
    </rPh>
    <rPh sb="27" eb="29">
      <t>カサン</t>
    </rPh>
    <rPh sb="36" eb="38">
      <t>ヨウケン</t>
    </rPh>
    <rPh sb="39" eb="40">
      <t>ミ</t>
    </rPh>
    <phoneticPr fontId="2"/>
  </si>
  <si>
    <t xml:space="preserve">平12厚告19別表の6のイからハの注15
平27厚労告94の十六
平27厚労告95の十七
</t>
    <phoneticPr fontId="2"/>
  </si>
  <si>
    <t xml:space="preserve">８　共生型サービス
次のいずれかの単位を算定しているか。
　共生型居宅サービスの事業を行う指定生活介護事業者（指定障害福祉サービス等基準第78条第１項に規定する指定生活介護事業者をいう。）が当該事業を行う事業所において共生型通所介護を行った場合は、所定単位数の100分の93に相当する単位数を算定しているか。
　共生型居宅サービスの事業を行う指定自立訓練（機能訓練）事業者（指定障害福祉サービス等基準第156条第１項に規定する指定自立訓練（機能訓練）事業者をいう。）又は指定自立訓練（生活訓練）事業者（指定障害福祉サービス等基準第166条第１項に規定する指定自立訓練（生活訓練）事業者をいう。）が当該事業を行う事業所において共生型通所介護を行った場合は、所定単位数の100分の95に相当する単位数を算定しているか。
　共生型居宅サービスの事業を行う指定児童発達支援事業者（児童福祉法に基づく指定通所支援の事業等の人員、設備及び運営に関する基準（平成24年厚生労働省令第15号。以下この注において「指定通所支援基準」という。）第５条第１項に規定する指定児童発達支援事業者をいい、主として重症心身障害児を通わせる事業所において指定児童発達支援を提供する事業者を除く。）が当該事業を行う事業所において共生型通所介護を行った場合は、所定単位数の100分の90に相当する単位数を算定しているか。
　共生型居宅サービスの事業を行う指定放課後等デイサービス事業者（指定通所支援基準第66条第１項に規定する指定放課後等デイサービス事業者をいい、主として重症心身障害児を通わせる事業所において指定放課後等デイサービス）を提供する事業者を除く。）が当該事業を行う事業所において共生型通所介護を行った場合は、所定単位数の100分の90に相当する単位数を算定しているか。
</t>
    <phoneticPr fontId="2"/>
  </si>
  <si>
    <t>□</t>
  </si>
  <si>
    <t>該当</t>
  </si>
  <si>
    <t>非該当</t>
  </si>
  <si>
    <t>科学的介護推進体制加算</t>
  </si>
  <si>
    <t>40単位/月</t>
  </si>
  <si>
    <t>（令和8年　　月末）</t>
    <rPh sb="1" eb="2">
      <t>レイ</t>
    </rPh>
    <rPh sb="2" eb="3">
      <t>カズ</t>
    </rPh>
    <rPh sb="4" eb="5">
      <t>ネン</t>
    </rPh>
    <rPh sb="7" eb="8">
      <t>ツキ</t>
    </rPh>
    <rPh sb="8" eb="9">
      <t>マツ</t>
    </rPh>
    <phoneticPr fontId="3"/>
  </si>
  <si>
    <r>
      <t>　②看護師又は准看護師（以下「看護職員」という。）
　指定通所介護の単位（指定通所介護であってその提供が同時に１人又は複数の利用者に対して一体的に行われるものをいう。以下人員に関する基準において同じ）ごとに、専ら当該指定通所介護の提供に当たる看護職員が１以上となるために必要な数を配置しているか。
　※看護職員については、</t>
    </r>
    <r>
      <rPr>
        <strike/>
        <sz val="9"/>
        <rFont val="BIZ UD明朝 Medium"/>
        <family val="1"/>
        <charset val="128"/>
      </rPr>
      <t>提供時間帯を通じて専従する必要はないが、当該看護職員は提供時間帯を通じて指定通所介護事業所と密接かつ適切な連携を図るものとする。その場合であっても、提供日ごとに当該事業所において利用者の健康状態の確認等を行う時間帯は、専従しなければならない。
　また、病院、診療所、訪問看護ステーションとの連携により、看護職員が指定通所介護事業所が提供日ごとに当該事業所において利用者の健康状態の確認を行い、病院、診療所、訪問看護ステーションと指定通所介護事業所が提供時間帯を通じて密接かつ適切な連携を図っている場合には、看護職員が確保されているものとする。</t>
    </r>
    <r>
      <rPr>
        <sz val="9"/>
        <rFont val="BIZ UD明朝 Medium"/>
        <family val="1"/>
        <charset val="128"/>
      </rPr>
      <t xml:space="preserve">指定通所介護事業所の従事者いにより確保することに加え、病院、診療所、訪問看護ステーションとの連携により確保することも可能である。具体的な取扱いは以下のとおりとする。
ア　指定通所介護事業所の従業者により確保する場合
提供時間を通じて、専ら当該指定通所介護の提供に当たる必要はないが、当該看護職員は提供時間を通じて指定通所介護事業所と密接かつ適切な連携を図るものとする。
イ　病院、診療所、訪問看護ステーションとの連携により確保する場合看護職員が指定通所介護事業所の営業日ごとに利用者の健康状態の確認を行い、病院、診療所、訪問看護ステーションと指定通所介護事業所が提供時間帯を通じて密接かつ適切な連携を図るものとする。
　なお、アとイにおける「密接かつ適切な連携」とは、指定通所介護事業所へ駆けつけることができる体制や適切な指示ができる連絡体制などを確保することである。
</t>
    </r>
    <rPh sb="307" eb="309">
      <t>レンケイ</t>
    </rPh>
    <rPh sb="313" eb="315">
      <t>カンゴ</t>
    </rPh>
    <rPh sb="315" eb="317">
      <t>ショクイン</t>
    </rPh>
    <rPh sb="330" eb="331">
      <t>ビ</t>
    </rPh>
    <rPh sb="334" eb="336">
      <t>トウガイ</t>
    </rPh>
    <rPh sb="336" eb="339">
      <t>ジギョウショ</t>
    </rPh>
    <rPh sb="343" eb="346">
      <t>リヨウシャ</t>
    </rPh>
    <rPh sb="347" eb="349">
      <t>ケンコウ</t>
    </rPh>
    <rPh sb="349" eb="351">
      <t>ジョウタイ</t>
    </rPh>
    <rPh sb="352" eb="354">
      <t>カクニン</t>
    </rPh>
    <rPh sb="355" eb="356">
      <t>オコナ</t>
    </rPh>
    <rPh sb="358" eb="360">
      <t>ビョウイン</t>
    </rPh>
    <rPh sb="361" eb="364">
      <t>シンリョウジョ</t>
    </rPh>
    <rPh sb="365" eb="367">
      <t>ホウモン</t>
    </rPh>
    <rPh sb="367" eb="369">
      <t>カンゴ</t>
    </rPh>
    <rPh sb="376" eb="378">
      <t>シテイ</t>
    </rPh>
    <rPh sb="378" eb="380">
      <t>ツウショ</t>
    </rPh>
    <rPh sb="380" eb="382">
      <t>カイゴ</t>
    </rPh>
    <rPh sb="382" eb="385">
      <t>ジギョウショ</t>
    </rPh>
    <rPh sb="386" eb="388">
      <t>テイキョウ</t>
    </rPh>
    <rPh sb="433" eb="435">
      <t>シテイ</t>
    </rPh>
    <rPh sb="435" eb="437">
      <t>ツウショ</t>
    </rPh>
    <rPh sb="437" eb="439">
      <t>カイゴ</t>
    </rPh>
    <rPh sb="439" eb="442">
      <t>ジギョウショ</t>
    </rPh>
    <rPh sb="443" eb="446">
      <t>ジュウジシャ</t>
    </rPh>
    <rPh sb="450" eb="452">
      <t>カクホ</t>
    </rPh>
    <rPh sb="457" eb="458">
      <t>クワ</t>
    </rPh>
    <rPh sb="460" eb="462">
      <t>ビョウイン</t>
    </rPh>
    <rPh sb="463" eb="466">
      <t>シンリョウショ</t>
    </rPh>
    <rPh sb="467" eb="469">
      <t>ホウモン</t>
    </rPh>
    <rPh sb="469" eb="471">
      <t>カンゴ</t>
    </rPh>
    <rPh sb="479" eb="481">
      <t>レンケイ</t>
    </rPh>
    <rPh sb="484" eb="486">
      <t>カクホ</t>
    </rPh>
    <rPh sb="491" eb="493">
      <t>カノウ</t>
    </rPh>
    <rPh sb="497" eb="500">
      <t>グタイテキ</t>
    </rPh>
    <rPh sb="501" eb="503">
      <t>トリアツカ</t>
    </rPh>
    <rPh sb="505" eb="507">
      <t>イカ</t>
    </rPh>
    <rPh sb="519" eb="521">
      <t>シテイ</t>
    </rPh>
    <rPh sb="521" eb="523">
      <t>ツウショ</t>
    </rPh>
    <rPh sb="523" eb="525">
      <t>カイゴ</t>
    </rPh>
    <rPh sb="525" eb="528">
      <t>ジギョウショ</t>
    </rPh>
    <rPh sb="529" eb="532">
      <t>ジュウギョウシャ</t>
    </rPh>
    <rPh sb="535" eb="537">
      <t>カクホ</t>
    </rPh>
    <rPh sb="539" eb="541">
      <t>バアイ</t>
    </rPh>
    <rPh sb="542" eb="544">
      <t>テイキョウ</t>
    </rPh>
    <rPh sb="544" eb="546">
      <t>ジカン</t>
    </rPh>
    <rPh sb="547" eb="548">
      <t>ツウ</t>
    </rPh>
    <rPh sb="551" eb="552">
      <t>モッパ</t>
    </rPh>
    <rPh sb="553" eb="555">
      <t>トウガイ</t>
    </rPh>
    <rPh sb="555" eb="557">
      <t>シテイ</t>
    </rPh>
    <rPh sb="557" eb="561">
      <t>ツウショカイゴ</t>
    </rPh>
    <rPh sb="562" eb="564">
      <t>テイキョウ</t>
    </rPh>
    <rPh sb="565" eb="566">
      <t>ア</t>
    </rPh>
    <rPh sb="568" eb="570">
      <t>ヒツヨウ</t>
    </rPh>
    <rPh sb="575" eb="577">
      <t>トウガイ</t>
    </rPh>
    <rPh sb="577" eb="579">
      <t>カンゴ</t>
    </rPh>
    <rPh sb="579" eb="581">
      <t>ショクイン</t>
    </rPh>
    <rPh sb="582" eb="584">
      <t>テイキョウ</t>
    </rPh>
    <rPh sb="584" eb="586">
      <t>ジカン</t>
    </rPh>
    <rPh sb="587" eb="588">
      <t>ツウ</t>
    </rPh>
    <rPh sb="590" eb="592">
      <t>シテイ</t>
    </rPh>
    <rPh sb="592" eb="599">
      <t>ツウショカイゴジギョウショ</t>
    </rPh>
    <rPh sb="600" eb="602">
      <t>ミッセツ</t>
    </rPh>
    <rPh sb="604" eb="606">
      <t>テキセツ</t>
    </rPh>
    <rPh sb="607" eb="609">
      <t>レンケイ</t>
    </rPh>
    <rPh sb="610" eb="611">
      <t>ハカ</t>
    </rPh>
    <rPh sb="621" eb="623">
      <t>ビョウイン</t>
    </rPh>
    <rPh sb="624" eb="627">
      <t>シンリョウジョ</t>
    </rPh>
    <rPh sb="628" eb="630">
      <t>ホウモン</t>
    </rPh>
    <rPh sb="630" eb="632">
      <t>カンゴ</t>
    </rPh>
    <rPh sb="640" eb="642">
      <t>レンケイ</t>
    </rPh>
    <rPh sb="645" eb="647">
      <t>カクホ</t>
    </rPh>
    <rPh sb="649" eb="651">
      <t>バアイ</t>
    </rPh>
    <rPh sb="651" eb="655">
      <t>カンゴショクイン</t>
    </rPh>
    <rPh sb="656" eb="665">
      <t>シテイツウショカイゴジギョウショ</t>
    </rPh>
    <rPh sb="666" eb="669">
      <t>エイギョウビ</t>
    </rPh>
    <rPh sb="672" eb="675">
      <t>リヨウシャ</t>
    </rPh>
    <rPh sb="676" eb="678">
      <t>ケンコウ</t>
    </rPh>
    <rPh sb="678" eb="680">
      <t>ジョウタイ</t>
    </rPh>
    <rPh sb="681" eb="683">
      <t>カクニン</t>
    </rPh>
    <rPh sb="684" eb="685">
      <t>オコナ</t>
    </rPh>
    <rPh sb="687" eb="689">
      <t>ビョウイン</t>
    </rPh>
    <rPh sb="690" eb="693">
      <t>シンリョウジョ</t>
    </rPh>
    <rPh sb="694" eb="696">
      <t>ホウモン</t>
    </rPh>
    <rPh sb="696" eb="698">
      <t>カンゴ</t>
    </rPh>
    <rPh sb="705" eb="707">
      <t>シテイ</t>
    </rPh>
    <rPh sb="707" eb="709">
      <t>ツウショ</t>
    </rPh>
    <rPh sb="709" eb="711">
      <t>カイゴ</t>
    </rPh>
    <rPh sb="711" eb="714">
      <t>ジギョウショ</t>
    </rPh>
    <rPh sb="715" eb="717">
      <t>テイキョウ</t>
    </rPh>
    <rPh sb="717" eb="719">
      <t>ジカン</t>
    </rPh>
    <rPh sb="719" eb="720">
      <t>タイ</t>
    </rPh>
    <rPh sb="721" eb="722">
      <t>ツウ</t>
    </rPh>
    <rPh sb="724" eb="726">
      <t>ミッセツ</t>
    </rPh>
    <rPh sb="728" eb="730">
      <t>テキセツ</t>
    </rPh>
    <rPh sb="731" eb="733">
      <t>レンケイ</t>
    </rPh>
    <rPh sb="734" eb="735">
      <t>ハカ</t>
    </rPh>
    <phoneticPr fontId="2"/>
  </si>
  <si>
    <t xml:space="preserve">１　従業者の配置の基準
　(１) 指定通所介護事業者が、指定通所介護事業所ごとに置くべき従業者の員数は、次のとおりとなっているか。
　①生活相談員
　指定通所介護の提供日ごとに、当該指定通所介護を提供している時間帯に生活相談員（専ら当該指定通所介護の提供に当たる者に限る。）が勤務している時間数の合計を当該指定通所介護を提供している時間帯の時間数で除して得た数が１以上となるために必要な数を配置しているか。
　※指定通所介護の単位とは、同時に、一体的に提供される指定通所介護をいうものであることから、例えば、次のような場合には、二単位として扱われ、それぞれの単位ごとに必要な従業者を確保する必要がある。
イ　指定通所介護が同時に一定の距離を置いた二つの場所で行われ、これらのサービスの提供が一体的に行われているといえない場合
ロ　午前と午後とで別の利用者に対して指定通所介護を提供する場合
 また、利用者ごとに策定した通所介護計画に位置づけられた内容の通所介護が一体的に提供されていると認められる場合は、同一単位で提供時間数の異なる利用者に対して指定通所介護を行うことも可能である。なお、同時一体的に行われているとは認められない場合は、別単位となることに留意すること。
</t>
    <phoneticPr fontId="2"/>
  </si>
  <si>
    <t>33 虐待の防止
　指定通所介護事業者は虐待の発生及び再発を防止するため、次の各号に揚げる措置を講じているか。　　　　　　　　　　　　
（１） 虐待の防止に係る対策を検討するための委員会（テレビ電話装置等を活用して行うことができるものとする。）を定期的に開催するとともに、その結果について、通所介護従業者に十分に周知すること。
（２）虐待の防止のための指針を整備すること。
（３）通所介護従業者に対し、虐待の防止のための研修を定期的に実施すること。
（４） 前３号に掲げる措置を適切に実施するための担当者を置くこと。</t>
    <rPh sb="3" eb="5">
      <t>ギャクタイ</t>
    </rPh>
    <rPh sb="6" eb="8">
      <t>ボウシ</t>
    </rPh>
    <rPh sb="12" eb="14">
      <t>ツウショ</t>
    </rPh>
    <rPh sb="23" eb="25">
      <t>ハッセイ</t>
    </rPh>
    <rPh sb="25" eb="26">
      <t>オヨ</t>
    </rPh>
    <rPh sb="27" eb="29">
      <t>サイハツ</t>
    </rPh>
    <rPh sb="30" eb="32">
      <t>ボウシ</t>
    </rPh>
    <rPh sb="37" eb="38">
      <t>ツギ</t>
    </rPh>
    <rPh sb="39" eb="41">
      <t>カクゴウ</t>
    </rPh>
    <rPh sb="42" eb="43">
      <t>ア</t>
    </rPh>
    <rPh sb="45" eb="47">
      <t>ソチ</t>
    </rPh>
    <rPh sb="48" eb="49">
      <t>コウ</t>
    </rPh>
    <rPh sb="190" eb="192">
      <t>ツウショ</t>
    </rPh>
    <rPh sb="192" eb="194">
      <t>カイゴ</t>
    </rPh>
    <rPh sb="194" eb="197">
      <t>ジュウギョウシャ</t>
    </rPh>
    <phoneticPr fontId="2"/>
  </si>
  <si>
    <t>平12厚告19別表の6のホの注1</t>
    <phoneticPr fontId="2"/>
  </si>
  <si>
    <t xml:space="preserve">27　 介護職員等処遇改善加算（令和８年５月３１日まで）
　別に厚生労働大臣が定める基準に適合する介護職員等の賃金の改善等を実施しているものとして、電子情報処理組織を使用する方法により、都道府県知事に対し、老健局長が定める様式による届出を行った指定通所介護事業所が、利用者に対し、指定通所介護を行った場合は、当該基準に掲げる区分に従い、次に掲げる単位数を所定単位数に加算しているか。ただし、次に掲げるいずれかの加算を算定している場合においては、次に掲げるその他の加算は算定しない。
（１） 介護職員等処遇改善加算(Ⅰ) イからニまでにより算定した単位数の1000分の92に相当する単位数 
（２） 介護職員等処遇改善加算(Ⅱ) イからニまでにより算定した単位数の1000分の90に相当する単位数 
（３） 介護職員等処遇改善加算(Ⅲ) イからニまでにより算定した単位数の1000分の80に相当する単位数 
（４） 介護職員等処遇改善加算(Ⅳ) イからニまでにより算定した単位数の1000分の64に相当する単位数 </t>
    <phoneticPr fontId="2"/>
  </si>
  <si>
    <t>28　介護職員等処遇改善加算（令和８年６月１日から）
　別に厚生労働大臣が定める基準に適合する介護職員等の賃金の改善等を実施しているものとして、電子情報処理組織を使用する方法により、都道府県知事に対し、老健局長が定める様式による届出を行った指定通所介護事業所が、利用者に対し、指定通所介護を行った場合は、当該基準に掲げる区分に従い、次に掲げる単位数を所定単位数に加算しているか。ただし、次に掲げるいずれかの加算を算定している場合においては、次に掲げるその他の加算は算定しない。
（１） 介護職員等処遇改善加算(Ⅰ)イ イからニまでにより算定した単位数の1000分の111に相当する単位数 
（２）介護職員等処遇改善加算(Ⅰ)ロ イからニまでにより算定した単位数の1000分の120に相当する単位数 
（３）介護職員等処遇改善加算(Ⅱ)イ イからニまでにより算定した単位数の1000分の109に相当する単位数 
（４）介護職員等処遇改善加算(Ⅱ)ロ イからニまでにより算定した単位数の1000分の118に相当する単位数 
（５）介護職員等処遇改善加算(Ⅲ) イからニまでにより算定した単位数の1000分の99に相当する単位数
（６）介護職員等処遇改善加算(Ⅳ) イからニまでにより算定した単位数の1000分の83に相当する単位数</t>
    <phoneticPr fontId="2"/>
  </si>
  <si>
    <t>平12厚告19別表の6のホの注</t>
    <phoneticPr fontId="2"/>
  </si>
  <si>
    <t>令和８年５月３１日まで</t>
    <rPh sb="0" eb="2">
      <t>レイワ</t>
    </rPh>
    <rPh sb="3" eb="4">
      <t>ネン</t>
    </rPh>
    <rPh sb="5" eb="6">
      <t>ガツ</t>
    </rPh>
    <rPh sb="8" eb="9">
      <t>ニチ</t>
    </rPh>
    <phoneticPr fontId="39"/>
  </si>
  <si>
    <t>介護職員等処遇改善加算（Ⅰ）</t>
    <rPh sb="0" eb="11">
      <t>カイゴショクイントウショグウカイゼンカサン</t>
    </rPh>
    <phoneticPr fontId="39"/>
  </si>
  <si>
    <t>介護職員等処遇改善加算（Ⅱ）</t>
    <phoneticPr fontId="39"/>
  </si>
  <si>
    <t>介護職員等処遇改善加算（Ⅲ）</t>
    <phoneticPr fontId="39"/>
  </si>
  <si>
    <t>介護職員等処遇改善加算（Ⅳ）</t>
    <phoneticPr fontId="39"/>
  </si>
  <si>
    <t>令和８年６月１日以降</t>
    <rPh sb="0" eb="2">
      <t>レイワ</t>
    </rPh>
    <rPh sb="3" eb="4">
      <t>ネン</t>
    </rPh>
    <rPh sb="5" eb="6">
      <t>ガツ</t>
    </rPh>
    <rPh sb="7" eb="8">
      <t>ニチ</t>
    </rPh>
    <rPh sb="8" eb="10">
      <t>イコウ</t>
    </rPh>
    <phoneticPr fontId="39"/>
  </si>
  <si>
    <t>介護職員等処遇改善加算（Ⅰ）イ</t>
    <phoneticPr fontId="39"/>
  </si>
  <si>
    <t>介護職員等処遇改善加算（Ⅰ）ロ</t>
    <phoneticPr fontId="39"/>
  </si>
  <si>
    <t>介護職員等処遇改善加算（Ⅱ）イ</t>
    <phoneticPr fontId="39"/>
  </si>
  <si>
    <t>介護職員等処遇改善加算（Ⅱ）ロ</t>
    <phoneticPr fontId="39"/>
  </si>
  <si>
    <r>
      <rPr>
        <b/>
        <sz val="18"/>
        <rFont val="BIZ UD明朝 Medium"/>
        <family val="1"/>
        <charset val="128"/>
      </rPr>
      <t>【予防通所サービス】</t>
    </r>
    <r>
      <rPr>
        <b/>
        <sz val="14"/>
        <rFont val="BIZ UD明朝 Medium"/>
        <family val="1"/>
        <charset val="128"/>
      </rPr>
      <t>　　　　　　　　　　 ※「該当」または「非該当」に☑してください</t>
    </r>
    <rPh sb="1" eb="3">
      <t>ヨボウ</t>
    </rPh>
    <rPh sb="3" eb="5">
      <t>ツウショ</t>
    </rPh>
    <phoneticPr fontId="3"/>
  </si>
  <si>
    <r>
      <rPr>
        <b/>
        <sz val="18"/>
        <rFont val="BIZ UD明朝 Medium"/>
        <family val="1"/>
        <charset val="128"/>
      </rPr>
      <t>【生活援助通所サービス】　　</t>
    </r>
    <r>
      <rPr>
        <b/>
        <sz val="14"/>
        <rFont val="BIZ UD明朝 Medium"/>
        <family val="1"/>
        <charset val="128"/>
      </rPr>
      <t>　　　</t>
    </r>
    <rPh sb="1" eb="3">
      <t>セイカツ</t>
    </rPh>
    <rPh sb="3" eb="5">
      <t>エンジョ</t>
    </rPh>
    <rPh sb="5" eb="7">
      <t>ツウショ</t>
    </rPh>
    <phoneticPr fontId="3"/>
  </si>
  <si>
    <r>
      <rPr>
        <b/>
        <sz val="18"/>
        <rFont val="BIZ UD明朝 Medium"/>
        <family val="1"/>
        <charset val="128"/>
      </rPr>
      <t>【予防通所・生活援助通所サービス共通】</t>
    </r>
    <r>
      <rPr>
        <b/>
        <sz val="14"/>
        <rFont val="BIZ UD明朝 Medium"/>
        <family val="1"/>
        <charset val="128"/>
      </rPr>
      <t>※「該当」または「非該当」に☑してください</t>
    </r>
    <rPh sb="1" eb="3">
      <t>ヨボウ</t>
    </rPh>
    <rPh sb="3" eb="5">
      <t>ツウショ</t>
    </rPh>
    <rPh sb="6" eb="8">
      <t>セイカツ</t>
    </rPh>
    <rPh sb="8" eb="10">
      <t>エンジョ</t>
    </rPh>
    <rPh sb="10" eb="12">
      <t>ツウショ</t>
    </rPh>
    <rPh sb="16" eb="18">
      <t>キョウツウ</t>
    </rPh>
    <phoneticPr fontId="3"/>
  </si>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</sst>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h:mm;@"/>
  </numFmts>
  <fonts count="4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1"/>
      <name val="ＭＳ Ｐゴシック"/>
      <family val="2"/>
      <charset val="128"/>
      <scheme val="minor"/>
    </font>
    <font>
      <sz val="12"/>
      <name val="ＭＳ ゴシック"/>
      <family val="3"/>
      <charset val="128"/>
    </font>
    <font>
      <sz val="9"/>
      <color rgb="FF0070C0"/>
      <name val="ＭＳ 明朝"/>
      <family val="1"/>
      <charset val="128"/>
    </font>
    <font>
      <sz val="11"/>
      <color theme="1"/>
      <name val="ＭＳ Ｐ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
      <sz val="20"/>
      <name val="BIZ UD明朝 Medium"/>
      <family val="1"/>
      <charset val="128"/>
    </font>
    <font>
      <sz val="11"/>
      <name val="BIZ UD明朝 Medium"/>
      <family val="1"/>
      <charset val="128"/>
    </font>
    <font>
      <sz val="12"/>
      <name val="BIZ UD明朝 Medium"/>
      <family val="1"/>
      <charset val="128"/>
    </font>
    <font>
      <b/>
      <sz val="14"/>
      <name val="BIZ UD明朝 Medium"/>
      <family val="1"/>
      <charset val="128"/>
    </font>
    <font>
      <sz val="10"/>
      <name val="BIZ UD明朝 Medium"/>
      <family val="1"/>
      <charset val="128"/>
    </font>
    <font>
      <sz val="8"/>
      <name val="BIZ UD明朝 Medium"/>
      <family val="1"/>
      <charset val="128"/>
    </font>
    <font>
      <sz val="9"/>
      <name val="BIZ UD明朝 Medium"/>
      <family val="1"/>
      <charset val="128"/>
    </font>
    <font>
      <strike/>
      <sz val="9"/>
      <name val="BIZ UD明朝 Medium"/>
      <family val="1"/>
      <charset val="128"/>
    </font>
    <font>
      <sz val="6"/>
      <name val="游ゴシック"/>
      <family val="2"/>
      <charset val="128"/>
    </font>
    <font>
      <sz val="11"/>
      <color rgb="FF000000"/>
      <name val="BIZ UD明朝 Medium"/>
      <family val="1"/>
      <charset val="128"/>
    </font>
    <font>
      <b/>
      <sz val="20"/>
      <name val="BIZ UD明朝 Medium"/>
      <family val="1"/>
      <charset val="128"/>
    </font>
    <font>
      <b/>
      <sz val="18"/>
      <name val="BIZ UD明朝 Medium"/>
      <family val="1"/>
      <charset val="128"/>
    </font>
    <font>
      <b/>
      <sz val="12"/>
      <name val="BIZ UD明朝 Medium"/>
      <family val="1"/>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58">
    <border>
      <left/>
      <right/>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dashed">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hair">
        <color indexed="64"/>
      </right>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1" fillId="0" borderId="0">
      <alignment vertical="center"/>
    </xf>
    <xf numFmtId="38" fontId="8" fillId="0" borderId="0" applyFont="0" applyFill="0" applyBorder="0" applyAlignment="0" applyProtection="0">
      <alignment vertical="center"/>
    </xf>
    <xf numFmtId="0" fontId="1" fillId="0" borderId="0">
      <alignment vertical="center"/>
    </xf>
  </cellStyleXfs>
  <cellXfs count="706">
    <xf numFmtId="0" fontId="0" fillId="0" borderId="0" xfId="0">
      <alignment vertical="center"/>
    </xf>
    <xf numFmtId="0" fontId="1" fillId="0" borderId="0" xfId="1"/>
    <xf numFmtId="0" fontId="1" fillId="0" borderId="2" xfId="1" applyBorder="1"/>
    <xf numFmtId="0" fontId="1" fillId="0" borderId="3" xfId="1" applyBorder="1" applyAlignment="1">
      <alignment horizontal="center" vertical="center"/>
    </xf>
    <xf numFmtId="0" fontId="5" fillId="0" borderId="0" xfId="0" applyFont="1">
      <alignment vertical="center"/>
    </xf>
    <xf numFmtId="0" fontId="4" fillId="0" borderId="0" xfId="2" applyFont="1">
      <alignment vertical="center"/>
    </xf>
    <xf numFmtId="0" fontId="6" fillId="0" borderId="0" xfId="2" applyFont="1">
      <alignment vertical="center"/>
    </xf>
    <xf numFmtId="0" fontId="6" fillId="0" borderId="41" xfId="2" applyFont="1" applyBorder="1">
      <alignment vertical="center"/>
    </xf>
    <xf numFmtId="0" fontId="6" fillId="0" borderId="28" xfId="2" applyFont="1" applyBorder="1">
      <alignment vertical="center"/>
    </xf>
    <xf numFmtId="0" fontId="6" fillId="0" borderId="0" xfId="2" applyFont="1" applyBorder="1">
      <alignment vertical="center"/>
    </xf>
    <xf numFmtId="0" fontId="6" fillId="0" borderId="48" xfId="2" applyFont="1" applyBorder="1">
      <alignment vertical="center"/>
    </xf>
    <xf numFmtId="0" fontId="4" fillId="0" borderId="0" xfId="2" applyFont="1" applyAlignment="1">
      <alignment vertical="center" wrapText="1"/>
    </xf>
    <xf numFmtId="0" fontId="4" fillId="0" borderId="0" xfId="2" applyFont="1" applyAlignment="1">
      <alignment horizontal="center" vertical="center"/>
    </xf>
    <xf numFmtId="0" fontId="4" fillId="0" borderId="0" xfId="2" applyFont="1" applyAlignment="1">
      <alignment horizontal="left" vertical="center" shrinkToFit="1"/>
    </xf>
    <xf numFmtId="0" fontId="5" fillId="0" borderId="6"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48" xfId="0" applyFont="1" applyBorder="1">
      <alignment vertical="center"/>
    </xf>
    <xf numFmtId="0" fontId="9" fillId="4" borderId="67" xfId="0" applyFont="1" applyFill="1" applyBorder="1" applyAlignment="1" applyProtection="1">
      <alignment horizontal="center" vertical="center" wrapText="1"/>
      <protection locked="0"/>
    </xf>
    <xf numFmtId="0" fontId="9" fillId="4" borderId="85" xfId="0" applyFont="1" applyFill="1" applyBorder="1" applyAlignment="1" applyProtection="1">
      <alignment horizontal="center" vertical="center" shrinkToFit="1"/>
      <protection locked="0"/>
    </xf>
    <xf numFmtId="0" fontId="9" fillId="4" borderId="86" xfId="0" applyFont="1" applyFill="1" applyBorder="1" applyAlignment="1" applyProtection="1">
      <alignment horizontal="center" vertical="center" shrinkToFit="1"/>
      <protection locked="0"/>
    </xf>
    <xf numFmtId="0" fontId="9" fillId="4" borderId="87" xfId="0" applyFont="1" applyFill="1" applyBorder="1" applyAlignment="1" applyProtection="1">
      <alignment horizontal="center" vertical="center" shrinkToFit="1"/>
      <protection locked="0"/>
    </xf>
    <xf numFmtId="0" fontId="9" fillId="4" borderId="11"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0" fontId="9" fillId="4" borderId="78" xfId="0" applyFont="1" applyFill="1" applyBorder="1" applyAlignment="1" applyProtection="1">
      <alignment horizontal="center" vertical="center" wrapText="1"/>
      <protection locked="0"/>
    </xf>
    <xf numFmtId="178" fontId="12" fillId="6" borderId="33" xfId="0" applyNumberFormat="1" applyFont="1" applyFill="1" applyBorder="1" applyAlignment="1" applyProtection="1">
      <alignment horizontal="center" vertical="center" shrinkToFit="1"/>
      <protection locked="0"/>
    </xf>
    <xf numFmtId="178" fontId="12" fillId="6" borderId="3" xfId="0" applyNumberFormat="1" applyFont="1" applyFill="1" applyBorder="1" applyAlignment="1" applyProtection="1">
      <alignment horizontal="center" vertical="center" shrinkToFit="1"/>
      <protection locked="0"/>
    </xf>
    <xf numFmtId="178" fontId="12" fillId="6" borderId="75" xfId="0" applyNumberFormat="1" applyFont="1" applyFill="1" applyBorder="1" applyAlignment="1" applyProtection="1">
      <alignment horizontal="center" vertical="center" shrinkToFit="1"/>
      <protection locked="0"/>
    </xf>
    <xf numFmtId="0" fontId="20" fillId="6" borderId="3" xfId="0" applyFont="1" applyFill="1" applyBorder="1" applyAlignment="1" applyProtection="1">
      <alignment horizontal="center" vertical="center"/>
      <protection locked="0"/>
    </xf>
    <xf numFmtId="20" fontId="20" fillId="6" borderId="3" xfId="0" applyNumberFormat="1" applyFont="1" applyFill="1" applyBorder="1" applyAlignment="1" applyProtection="1">
      <alignment horizontal="center" vertical="center"/>
      <protection locked="0"/>
    </xf>
    <xf numFmtId="0" fontId="20" fillId="6" borderId="3" xfId="0" applyFont="1" applyFill="1" applyBorder="1" applyAlignment="1" applyProtection="1">
      <alignment horizontal="left" vertical="center"/>
      <protection locked="0"/>
    </xf>
    <xf numFmtId="0" fontId="20" fillId="2" borderId="3" xfId="4" applyNumberFormat="1" applyFont="1" applyFill="1" applyBorder="1" applyAlignment="1" applyProtection="1">
      <alignment horizontal="center" vertical="center"/>
    </xf>
    <xf numFmtId="0" fontId="9" fillId="0" borderId="0" xfId="0" applyFo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horizontal="right" vertical="center"/>
    </xf>
    <xf numFmtId="0" fontId="10"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xf numFmtId="0" fontId="12" fillId="0" borderId="0" xfId="0" applyFont="1" applyAlignment="1">
      <alignment horizontal="left"/>
    </xf>
    <xf numFmtId="0" fontId="10" fillId="0" borderId="0" xfId="0" applyFont="1" applyAlignment="1">
      <alignment horizontal="center" vertical="center"/>
    </xf>
    <xf numFmtId="0" fontId="11" fillId="0" borderId="0" xfId="0" applyFont="1" applyAlignment="1">
      <alignment horizontal="right" vertical="center"/>
    </xf>
    <xf numFmtId="0" fontId="14" fillId="0" borderId="0" xfId="0" applyFont="1" applyAlignment="1"/>
    <xf numFmtId="0" fontId="13" fillId="0" borderId="0" xfId="0" applyFont="1">
      <alignment vertical="center"/>
    </xf>
    <xf numFmtId="0" fontId="13" fillId="0" borderId="0" xfId="0" applyFont="1" applyAlignment="1">
      <alignment horizontal="right" vertical="center"/>
    </xf>
    <xf numFmtId="0" fontId="12" fillId="0" borderId="33" xfId="0" applyFont="1" applyBorder="1" applyAlignment="1">
      <alignment horizontal="center" vertical="center"/>
    </xf>
    <xf numFmtId="0" fontId="12" fillId="0" borderId="3" xfId="0" applyFont="1" applyBorder="1" applyAlignment="1">
      <alignment horizontal="center" vertical="center"/>
    </xf>
    <xf numFmtId="0" fontId="12" fillId="0" borderId="75" xfId="0" applyFont="1" applyBorder="1" applyAlignment="1">
      <alignment horizontal="center" vertical="center"/>
    </xf>
    <xf numFmtId="0" fontId="12" fillId="0" borderId="9" xfId="0" applyFont="1" applyBorder="1" applyAlignment="1">
      <alignment horizontal="center" vertical="center"/>
    </xf>
    <xf numFmtId="178" fontId="9" fillId="4" borderId="85" xfId="0" applyNumberFormat="1" applyFont="1" applyFill="1" applyBorder="1" applyAlignment="1" applyProtection="1">
      <alignment horizontal="center" vertical="center" shrinkToFit="1"/>
      <protection locked="0"/>
    </xf>
    <xf numFmtId="178" fontId="9" fillId="4" borderId="86" xfId="0" applyNumberFormat="1" applyFont="1" applyFill="1" applyBorder="1" applyAlignment="1" applyProtection="1">
      <alignment horizontal="center" vertical="center" shrinkToFit="1"/>
      <protection locked="0"/>
    </xf>
    <xf numFmtId="178" fontId="9" fillId="4" borderId="87" xfId="0" applyNumberFormat="1" applyFont="1" applyFill="1" applyBorder="1" applyAlignment="1" applyProtection="1">
      <alignment horizontal="center" vertical="center" shrinkToFit="1"/>
      <protection locked="0"/>
    </xf>
    <xf numFmtId="178" fontId="9" fillId="0" borderId="96" xfId="0" applyNumberFormat="1" applyFont="1" applyBorder="1" applyAlignment="1">
      <alignment horizontal="center" vertical="center" shrinkToFit="1"/>
    </xf>
    <xf numFmtId="178" fontId="9" fillId="0" borderId="97" xfId="0" applyNumberFormat="1" applyFont="1" applyBorder="1" applyAlignment="1">
      <alignment horizontal="center" vertical="center" shrinkToFit="1"/>
    </xf>
    <xf numFmtId="178" fontId="9" fillId="0" borderId="98" xfId="0" applyNumberFormat="1" applyFont="1" applyBorder="1" applyAlignment="1">
      <alignment horizontal="center" vertical="center" shrinkToFit="1"/>
    </xf>
    <xf numFmtId="178" fontId="9" fillId="0" borderId="105" xfId="0" applyNumberFormat="1" applyFont="1" applyBorder="1" applyAlignment="1">
      <alignment horizontal="center" vertical="center" shrinkToFit="1"/>
    </xf>
    <xf numFmtId="178" fontId="9" fillId="0" borderId="106" xfId="0" applyNumberFormat="1" applyFont="1" applyBorder="1" applyAlignment="1">
      <alignment horizontal="center" vertical="center" shrinkToFit="1"/>
    </xf>
    <xf numFmtId="178" fontId="9" fillId="0" borderId="107" xfId="0" applyNumberFormat="1" applyFont="1" applyBorder="1" applyAlignment="1">
      <alignment horizontal="center" vertical="center" shrinkToFit="1"/>
    </xf>
    <xf numFmtId="0" fontId="9" fillId="4" borderId="12" xfId="0" applyFont="1" applyFill="1" applyBorder="1" applyAlignment="1" applyProtection="1">
      <alignment horizontal="center" vertical="center" wrapText="1"/>
      <protection locked="0"/>
    </xf>
    <xf numFmtId="0" fontId="13" fillId="2" borderId="0" xfId="0" applyFont="1" applyFill="1">
      <alignment vertical="center"/>
    </xf>
    <xf numFmtId="0" fontId="13" fillId="2" borderId="124" xfId="0" applyFont="1" applyFill="1" applyBorder="1">
      <alignment vertical="center"/>
    </xf>
    <xf numFmtId="0" fontId="18" fillId="2" borderId="125" xfId="0" applyFont="1" applyFill="1" applyBorder="1" applyAlignment="1">
      <alignment horizontal="center" vertical="center"/>
    </xf>
    <xf numFmtId="0" fontId="13" fillId="2" borderId="125" xfId="0" applyFont="1" applyFill="1" applyBorder="1" applyAlignment="1">
      <alignment horizontal="center" vertical="center" wrapText="1"/>
    </xf>
    <xf numFmtId="0" fontId="13" fillId="2" borderId="125" xfId="0" applyFont="1" applyFill="1" applyBorder="1" applyAlignment="1">
      <alignment horizontal="center" vertical="center" shrinkToFit="1"/>
    </xf>
    <xf numFmtId="0" fontId="17" fillId="2" borderId="125" xfId="0" applyFont="1" applyFill="1" applyBorder="1" applyAlignment="1">
      <alignment horizontal="center" vertical="center" wrapText="1"/>
    </xf>
    <xf numFmtId="178" fontId="13" fillId="2" borderId="125" xfId="0" applyNumberFormat="1" applyFont="1" applyFill="1" applyBorder="1" applyAlignment="1">
      <alignment horizontal="center" vertical="center" shrinkToFit="1"/>
    </xf>
    <xf numFmtId="178" fontId="13" fillId="2" borderId="125" xfId="0" applyNumberFormat="1"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0" borderId="127" xfId="0" applyFont="1" applyBorder="1">
      <alignment vertical="center"/>
    </xf>
    <xf numFmtId="178" fontId="12" fillId="2" borderId="128" xfId="0" applyNumberFormat="1" applyFont="1" applyFill="1" applyBorder="1" applyAlignment="1">
      <alignment horizontal="center" vertical="center" shrinkToFit="1"/>
    </xf>
    <xf numFmtId="178" fontId="12" fillId="2" borderId="68" xfId="0" applyNumberFormat="1" applyFont="1" applyFill="1" applyBorder="1" applyAlignment="1">
      <alignment horizontal="center" vertical="center" shrinkToFit="1"/>
    </xf>
    <xf numFmtId="178" fontId="12" fillId="2" borderId="129" xfId="0" applyNumberFormat="1" applyFont="1" applyFill="1" applyBorder="1" applyAlignment="1">
      <alignment horizontal="center" vertical="center" shrinkToFit="1"/>
    </xf>
    <xf numFmtId="0" fontId="13" fillId="0" borderId="74" xfId="0" applyFont="1" applyBorder="1">
      <alignment vertical="center"/>
    </xf>
    <xf numFmtId="178" fontId="12" fillId="2" borderId="33" xfId="0" applyNumberFormat="1" applyFont="1" applyFill="1" applyBorder="1" applyAlignment="1">
      <alignment horizontal="center" vertical="center" shrinkToFit="1"/>
    </xf>
    <xf numFmtId="178" fontId="12" fillId="2" borderId="3" xfId="0" applyNumberFormat="1" applyFont="1" applyFill="1" applyBorder="1" applyAlignment="1">
      <alignment horizontal="center" vertical="center" shrinkToFit="1"/>
    </xf>
    <xf numFmtId="178" fontId="12" fillId="2" borderId="75" xfId="0" applyNumberFormat="1" applyFont="1" applyFill="1" applyBorder="1" applyAlignment="1">
      <alignment horizontal="center" vertical="center" shrinkToFit="1"/>
    </xf>
    <xf numFmtId="0" fontId="13" fillId="0" borderId="139" xfId="0" applyFont="1" applyBorder="1">
      <alignment vertical="center"/>
    </xf>
    <xf numFmtId="0" fontId="14" fillId="0" borderId="0" xfId="0" applyFont="1">
      <alignment vertical="center"/>
    </xf>
    <xf numFmtId="0" fontId="13" fillId="0" borderId="0" xfId="0" applyFont="1" applyAlignment="1">
      <alignment vertical="center" shrinkToFit="1"/>
    </xf>
    <xf numFmtId="0" fontId="16" fillId="0" borderId="0" xfId="0" applyFont="1" applyAlignment="1">
      <alignment vertical="center" shrinkToFit="1"/>
    </xf>
    <xf numFmtId="0" fontId="13" fillId="0" borderId="0" xfId="0" applyFont="1" applyAlignment="1">
      <alignment horizontal="left" vertical="center"/>
    </xf>
    <xf numFmtId="0" fontId="13" fillId="0" borderId="0" xfId="0" applyFont="1" applyAlignment="1">
      <alignment vertical="center" wrapText="1"/>
    </xf>
    <xf numFmtId="1" fontId="13" fillId="2" borderId="125" xfId="0" applyNumberFormat="1" applyFont="1" applyFill="1" applyBorder="1" applyAlignment="1">
      <alignment horizontal="center" vertical="center" wrapText="1"/>
    </xf>
    <xf numFmtId="0" fontId="0" fillId="2" borderId="0" xfId="0" applyFill="1">
      <alignment vertical="center"/>
    </xf>
    <xf numFmtId="0" fontId="13" fillId="2" borderId="0" xfId="0" applyFont="1" applyFill="1" applyAlignment="1">
      <alignment horizontal="left" vertical="center"/>
    </xf>
    <xf numFmtId="0" fontId="11" fillId="2" borderId="0" xfId="0" applyFont="1" applyFill="1" applyAlignment="1">
      <alignment horizontal="left" vertical="center"/>
    </xf>
    <xf numFmtId="0" fontId="13" fillId="6" borderId="3" xfId="0" applyFont="1" applyFill="1" applyBorder="1" applyAlignment="1">
      <alignment horizontal="left" vertical="center"/>
    </xf>
    <xf numFmtId="0" fontId="13" fillId="4" borderId="3" xfId="0" applyFont="1" applyFill="1" applyBorder="1" applyAlignment="1">
      <alignment horizontal="left" vertical="center"/>
    </xf>
    <xf numFmtId="0" fontId="23" fillId="2" borderId="0" xfId="0" applyFont="1" applyFill="1" applyAlignment="1">
      <alignment horizontal="left" vertical="center"/>
    </xf>
    <xf numFmtId="0" fontId="13" fillId="2" borderId="3" xfId="0" applyFont="1" applyFill="1" applyBorder="1" applyAlignment="1">
      <alignment horizontal="center" vertical="center"/>
    </xf>
    <xf numFmtId="0" fontId="13" fillId="2" borderId="3" xfId="0" applyFont="1" applyFill="1" applyBorder="1" applyAlignment="1">
      <alignment horizontal="left" vertical="center"/>
    </xf>
    <xf numFmtId="0" fontId="24" fillId="2" borderId="0" xfId="0" applyFont="1" applyFill="1">
      <alignment vertical="center"/>
    </xf>
    <xf numFmtId="0" fontId="24" fillId="2" borderId="0" xfId="0" applyFont="1" applyFill="1" applyAlignment="1">
      <alignment horizontal="left" vertical="center"/>
    </xf>
    <xf numFmtId="0" fontId="13" fillId="2" borderId="0" xfId="0" applyFont="1" applyFill="1" applyAlignment="1">
      <alignment vertical="center" wrapText="1"/>
    </xf>
    <xf numFmtId="0" fontId="12" fillId="2" borderId="0" xfId="0" applyFont="1" applyFill="1" applyAlignment="1"/>
    <xf numFmtId="0" fontId="12" fillId="2" borderId="0" xfId="0" applyFont="1" applyFill="1">
      <alignment vertical="center"/>
    </xf>
    <xf numFmtId="0" fontId="12" fillId="2" borderId="0" xfId="0" applyFont="1" applyFill="1" applyAlignment="1">
      <alignment vertical="center" wrapText="1"/>
    </xf>
    <xf numFmtId="0" fontId="12" fillId="2" borderId="0" xfId="0" applyFont="1" applyFill="1" applyAlignment="1">
      <alignment horizontal="justify" vertical="center" wrapText="1"/>
    </xf>
    <xf numFmtId="0" fontId="27" fillId="2" borderId="0" xfId="0" applyFont="1" applyFill="1">
      <alignment vertical="center"/>
    </xf>
    <xf numFmtId="0" fontId="29" fillId="2" borderId="0" xfId="0" applyFont="1" applyFill="1">
      <alignment vertical="center"/>
    </xf>
    <xf numFmtId="0" fontId="9" fillId="2" borderId="3" xfId="0" applyFont="1" applyFill="1" applyBorder="1" applyAlignment="1">
      <alignment horizontal="center" vertical="center"/>
    </xf>
    <xf numFmtId="0" fontId="9" fillId="2" borderId="3" xfId="0" applyFont="1" applyFill="1" applyBorder="1">
      <alignment vertical="center"/>
    </xf>
    <xf numFmtId="0" fontId="29" fillId="2" borderId="151" xfId="0" applyFont="1" applyFill="1" applyBorder="1" applyAlignment="1">
      <alignment horizontal="center" vertical="center"/>
    </xf>
    <xf numFmtId="0" fontId="30" fillId="2" borderId="152" xfId="0" applyFont="1" applyFill="1" applyBorder="1" applyAlignment="1">
      <alignment horizontal="center" vertical="center"/>
    </xf>
    <xf numFmtId="0" fontId="30" fillId="2" borderId="153" xfId="0" applyFont="1" applyFill="1" applyBorder="1" applyAlignment="1">
      <alignment horizontal="center" vertical="center"/>
    </xf>
    <xf numFmtId="0" fontId="30" fillId="2" borderId="154" xfId="0" applyFont="1" applyFill="1" applyBorder="1" applyAlignment="1">
      <alignment horizontal="center" vertical="center"/>
    </xf>
    <xf numFmtId="0" fontId="29" fillId="2" borderId="153" xfId="0" applyFont="1" applyFill="1" applyBorder="1" applyAlignment="1">
      <alignment horizontal="center" vertical="center"/>
    </xf>
    <xf numFmtId="0" fontId="29" fillId="2" borderId="155" xfId="0" applyFont="1" applyFill="1" applyBorder="1" applyAlignment="1">
      <alignment horizontal="center" vertical="center"/>
    </xf>
    <xf numFmtId="0" fontId="30" fillId="2" borderId="31" xfId="0" applyFont="1" applyFill="1" applyBorder="1">
      <alignment vertical="center"/>
    </xf>
    <xf numFmtId="0" fontId="30" fillId="2" borderId="19" xfId="0" applyFont="1" applyFill="1" applyBorder="1">
      <alignment vertical="center"/>
    </xf>
    <xf numFmtId="0" fontId="30" fillId="2" borderId="16" xfId="0" applyFont="1" applyFill="1" applyBorder="1">
      <alignment vertical="center"/>
    </xf>
    <xf numFmtId="0" fontId="29" fillId="2" borderId="19" xfId="0" applyFont="1" applyFill="1" applyBorder="1">
      <alignment vertical="center"/>
    </xf>
    <xf numFmtId="0" fontId="29" fillId="2" borderId="42" xfId="0" applyFont="1" applyFill="1" applyBorder="1">
      <alignment vertical="center"/>
    </xf>
    <xf numFmtId="0" fontId="30" fillId="2" borderId="33" xfId="0" applyFont="1" applyFill="1" applyBorder="1">
      <alignment vertical="center"/>
    </xf>
    <xf numFmtId="0" fontId="30" fillId="2" borderId="3" xfId="0" applyFont="1" applyFill="1" applyBorder="1">
      <alignment vertical="center"/>
    </xf>
    <xf numFmtId="0" fontId="30" fillId="2" borderId="14" xfId="0" applyFont="1" applyFill="1" applyBorder="1">
      <alignment vertical="center"/>
    </xf>
    <xf numFmtId="0" fontId="30" fillId="2" borderId="75" xfId="0" applyFont="1" applyFill="1" applyBorder="1">
      <alignment vertical="center"/>
    </xf>
    <xf numFmtId="0" fontId="29" fillId="2" borderId="3" xfId="0" applyFont="1" applyFill="1" applyBorder="1">
      <alignment vertical="center"/>
    </xf>
    <xf numFmtId="0" fontId="29" fillId="2" borderId="75" xfId="0" applyFont="1" applyFill="1" applyBorder="1">
      <alignment vertical="center"/>
    </xf>
    <xf numFmtId="0" fontId="29" fillId="2" borderId="43" xfId="0" applyFont="1" applyFill="1" applyBorder="1">
      <alignment vertical="center"/>
    </xf>
    <xf numFmtId="0" fontId="29" fillId="2" borderId="44" xfId="0" applyFont="1" applyFill="1" applyBorder="1">
      <alignment vertical="center"/>
    </xf>
    <xf numFmtId="0" fontId="29" fillId="2" borderId="80" xfId="0" applyFont="1" applyFill="1" applyBorder="1">
      <alignment vertical="center"/>
    </xf>
    <xf numFmtId="0" fontId="9" fillId="4" borderId="20"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0" borderId="6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8" xfId="0" applyFont="1" applyBorder="1" applyAlignment="1">
      <alignment horizontal="center" vertical="center" wrapText="1"/>
    </xf>
    <xf numFmtId="0" fontId="31" fillId="0" borderId="0" xfId="1" applyFont="1"/>
    <xf numFmtId="0" fontId="32" fillId="0" borderId="0" xfId="1" applyFont="1"/>
    <xf numFmtId="0" fontId="33" fillId="0" borderId="0" xfId="1" applyFont="1" applyAlignment="1">
      <alignment horizontal="right"/>
    </xf>
    <xf numFmtId="0" fontId="32" fillId="0" borderId="0" xfId="1" applyFont="1" applyAlignment="1">
      <alignment horizontal="right"/>
    </xf>
    <xf numFmtId="0" fontId="32" fillId="0" borderId="0" xfId="1" applyFont="1" applyBorder="1" applyAlignment="1">
      <alignment horizontal="right"/>
    </xf>
    <xf numFmtId="0" fontId="32" fillId="0" borderId="4" xfId="1" applyFont="1" applyBorder="1" applyAlignment="1"/>
    <xf numFmtId="0" fontId="34" fillId="0" borderId="0" xfId="1" applyFont="1" applyAlignment="1">
      <alignment vertical="top"/>
    </xf>
    <xf numFmtId="0" fontId="35" fillId="0" borderId="3" xfId="1" applyFont="1" applyBorder="1" applyAlignment="1">
      <alignment horizontal="center" vertical="center" wrapText="1"/>
    </xf>
    <xf numFmtId="0" fontId="32" fillId="0" borderId="3" xfId="1" applyFont="1" applyBorder="1"/>
    <xf numFmtId="0" fontId="36" fillId="0" borderId="3" xfId="1" applyFont="1" applyBorder="1" applyAlignment="1">
      <alignment horizontal="left" vertical="center" wrapText="1"/>
    </xf>
    <xf numFmtId="0" fontId="35" fillId="0" borderId="3" xfId="1" applyFont="1" applyBorder="1" applyAlignment="1">
      <alignment horizontal="center" vertical="center"/>
    </xf>
    <xf numFmtId="0" fontId="35" fillId="0" borderId="3" xfId="1" applyFont="1" applyBorder="1" applyAlignment="1">
      <alignment horizontal="right" vertical="center"/>
    </xf>
    <xf numFmtId="0" fontId="37" fillId="2" borderId="10" xfId="0" applyFont="1" applyFill="1" applyBorder="1" applyAlignment="1">
      <alignment horizontal="left" vertical="top" wrapText="1"/>
    </xf>
    <xf numFmtId="0" fontId="37" fillId="2" borderId="0" xfId="0" applyFont="1" applyFill="1" applyBorder="1" applyAlignment="1">
      <alignment horizontal="left" vertical="top" wrapText="1"/>
    </xf>
    <xf numFmtId="0" fontId="37" fillId="2" borderId="11" xfId="0" applyFont="1" applyFill="1" applyBorder="1" applyAlignment="1">
      <alignment horizontal="left" vertical="top" wrapText="1"/>
    </xf>
    <xf numFmtId="0" fontId="37" fillId="2" borderId="10" xfId="0" applyFont="1" applyFill="1" applyBorder="1" applyAlignment="1">
      <alignment vertical="top" wrapText="1"/>
    </xf>
    <xf numFmtId="0" fontId="37" fillId="2" borderId="11" xfId="0" applyFont="1" applyFill="1" applyBorder="1" applyAlignment="1">
      <alignment vertical="top" wrapText="1"/>
    </xf>
    <xf numFmtId="0" fontId="37" fillId="2" borderId="26" xfId="0" applyFont="1" applyFill="1" applyBorder="1" applyAlignment="1">
      <alignment vertical="top" wrapText="1"/>
    </xf>
    <xf numFmtId="0" fontId="37" fillId="2" borderId="27" xfId="0" applyFont="1" applyFill="1" applyBorder="1" applyAlignment="1">
      <alignment vertical="top" wrapText="1"/>
    </xf>
    <xf numFmtId="0" fontId="37" fillId="2" borderId="13" xfId="0" applyFont="1" applyFill="1" applyBorder="1" applyAlignment="1">
      <alignment horizontal="left" vertical="top" wrapText="1"/>
    </xf>
    <xf numFmtId="0" fontId="37" fillId="2" borderId="12" xfId="0" applyFont="1" applyFill="1" applyBorder="1" applyAlignment="1">
      <alignment horizontal="left" vertical="top" wrapText="1"/>
    </xf>
    <xf numFmtId="0" fontId="37" fillId="2" borderId="26" xfId="0" applyFont="1" applyFill="1" applyBorder="1" applyAlignment="1">
      <alignment horizontal="left" vertical="top" wrapText="1"/>
    </xf>
    <xf numFmtId="0" fontId="37" fillId="2" borderId="51" xfId="0" applyFont="1" applyFill="1" applyBorder="1" applyAlignment="1">
      <alignment horizontal="left" vertical="top" wrapText="1"/>
    </xf>
    <xf numFmtId="0" fontId="37" fillId="2" borderId="52" xfId="0" applyFont="1" applyFill="1" applyBorder="1" applyAlignment="1">
      <alignment horizontal="left" vertical="top" wrapText="1"/>
    </xf>
    <xf numFmtId="0" fontId="37" fillId="2" borderId="5" xfId="0" applyFont="1" applyFill="1" applyBorder="1" applyAlignment="1">
      <alignment horizontal="left" vertical="top" wrapText="1"/>
    </xf>
    <xf numFmtId="0" fontId="37" fillId="2" borderId="6" xfId="0" applyFont="1" applyFill="1" applyBorder="1" applyAlignment="1">
      <alignment horizontal="left" vertical="top" wrapText="1"/>
    </xf>
    <xf numFmtId="0" fontId="37" fillId="2" borderId="7" xfId="0" applyFont="1" applyFill="1" applyBorder="1" applyAlignment="1">
      <alignment horizontal="left" vertical="top" wrapText="1"/>
    </xf>
    <xf numFmtId="0" fontId="37" fillId="2" borderId="27" xfId="0" applyFont="1" applyFill="1" applyBorder="1" applyAlignment="1">
      <alignment horizontal="left" vertical="top" wrapText="1"/>
    </xf>
    <xf numFmtId="0" fontId="37" fillId="2" borderId="0" xfId="0" applyFont="1" applyFill="1">
      <alignment vertical="center"/>
    </xf>
    <xf numFmtId="0" fontId="37" fillId="2" borderId="21" xfId="0" applyFont="1" applyFill="1" applyBorder="1" applyAlignment="1">
      <alignment horizontal="center" vertical="top"/>
    </xf>
    <xf numFmtId="0" fontId="37" fillId="2" borderId="21" xfId="0" applyFont="1" applyFill="1" applyBorder="1" applyAlignment="1">
      <alignment horizontal="center" vertical="center"/>
    </xf>
    <xf numFmtId="0" fontId="37" fillId="2" borderId="15" xfId="0" applyFont="1" applyFill="1" applyBorder="1" applyAlignment="1">
      <alignment horizontal="center" vertical="center"/>
    </xf>
    <xf numFmtId="0" fontId="37" fillId="2" borderId="21" xfId="0" applyFont="1" applyFill="1" applyBorder="1" applyAlignment="1">
      <alignment horizontal="center" vertical="top" textRotation="255"/>
    </xf>
    <xf numFmtId="0" fontId="37" fillId="2" borderId="15" xfId="0" applyFont="1" applyFill="1" applyBorder="1" applyAlignment="1">
      <alignment horizontal="center" vertical="top" textRotation="255"/>
    </xf>
    <xf numFmtId="0" fontId="37" fillId="2" borderId="20" xfId="0" applyFont="1" applyFill="1" applyBorder="1" applyAlignment="1">
      <alignment horizontal="center" vertical="top" textRotation="255"/>
    </xf>
    <xf numFmtId="0" fontId="37" fillId="2" borderId="10" xfId="0" applyFont="1" applyFill="1" applyBorder="1" applyAlignment="1">
      <alignment horizontal="center" vertical="top" textRotation="255"/>
    </xf>
    <xf numFmtId="0" fontId="37" fillId="2" borderId="20" xfId="0" applyFont="1" applyFill="1" applyBorder="1" applyAlignment="1">
      <alignment vertical="top"/>
    </xf>
    <xf numFmtId="0" fontId="37" fillId="2" borderId="21" xfId="0" applyFont="1" applyFill="1" applyBorder="1" applyAlignment="1">
      <alignment vertical="top"/>
    </xf>
    <xf numFmtId="0" fontId="37" fillId="2" borderId="53" xfId="0" applyFont="1" applyFill="1" applyBorder="1" applyAlignment="1">
      <alignment vertical="top"/>
    </xf>
    <xf numFmtId="0" fontId="37" fillId="2" borderId="15" xfId="0" applyFont="1" applyFill="1" applyBorder="1" applyAlignment="1">
      <alignment vertical="top"/>
    </xf>
    <xf numFmtId="0" fontId="37" fillId="2" borderId="50" xfId="0" applyFont="1" applyFill="1" applyBorder="1" applyAlignment="1">
      <alignment vertical="top"/>
    </xf>
    <xf numFmtId="0" fontId="37" fillId="2" borderId="21" xfId="0" applyFont="1" applyFill="1" applyBorder="1" applyAlignment="1">
      <alignment vertical="top" textRotation="255"/>
    </xf>
    <xf numFmtId="0" fontId="37" fillId="2" borderId="15" xfId="0" applyFont="1" applyFill="1" applyBorder="1" applyAlignment="1">
      <alignment vertical="top" textRotation="255"/>
    </xf>
    <xf numFmtId="0" fontId="37" fillId="2" borderId="20" xfId="0" applyFont="1" applyFill="1" applyBorder="1" applyAlignment="1">
      <alignment vertical="top" textRotation="255"/>
    </xf>
    <xf numFmtId="0" fontId="37" fillId="2" borderId="50" xfId="0" applyFont="1" applyFill="1" applyBorder="1" applyAlignment="1">
      <alignment horizontal="center" vertical="top"/>
    </xf>
    <xf numFmtId="0" fontId="37" fillId="2" borderId="15" xfId="0" applyFont="1" applyFill="1" applyBorder="1" applyAlignment="1">
      <alignment horizontal="center" vertical="top"/>
    </xf>
    <xf numFmtId="0" fontId="37" fillId="2" borderId="21" xfId="0" applyFont="1" applyFill="1" applyBorder="1" applyAlignment="1">
      <alignment vertical="top" textRotation="255" wrapText="1"/>
    </xf>
    <xf numFmtId="0" fontId="37" fillId="2" borderId="15" xfId="0" applyFont="1" applyFill="1" applyBorder="1" applyAlignment="1">
      <alignment vertical="top" textRotation="255" wrapText="1"/>
    </xf>
    <xf numFmtId="0" fontId="37" fillId="2" borderId="62" xfId="0" applyFont="1" applyFill="1" applyBorder="1" applyAlignment="1">
      <alignment horizontal="center" vertical="top"/>
    </xf>
    <xf numFmtId="0" fontId="37" fillId="2" borderId="11" xfId="0" applyFont="1" applyFill="1" applyBorder="1" applyAlignment="1">
      <alignment horizontal="center" vertical="top"/>
    </xf>
    <xf numFmtId="0" fontId="37" fillId="2" borderId="61" xfId="0" applyFont="1" applyFill="1" applyBorder="1" applyAlignment="1">
      <alignment horizontal="center" vertical="top"/>
    </xf>
    <xf numFmtId="0" fontId="37" fillId="2" borderId="3" xfId="0" applyFont="1" applyFill="1" applyBorder="1" applyAlignment="1">
      <alignment horizontal="center" vertical="top"/>
    </xf>
    <xf numFmtId="0" fontId="37" fillId="2" borderId="21" xfId="0" applyFont="1" applyFill="1" applyBorder="1">
      <alignment vertical="center"/>
    </xf>
    <xf numFmtId="0" fontId="37" fillId="2" borderId="15" xfId="0" applyFont="1" applyFill="1" applyBorder="1">
      <alignment vertical="center"/>
    </xf>
    <xf numFmtId="0" fontId="33" fillId="0" borderId="33" xfId="2" applyFont="1" applyBorder="1" applyAlignment="1">
      <alignment horizontal="center" vertical="center" wrapText="1" shrinkToFit="1"/>
    </xf>
    <xf numFmtId="9" fontId="33" fillId="0" borderId="2" xfId="2" applyNumberFormat="1" applyFont="1" applyBorder="1" applyAlignment="1">
      <alignment horizontal="center" vertical="center" wrapText="1"/>
    </xf>
    <xf numFmtId="0" fontId="31" fillId="0" borderId="37" xfId="2" applyFont="1" applyBorder="1" applyAlignment="1">
      <alignment horizontal="center" vertical="center"/>
    </xf>
    <xf numFmtId="0" fontId="33" fillId="0" borderId="9" xfId="2" applyFont="1" applyBorder="1" applyAlignment="1">
      <alignment horizontal="center" vertical="center" shrinkToFit="1"/>
    </xf>
    <xf numFmtId="0" fontId="33" fillId="0" borderId="38" xfId="2" applyFont="1" applyBorder="1" applyAlignment="1">
      <alignment horizontal="center" vertical="center" shrinkToFit="1"/>
    </xf>
    <xf numFmtId="0" fontId="33" fillId="0" borderId="2" xfId="2" applyFont="1" applyBorder="1" applyAlignment="1">
      <alignment horizontal="center" vertical="center" wrapText="1" shrinkToFit="1"/>
    </xf>
    <xf numFmtId="0" fontId="33" fillId="3" borderId="31" xfId="2" applyFont="1" applyFill="1" applyBorder="1" applyAlignment="1">
      <alignment horizontal="center" vertical="center" wrapText="1"/>
    </xf>
    <xf numFmtId="0" fontId="33" fillId="3" borderId="16" xfId="2" applyFont="1" applyFill="1" applyBorder="1" applyAlignment="1">
      <alignment horizontal="center" vertical="center" wrapText="1"/>
    </xf>
    <xf numFmtId="0" fontId="33" fillId="2" borderId="33" xfId="2" applyFont="1" applyFill="1" applyBorder="1" applyAlignment="1">
      <alignment horizontal="center" vertical="center" wrapText="1"/>
    </xf>
    <xf numFmtId="0" fontId="33" fillId="0" borderId="5" xfId="2" applyFont="1" applyFill="1" applyBorder="1" applyAlignment="1">
      <alignment horizontal="center" vertical="center"/>
    </xf>
    <xf numFmtId="0" fontId="31" fillId="0" borderId="34" xfId="2" applyFont="1" applyFill="1" applyBorder="1" applyAlignment="1">
      <alignment horizontal="center" vertical="center"/>
    </xf>
    <xf numFmtId="0" fontId="33" fillId="0" borderId="35" xfId="2" applyFont="1" applyFill="1" applyBorder="1" applyAlignment="1">
      <alignment horizontal="center" vertical="center" shrinkToFit="1"/>
    </xf>
    <xf numFmtId="0" fontId="33" fillId="0" borderId="36" xfId="2" applyFont="1" applyFill="1" applyBorder="1" applyAlignment="1">
      <alignment horizontal="center" vertical="center" shrinkToFit="1"/>
    </xf>
    <xf numFmtId="0" fontId="33" fillId="0" borderId="14" xfId="2" applyFont="1" applyFill="1" applyBorder="1" applyAlignment="1">
      <alignment horizontal="center" vertical="center"/>
    </xf>
    <xf numFmtId="0" fontId="31" fillId="0" borderId="37" xfId="2" applyFont="1" applyFill="1" applyBorder="1" applyAlignment="1">
      <alignment horizontal="center" vertical="center"/>
    </xf>
    <xf numFmtId="0" fontId="33" fillId="0" borderId="8" xfId="2" applyFont="1" applyFill="1" applyBorder="1" applyAlignment="1">
      <alignment horizontal="center" vertical="center" shrinkToFit="1"/>
    </xf>
    <xf numFmtId="0" fontId="33" fillId="0" borderId="38" xfId="2" applyFont="1" applyFill="1" applyBorder="1" applyAlignment="1">
      <alignment horizontal="center" vertical="center" shrinkToFit="1"/>
    </xf>
    <xf numFmtId="0" fontId="33" fillId="2" borderId="156" xfId="2" applyFont="1" applyFill="1" applyBorder="1" applyAlignment="1">
      <alignment horizontal="center" vertical="center" wrapText="1"/>
    </xf>
    <xf numFmtId="0" fontId="33" fillId="0" borderId="10" xfId="2" applyFont="1" applyFill="1" applyBorder="1" applyAlignment="1">
      <alignment horizontal="center" vertical="center" wrapText="1"/>
    </xf>
    <xf numFmtId="0" fontId="31" fillId="0" borderId="62" xfId="2" applyFont="1" applyFill="1" applyBorder="1" applyAlignment="1">
      <alignment horizontal="center" vertical="center"/>
    </xf>
    <xf numFmtId="0" fontId="33" fillId="0" borderId="0" xfId="2" applyFont="1" applyFill="1" applyBorder="1" applyAlignment="1">
      <alignment horizontal="center" vertical="center" shrinkToFit="1"/>
    </xf>
    <xf numFmtId="0" fontId="33" fillId="0" borderId="73" xfId="2" applyFont="1" applyFill="1" applyBorder="1" applyAlignment="1">
      <alignment horizontal="center" vertical="center" shrinkToFit="1"/>
    </xf>
    <xf numFmtId="0" fontId="33" fillId="2" borderId="43" xfId="2" applyFont="1" applyFill="1" applyBorder="1" applyAlignment="1">
      <alignment horizontal="center" vertical="center" wrapText="1"/>
    </xf>
    <xf numFmtId="0" fontId="33" fillId="0" borderId="119" xfId="2" applyFont="1" applyFill="1" applyBorder="1" applyAlignment="1">
      <alignment horizontal="center" vertical="center" wrapText="1"/>
    </xf>
    <xf numFmtId="0" fontId="31" fillId="0" borderId="45" xfId="2" applyFont="1" applyFill="1" applyBorder="1" applyAlignment="1">
      <alignment horizontal="center" vertical="center"/>
    </xf>
    <xf numFmtId="0" fontId="33" fillId="0" borderId="120" xfId="2" applyFont="1" applyFill="1" applyBorder="1" applyAlignment="1">
      <alignment horizontal="center" vertical="center" shrinkToFit="1"/>
    </xf>
    <xf numFmtId="0" fontId="33" fillId="0" borderId="47" xfId="2" applyFont="1" applyFill="1" applyBorder="1" applyAlignment="1">
      <alignment horizontal="center" vertical="center" shrinkToFit="1"/>
    </xf>
    <xf numFmtId="0" fontId="33" fillId="3" borderId="19" xfId="2" applyFont="1" applyFill="1" applyBorder="1" applyAlignment="1">
      <alignment horizontal="center" vertical="center" wrapText="1"/>
    </xf>
    <xf numFmtId="0" fontId="33" fillId="0" borderId="33" xfId="2" applyFont="1" applyBorder="1" applyAlignment="1">
      <alignment horizontal="center" vertical="center" wrapText="1"/>
    </xf>
    <xf numFmtId="0" fontId="33" fillId="0" borderId="3" xfId="2" applyFont="1" applyFill="1" applyBorder="1" applyAlignment="1">
      <alignment horizontal="center" vertical="center"/>
    </xf>
    <xf numFmtId="0" fontId="33" fillId="0" borderId="9" xfId="2" applyFont="1" applyFill="1" applyBorder="1" applyAlignment="1">
      <alignment horizontal="center" vertical="center" shrinkToFit="1"/>
    </xf>
    <xf numFmtId="0" fontId="33" fillId="0" borderId="43" xfId="2" applyFont="1" applyBorder="1" applyAlignment="1">
      <alignment horizontal="center" vertical="center" wrapText="1"/>
    </xf>
    <xf numFmtId="0" fontId="33" fillId="0" borderId="44" xfId="2" applyFont="1" applyFill="1" applyBorder="1" applyAlignment="1">
      <alignment horizontal="center" vertical="center"/>
    </xf>
    <xf numFmtId="0" fontId="33" fillId="0" borderId="46" xfId="2" applyFont="1" applyFill="1" applyBorder="1" applyAlignment="1">
      <alignment horizontal="center" vertical="center" shrinkToFit="1"/>
    </xf>
    <xf numFmtId="0" fontId="33" fillId="0" borderId="31" xfId="2" applyFont="1" applyBorder="1" applyAlignment="1">
      <alignment horizontal="center" vertical="center" wrapText="1"/>
    </xf>
    <xf numFmtId="0" fontId="33" fillId="0" borderId="19" xfId="2" applyFont="1" applyFill="1" applyBorder="1" applyAlignment="1">
      <alignment horizontal="center" vertical="center"/>
    </xf>
    <xf numFmtId="0" fontId="31" fillId="0" borderId="49" xfId="2" applyFont="1" applyFill="1" applyBorder="1" applyAlignment="1">
      <alignment horizontal="center" vertical="center"/>
    </xf>
    <xf numFmtId="0" fontId="33" fillId="0" borderId="18" xfId="2" applyFont="1" applyFill="1" applyBorder="1" applyAlignment="1">
      <alignment horizontal="center" vertical="center" shrinkToFit="1"/>
    </xf>
    <xf numFmtId="0" fontId="33" fillId="0" borderId="32" xfId="2" applyFont="1" applyFill="1" applyBorder="1" applyAlignment="1">
      <alignment horizontal="center" vertical="center" shrinkToFit="1"/>
    </xf>
    <xf numFmtId="9" fontId="33" fillId="0" borderId="3" xfId="2" applyNumberFormat="1" applyFont="1" applyFill="1" applyBorder="1" applyAlignment="1">
      <alignment horizontal="center" vertical="center" wrapText="1"/>
    </xf>
    <xf numFmtId="0" fontId="33" fillId="2" borderId="2" xfId="2" applyFont="1" applyFill="1" applyBorder="1" applyAlignment="1">
      <alignment horizontal="left" vertical="center" wrapText="1"/>
    </xf>
    <xf numFmtId="0" fontId="31" fillId="2" borderId="37" xfId="2" applyFont="1" applyFill="1" applyBorder="1" applyAlignment="1">
      <alignment horizontal="center" vertical="center"/>
    </xf>
    <xf numFmtId="0" fontId="33" fillId="2" borderId="8" xfId="2" applyFont="1" applyFill="1" applyBorder="1" applyAlignment="1">
      <alignment horizontal="center" vertical="center" shrinkToFit="1"/>
    </xf>
    <xf numFmtId="0" fontId="33" fillId="2" borderId="38" xfId="2" applyFont="1" applyFill="1" applyBorder="1" applyAlignment="1">
      <alignment horizontal="center" vertical="center" shrinkToFit="1"/>
    </xf>
    <xf numFmtId="0" fontId="33" fillId="0" borderId="33" xfId="2" applyFont="1" applyFill="1" applyBorder="1" applyAlignment="1">
      <alignment horizontal="center" vertical="center" wrapText="1"/>
    </xf>
    <xf numFmtId="9" fontId="33" fillId="0" borderId="3" xfId="2" applyNumberFormat="1" applyFont="1" applyFill="1" applyBorder="1" applyAlignment="1">
      <alignment horizontal="center" vertical="center"/>
    </xf>
    <xf numFmtId="0" fontId="33" fillId="0" borderId="33" xfId="2" applyFont="1" applyFill="1" applyBorder="1" applyAlignment="1">
      <alignment horizontal="center" vertical="center" wrapText="1" shrinkToFit="1"/>
    </xf>
    <xf numFmtId="176" fontId="31" fillId="0" borderId="37" xfId="2" applyNumberFormat="1" applyFont="1" applyFill="1" applyBorder="1" applyAlignment="1">
      <alignment horizontal="center" vertical="center" wrapText="1"/>
    </xf>
    <xf numFmtId="0" fontId="33" fillId="0" borderId="9" xfId="3" applyFont="1" applyFill="1" applyBorder="1" applyAlignment="1">
      <alignment horizontal="center" vertical="center" shrinkToFit="1"/>
    </xf>
    <xf numFmtId="0" fontId="33" fillId="0" borderId="33" xfId="2" applyFont="1" applyFill="1" applyBorder="1" applyAlignment="1">
      <alignment horizontal="center" vertical="center"/>
    </xf>
    <xf numFmtId="0" fontId="33" fillId="0" borderId="3" xfId="2" applyFont="1" applyFill="1" applyBorder="1" applyAlignment="1">
      <alignment horizontal="center" vertical="center" wrapText="1" shrinkToFit="1"/>
    </xf>
    <xf numFmtId="0" fontId="33" fillId="0" borderId="0" xfId="1" applyFont="1" applyAlignment="1">
      <alignment horizontal="right"/>
    </xf>
    <xf numFmtId="0" fontId="9" fillId="4" borderId="14"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6" borderId="14" xfId="0" applyFont="1" applyFill="1" applyBorder="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38" fontId="9" fillId="2" borderId="0" xfId="4" applyFont="1" applyFill="1" applyBorder="1" applyAlignment="1" applyProtection="1">
      <alignment horizontal="center" vertical="center"/>
    </xf>
    <xf numFmtId="0" fontId="10" fillId="4" borderId="0" xfId="0" applyFont="1" applyFill="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6" borderId="0" xfId="0" applyFont="1" applyFill="1" applyAlignment="1" applyProtection="1">
      <alignment horizontal="center" vertical="center"/>
      <protection locked="0"/>
    </xf>
    <xf numFmtId="20" fontId="9" fillId="6" borderId="14" xfId="0" applyNumberFormat="1" applyFont="1" applyFill="1" applyBorder="1" applyAlignment="1" applyProtection="1">
      <alignment horizontal="center" vertical="center"/>
      <protection locked="0"/>
    </xf>
    <xf numFmtId="20" fontId="9" fillId="6" borderId="8" xfId="0" applyNumberFormat="1" applyFont="1" applyFill="1" applyBorder="1" applyAlignment="1" applyProtection="1">
      <alignment horizontal="center" vertical="center"/>
      <protection locked="0"/>
    </xf>
    <xf numFmtId="20" fontId="9" fillId="6" borderId="9" xfId="0" applyNumberFormat="1" applyFont="1" applyFill="1" applyBorder="1" applyAlignment="1" applyProtection="1">
      <alignment horizontal="center" vertical="center"/>
      <protection locked="0"/>
    </xf>
    <xf numFmtId="0" fontId="9" fillId="4" borderId="65" xfId="0" applyFont="1" applyFill="1" applyBorder="1" applyAlignment="1" applyProtection="1">
      <alignment horizontal="center" vertical="center"/>
      <protection locked="0"/>
    </xf>
    <xf numFmtId="0" fontId="9" fillId="4" borderId="66" xfId="0" applyFont="1" applyFill="1" applyBorder="1" applyAlignment="1" applyProtection="1">
      <alignment horizontal="center" vertical="center"/>
      <protection locked="0"/>
    </xf>
    <xf numFmtId="0" fontId="9" fillId="4" borderId="67" xfId="0" applyFont="1" applyFill="1" applyBorder="1" applyAlignment="1" applyProtection="1">
      <alignment horizontal="center" vertical="center"/>
      <protection locked="0"/>
    </xf>
    <xf numFmtId="0" fontId="9" fillId="4" borderId="72"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10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9" fillId="4" borderId="68"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0" fontId="9" fillId="4" borderId="16" xfId="0" applyFont="1" applyFill="1" applyBorder="1" applyAlignment="1" applyProtection="1">
      <alignment horizontal="center" vertical="center" shrinkToFit="1"/>
      <protection locked="0"/>
    </xf>
    <xf numFmtId="0" fontId="9" fillId="5" borderId="17" xfId="0" applyFont="1" applyFill="1" applyBorder="1" applyAlignment="1" applyProtection="1">
      <alignment horizontal="center" vertical="center" shrinkToFit="1"/>
      <protection locked="0"/>
    </xf>
    <xf numFmtId="0" fontId="9" fillId="5" borderId="18" xfId="0" applyFont="1" applyFill="1" applyBorder="1" applyAlignment="1" applyProtection="1">
      <alignment horizontal="center" vertical="center" shrinkToFit="1"/>
      <protection locked="0"/>
    </xf>
    <xf numFmtId="0" fontId="9" fillId="5" borderId="14" xfId="0" applyFont="1" applyFill="1" applyBorder="1" applyAlignment="1" applyProtection="1">
      <alignment horizontal="center" vertical="center" shrinkToFit="1"/>
      <protection locked="0"/>
    </xf>
    <xf numFmtId="0" fontId="9" fillId="5" borderId="8" xfId="0" applyFont="1" applyFill="1" applyBorder="1" applyAlignment="1" applyProtection="1">
      <alignment horizontal="center" vertical="center" shrinkToFit="1"/>
      <protection locked="0"/>
    </xf>
    <xf numFmtId="0" fontId="9" fillId="5" borderId="9" xfId="0" applyFont="1" applyFill="1" applyBorder="1" applyAlignment="1" applyProtection="1">
      <alignment horizontal="center" vertical="center" shrinkToFit="1"/>
      <protection locked="0"/>
    </xf>
    <xf numFmtId="0" fontId="9" fillId="6" borderId="69" xfId="0" applyFont="1" applyFill="1" applyBorder="1" applyAlignment="1" applyProtection="1">
      <alignment horizontal="center" vertical="center" wrapText="1"/>
      <protection locked="0"/>
    </xf>
    <xf numFmtId="0" fontId="9" fillId="6" borderId="66" xfId="0" applyFont="1" applyFill="1" applyBorder="1" applyAlignment="1" applyProtection="1">
      <alignment horizontal="center" vertical="center" wrapText="1"/>
      <protection locked="0"/>
    </xf>
    <xf numFmtId="0" fontId="9" fillId="6" borderId="70"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73" xfId="0" applyFont="1" applyFill="1" applyBorder="1" applyAlignment="1" applyProtection="1">
      <alignment horizontal="center" vertical="center" wrapText="1"/>
      <protection locked="0"/>
    </xf>
    <xf numFmtId="0" fontId="9" fillId="6" borderId="65" xfId="0" applyFont="1" applyFill="1" applyBorder="1" applyAlignment="1" applyProtection="1">
      <alignment horizontal="left" vertical="center" wrapText="1"/>
      <protection locked="0"/>
    </xf>
    <xf numFmtId="0" fontId="9" fillId="6" borderId="66" xfId="0" applyFont="1" applyFill="1" applyBorder="1" applyAlignment="1" applyProtection="1">
      <alignment horizontal="left" vertical="center" wrapText="1"/>
      <protection locked="0"/>
    </xf>
    <xf numFmtId="0" fontId="9" fillId="6" borderId="70" xfId="0" applyFont="1" applyFill="1" applyBorder="1" applyAlignment="1" applyProtection="1">
      <alignment horizontal="left" vertical="center" wrapText="1"/>
      <protection locked="0"/>
    </xf>
    <xf numFmtId="0" fontId="9" fillId="6" borderId="72" xfId="0" applyFont="1" applyFill="1" applyBorder="1" applyAlignment="1" applyProtection="1">
      <alignment horizontal="left" vertical="center" wrapText="1"/>
      <protection locked="0"/>
    </xf>
    <xf numFmtId="0" fontId="9" fillId="6" borderId="73" xfId="0" applyFont="1" applyFill="1" applyBorder="1" applyAlignment="1" applyProtection="1">
      <alignment horizontal="left" vertical="center" wrapText="1"/>
      <protection locked="0"/>
    </xf>
    <xf numFmtId="0" fontId="9" fillId="6" borderId="101" xfId="0" applyFont="1" applyFill="1" applyBorder="1" applyAlignment="1" applyProtection="1">
      <alignment horizontal="left" vertical="center" wrapText="1"/>
      <protection locked="0"/>
    </xf>
    <xf numFmtId="0" fontId="9" fillId="6" borderId="4" xfId="0" applyFont="1" applyFill="1" applyBorder="1" applyAlignment="1" applyProtection="1">
      <alignment horizontal="left" vertical="center" wrapText="1"/>
      <protection locked="0"/>
    </xf>
    <xf numFmtId="0" fontId="9" fillId="6" borderId="110" xfId="0" applyFont="1" applyFill="1" applyBorder="1" applyAlignment="1" applyProtection="1">
      <alignment horizontal="left" vertical="center" wrapText="1"/>
      <protection locked="0"/>
    </xf>
    <xf numFmtId="0" fontId="9" fillId="4" borderId="111"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4" borderId="20" xfId="0" applyFont="1" applyFill="1" applyBorder="1" applyAlignment="1" applyProtection="1">
      <alignment horizontal="center" vertical="center" wrapText="1"/>
      <protection locked="0"/>
    </xf>
    <xf numFmtId="0" fontId="9" fillId="5" borderId="15"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shrinkToFi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112" xfId="0" applyFont="1" applyFill="1" applyBorder="1" applyAlignment="1" applyProtection="1">
      <alignment horizontal="center" vertical="center" wrapText="1"/>
      <protection locked="0"/>
    </xf>
    <xf numFmtId="0" fontId="9" fillId="6" borderId="1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10" xfId="0" applyFont="1" applyFill="1" applyBorder="1" applyAlignment="1" applyProtection="1">
      <alignment horizontal="center" vertical="center" wrapText="1"/>
      <protection locked="0"/>
    </xf>
    <xf numFmtId="0" fontId="9" fillId="6" borderId="111" xfId="0" applyFont="1" applyFill="1" applyBorder="1" applyAlignment="1" applyProtection="1">
      <alignment horizontal="left" vertical="center" wrapText="1"/>
      <protection locked="0"/>
    </xf>
    <xf numFmtId="0" fontId="9" fillId="6" borderId="6" xfId="0" applyFont="1" applyFill="1" applyBorder="1" applyAlignment="1" applyProtection="1">
      <alignment horizontal="left" vertical="center" wrapText="1"/>
      <protection locked="0"/>
    </xf>
    <xf numFmtId="0" fontId="9" fillId="6" borderId="112" xfId="0" applyFont="1" applyFill="1" applyBorder="1" applyAlignment="1" applyProtection="1">
      <alignment horizontal="left" vertical="center" wrapText="1"/>
      <protection locked="0"/>
    </xf>
    <xf numFmtId="0" fontId="9" fillId="4" borderId="111" xfId="0" applyFont="1" applyFill="1" applyBorder="1" applyAlignment="1" applyProtection="1">
      <alignment horizontal="center" vertical="center" shrinkToFit="1"/>
      <protection locked="0"/>
    </xf>
    <xf numFmtId="0" fontId="9" fillId="4" borderId="6" xfId="0" applyFont="1" applyFill="1" applyBorder="1" applyAlignment="1" applyProtection="1">
      <alignment horizontal="center" vertical="center" shrinkToFit="1"/>
      <protection locked="0"/>
    </xf>
    <xf numFmtId="0" fontId="9" fillId="4" borderId="7" xfId="0" applyFont="1" applyFill="1" applyBorder="1" applyAlignment="1" applyProtection="1">
      <alignment horizontal="center" vertical="center" shrinkToFit="1"/>
      <protection locked="0"/>
    </xf>
    <xf numFmtId="0" fontId="9" fillId="4" borderId="72" xfId="0" applyFont="1" applyFill="1" applyBorder="1" applyAlignment="1" applyProtection="1">
      <alignment horizontal="center" vertical="center" shrinkToFit="1"/>
      <protection locked="0"/>
    </xf>
    <xf numFmtId="0" fontId="9" fillId="4" borderId="11" xfId="0" applyFont="1" applyFill="1" applyBorder="1" applyAlignment="1" applyProtection="1">
      <alignment horizontal="center" vertical="center" shrinkToFit="1"/>
      <protection locked="0"/>
    </xf>
    <xf numFmtId="0" fontId="9" fillId="4" borderId="101" xfId="0" applyFont="1" applyFill="1" applyBorder="1" applyAlignment="1" applyProtection="1">
      <alignment horizontal="center" vertical="center" shrinkToFit="1"/>
      <protection locked="0"/>
    </xf>
    <xf numFmtId="0" fontId="9" fillId="4" borderId="4" xfId="0" applyFont="1" applyFill="1" applyBorder="1" applyAlignment="1" applyProtection="1">
      <alignment horizontal="center" vertical="center" shrinkToFit="1"/>
      <protection locked="0"/>
    </xf>
    <xf numFmtId="0" fontId="9" fillId="4" borderId="12" xfId="0" applyFont="1" applyFill="1" applyBorder="1" applyAlignment="1" applyProtection="1">
      <alignment horizontal="center" vertical="center" shrinkToFit="1"/>
      <protection locked="0"/>
    </xf>
    <xf numFmtId="0" fontId="12" fillId="6" borderId="120" xfId="0" applyFont="1" applyFill="1" applyBorder="1" applyAlignment="1" applyProtection="1">
      <alignment horizontal="center" vertical="center"/>
      <protection locked="0"/>
    </xf>
    <xf numFmtId="0" fontId="12" fillId="6" borderId="47" xfId="0" applyFont="1" applyFill="1" applyBorder="1" applyAlignment="1" applyProtection="1">
      <alignment horizontal="center" vertical="center"/>
      <protection locked="0"/>
    </xf>
    <xf numFmtId="0" fontId="9" fillId="5" borderId="79" xfId="0" applyFont="1" applyFill="1" applyBorder="1" applyAlignment="1" applyProtection="1">
      <alignment horizontal="center" vertical="center" wrapText="1"/>
      <protection locked="0"/>
    </xf>
    <xf numFmtId="0" fontId="9" fillId="5" borderId="119" xfId="0" applyFont="1" applyFill="1" applyBorder="1" applyAlignment="1" applyProtection="1">
      <alignment horizontal="center" vertical="center" shrinkToFit="1"/>
      <protection locked="0"/>
    </xf>
    <xf numFmtId="0" fontId="9" fillId="5" borderId="120" xfId="0" applyFont="1" applyFill="1" applyBorder="1" applyAlignment="1" applyProtection="1">
      <alignment horizontal="center" vertical="center" shrinkToFit="1"/>
      <protection locked="0"/>
    </xf>
    <xf numFmtId="0" fontId="9" fillId="5" borderId="46" xfId="0" applyFont="1" applyFill="1" applyBorder="1" applyAlignment="1" applyProtection="1">
      <alignment horizontal="center" vertical="center" shrinkToFit="1"/>
      <protection locked="0"/>
    </xf>
    <xf numFmtId="0" fontId="9" fillId="6" borderId="39"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wrapText="1"/>
      <protection locked="0"/>
    </xf>
    <xf numFmtId="0" fontId="9" fillId="6" borderId="111" xfId="0" applyFont="1" applyFill="1" applyBorder="1" applyAlignment="1" applyProtection="1">
      <alignment horizontal="center" vertical="center" wrapText="1"/>
      <protection locked="0"/>
    </xf>
    <xf numFmtId="0" fontId="9" fillId="6" borderId="72" xfId="0" applyFont="1" applyFill="1" applyBorder="1" applyAlignment="1" applyProtection="1">
      <alignment horizontal="center" vertical="center" wrapText="1"/>
      <protection locked="0"/>
    </xf>
    <xf numFmtId="0" fontId="9" fillId="6" borderId="101" xfId="0" applyFont="1" applyFill="1" applyBorder="1" applyAlignment="1" applyProtection="1">
      <alignment horizontal="center" vertical="center" wrapText="1"/>
      <protection locked="0"/>
    </xf>
    <xf numFmtId="0" fontId="9" fillId="6" borderId="77" xfId="0"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5" fillId="2" borderId="65" xfId="0" applyFont="1" applyFill="1" applyBorder="1" applyAlignment="1">
      <alignment horizontal="center" vertical="center" wrapText="1"/>
    </xf>
    <xf numFmtId="0" fontId="15" fillId="2" borderId="67" xfId="0" applyFont="1" applyFill="1" applyBorder="1" applyAlignment="1">
      <alignment horizontal="center" vertical="center" wrapText="1"/>
    </xf>
    <xf numFmtId="0" fontId="15" fillId="2" borderId="7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77" xfId="0" applyFont="1" applyFill="1" applyBorder="1" applyAlignment="1">
      <alignment horizontal="center" vertical="center" wrapText="1"/>
    </xf>
    <xf numFmtId="0" fontId="15" fillId="2" borderId="78" xfId="0" applyFont="1" applyFill="1" applyBorder="1" applyAlignment="1">
      <alignment horizontal="center" vertical="center" wrapText="1"/>
    </xf>
    <xf numFmtId="0" fontId="15" fillId="2" borderId="69"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73"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0" xfId="0" applyFont="1" applyBorder="1" applyAlignment="1">
      <alignment horizontal="center" vertical="center" wrapText="1"/>
    </xf>
    <xf numFmtId="0" fontId="9" fillId="0" borderId="74" xfId="0" applyFont="1" applyBorder="1" applyAlignment="1">
      <alignment horizontal="center" vertical="center"/>
    </xf>
    <xf numFmtId="0" fontId="9" fillId="0" borderId="8" xfId="0" applyFont="1" applyBorder="1" applyAlignment="1">
      <alignment horizontal="center" vertical="center"/>
    </xf>
    <xf numFmtId="0" fontId="9" fillId="0" borderId="38" xfId="0" applyFont="1" applyBorder="1" applyAlignment="1">
      <alignment horizontal="center" vertical="center"/>
    </xf>
    <xf numFmtId="0" fontId="9" fillId="2" borderId="7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8" xfId="0" applyFont="1" applyFill="1" applyBorder="1" applyAlignment="1">
      <alignment horizontal="center" vertical="center"/>
    </xf>
    <xf numFmtId="4" fontId="9" fillId="0" borderId="14" xfId="0" applyNumberFormat="1" applyFont="1" applyBorder="1" applyAlignment="1">
      <alignment horizontal="center" vertical="center"/>
    </xf>
    <xf numFmtId="4" fontId="9" fillId="0" borderId="9" xfId="0" applyNumberFormat="1" applyFont="1" applyBorder="1" applyAlignment="1">
      <alignment horizontal="center" vertical="center"/>
    </xf>
    <xf numFmtId="0" fontId="9" fillId="0" borderId="64" xfId="0" applyFont="1" applyBorder="1" applyAlignment="1">
      <alignment horizontal="center" vertical="center"/>
    </xf>
    <xf numFmtId="0" fontId="9" fillId="0" borderId="71" xfId="0" applyFont="1" applyBorder="1" applyAlignment="1">
      <alignment horizontal="center" vertical="center"/>
    </xf>
    <xf numFmtId="0" fontId="9" fillId="0" borderId="76" xfId="0" applyFont="1" applyBorder="1" applyAlignment="1">
      <alignment horizontal="center" vertical="center"/>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8"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79"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40"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0" xfId="0" applyFont="1" applyBorder="1" applyAlignment="1">
      <alignment horizontal="center" vertical="center" wrapText="1"/>
    </xf>
    <xf numFmtId="178" fontId="9" fillId="2" borderId="114" xfId="0" applyNumberFormat="1" applyFont="1" applyFill="1" applyBorder="1" applyAlignment="1">
      <alignment horizontal="center" vertical="center" wrapText="1"/>
    </xf>
    <xf numFmtId="178" fontId="9" fillId="2" borderId="115" xfId="0" applyNumberFormat="1" applyFont="1" applyFill="1" applyBorder="1" applyAlignment="1">
      <alignment horizontal="center" vertical="center" wrapText="1"/>
    </xf>
    <xf numFmtId="178" fontId="9" fillId="2" borderId="116" xfId="0" applyNumberFormat="1" applyFont="1" applyFill="1" applyBorder="1" applyAlignment="1">
      <alignment horizontal="center" vertical="center" wrapText="1"/>
    </xf>
    <xf numFmtId="178" fontId="9" fillId="2" borderId="117" xfId="0" applyNumberFormat="1" applyFont="1" applyFill="1" applyBorder="1" applyAlignment="1">
      <alignment horizontal="center" vertical="center" wrapText="1"/>
    </xf>
    <xf numFmtId="178" fontId="9" fillId="2" borderId="93" xfId="0" applyNumberFormat="1" applyFont="1" applyFill="1" applyBorder="1" applyAlignment="1">
      <alignment horizontal="center" vertical="center" wrapText="1"/>
    </xf>
    <xf numFmtId="178" fontId="9" fillId="2" borderId="99" xfId="0" applyNumberFormat="1" applyFont="1" applyFill="1" applyBorder="1" applyAlignment="1">
      <alignment horizontal="center" vertical="center" wrapText="1"/>
    </xf>
    <xf numFmtId="178" fontId="9" fillId="2" borderId="100" xfId="0" applyNumberFormat="1" applyFont="1" applyFill="1" applyBorder="1" applyAlignment="1">
      <alignment horizontal="center" vertical="center" wrapText="1"/>
    </xf>
    <xf numFmtId="178" fontId="9" fillId="2" borderId="95" xfId="0" applyNumberFormat="1" applyFont="1" applyFill="1" applyBorder="1" applyAlignment="1">
      <alignment horizontal="center" vertical="center" wrapText="1"/>
    </xf>
    <xf numFmtId="178" fontId="9" fillId="2" borderId="102" xfId="0" applyNumberFormat="1" applyFont="1" applyFill="1" applyBorder="1" applyAlignment="1">
      <alignment horizontal="center" vertical="center" wrapText="1"/>
    </xf>
    <xf numFmtId="178" fontId="9" fillId="2" borderId="108" xfId="0" applyNumberFormat="1" applyFont="1" applyFill="1" applyBorder="1" applyAlignment="1">
      <alignment horizontal="center" vertical="center" wrapText="1"/>
    </xf>
    <xf numFmtId="178" fontId="9" fillId="2" borderId="109" xfId="0" applyNumberFormat="1" applyFont="1" applyFill="1" applyBorder="1" applyAlignment="1">
      <alignment horizontal="center" vertical="center" wrapText="1"/>
    </xf>
    <xf numFmtId="178" fontId="9" fillId="2" borderId="104" xfId="0" applyNumberFormat="1" applyFont="1" applyFill="1" applyBorder="1" applyAlignment="1">
      <alignment horizontal="center" vertical="center" wrapText="1"/>
    </xf>
    <xf numFmtId="0" fontId="9" fillId="0" borderId="92" xfId="0" applyFont="1" applyBorder="1" applyAlignment="1">
      <alignment horizontal="center" vertical="center" shrinkToFit="1"/>
    </xf>
    <xf numFmtId="178" fontId="9" fillId="2" borderId="88" xfId="0" applyNumberFormat="1" applyFont="1" applyFill="1" applyBorder="1" applyAlignment="1">
      <alignment horizontal="center" vertical="center" wrapText="1"/>
    </xf>
    <xf numFmtId="178" fontId="9" fillId="2" borderId="89" xfId="0" applyNumberFormat="1" applyFont="1" applyFill="1" applyBorder="1" applyAlignment="1">
      <alignment horizontal="center" vertical="center" wrapText="1"/>
    </xf>
    <xf numFmtId="178" fontId="9" fillId="2" borderId="90" xfId="0" applyNumberFormat="1" applyFont="1" applyFill="1" applyBorder="1" applyAlignment="1">
      <alignment horizontal="center" vertical="center" wrapText="1"/>
    </xf>
    <xf numFmtId="178" fontId="9" fillId="2" borderId="91" xfId="0" applyNumberFormat="1" applyFont="1" applyFill="1" applyBorder="1" applyAlignment="1">
      <alignment horizontal="center" vertical="center" wrapText="1"/>
    </xf>
    <xf numFmtId="0" fontId="9" fillId="0" borderId="81" xfId="0" applyFont="1" applyBorder="1" applyAlignment="1">
      <alignment horizontal="center" vertical="center" shrinkToFit="1"/>
    </xf>
    <xf numFmtId="178" fontId="9" fillId="2" borderId="147" xfId="0" applyNumberFormat="1" applyFont="1" applyFill="1" applyBorder="1" applyAlignment="1">
      <alignment horizontal="center" vertical="center" wrapText="1"/>
    </xf>
    <xf numFmtId="178" fontId="9" fillId="2" borderId="148" xfId="0" applyNumberFormat="1" applyFont="1" applyFill="1" applyBorder="1" applyAlignment="1">
      <alignment horizontal="center" vertical="center" wrapText="1"/>
    </xf>
    <xf numFmtId="178" fontId="9" fillId="2" borderId="149" xfId="0" applyNumberFormat="1" applyFont="1" applyFill="1" applyBorder="1" applyAlignment="1">
      <alignment horizontal="center" vertical="center" wrapText="1"/>
    </xf>
    <xf numFmtId="178" fontId="9" fillId="2" borderId="150" xfId="0" applyNumberFormat="1" applyFont="1" applyFill="1" applyBorder="1" applyAlignment="1">
      <alignment horizontal="center" vertical="center" wrapText="1"/>
    </xf>
    <xf numFmtId="0" fontId="9" fillId="0" borderId="143" xfId="0" applyFont="1" applyBorder="1" applyAlignment="1">
      <alignment horizontal="center" vertical="center" shrinkToFit="1"/>
    </xf>
    <xf numFmtId="0" fontId="9" fillId="4" borderId="21"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shrinkToFit="1"/>
      <protection locked="0"/>
    </xf>
    <xf numFmtId="0" fontId="9" fillId="5" borderId="12" xfId="0" applyFont="1" applyFill="1" applyBorder="1" applyAlignment="1" applyProtection="1">
      <alignment horizontal="center" vertical="center" shrinkToFit="1"/>
      <protection locked="0"/>
    </xf>
    <xf numFmtId="0" fontId="12" fillId="0" borderId="4" xfId="0" applyFont="1" applyBorder="1" applyAlignment="1">
      <alignment horizontal="center" vertical="center"/>
    </xf>
    <xf numFmtId="0" fontId="12" fillId="0" borderId="110" xfId="0" applyFont="1" applyBorder="1" applyAlignment="1">
      <alignment horizontal="center" vertical="center"/>
    </xf>
    <xf numFmtId="0" fontId="12" fillId="0" borderId="8" xfId="0" applyFont="1" applyBorder="1" applyAlignment="1">
      <alignment horizontal="center" vertical="center"/>
    </xf>
    <xf numFmtId="0" fontId="12" fillId="0" borderId="38" xfId="0" applyFont="1" applyBorder="1" applyAlignment="1">
      <alignment horizontal="center" vertical="center"/>
    </xf>
    <xf numFmtId="178" fontId="12" fillId="2" borderId="127" xfId="0" applyNumberFormat="1" applyFont="1" applyFill="1" applyBorder="1" applyAlignment="1">
      <alignment horizontal="center" vertical="center" wrapText="1"/>
    </xf>
    <xf numFmtId="178" fontId="12" fillId="2" borderId="18" xfId="0" applyNumberFormat="1" applyFont="1" applyFill="1" applyBorder="1" applyAlignment="1">
      <alignment horizontal="center" vertical="center" wrapText="1"/>
    </xf>
    <xf numFmtId="178" fontId="12" fillId="2" borderId="16" xfId="0" applyNumberFormat="1" applyFont="1" applyFill="1" applyBorder="1" applyAlignment="1">
      <alignment horizontal="center" vertical="center" wrapText="1"/>
    </xf>
    <xf numFmtId="178" fontId="12" fillId="2" borderId="32" xfId="0" applyNumberFormat="1" applyFont="1" applyFill="1" applyBorder="1" applyAlignment="1">
      <alignment horizontal="center" vertical="center" wrapText="1"/>
    </xf>
    <xf numFmtId="0" fontId="13" fillId="0" borderId="130" xfId="0" applyFont="1" applyBorder="1" applyAlignment="1">
      <alignment horizontal="center" vertical="center" wrapText="1"/>
    </xf>
    <xf numFmtId="0" fontId="13" fillId="0" borderId="131" xfId="0" applyFont="1" applyBorder="1" applyAlignment="1">
      <alignment horizontal="center" vertical="center" wrapText="1"/>
    </xf>
    <xf numFmtId="0" fontId="13" fillId="0" borderId="132" xfId="0" applyFont="1" applyBorder="1" applyAlignment="1">
      <alignment horizontal="center" vertical="center" wrapText="1"/>
    </xf>
    <xf numFmtId="0" fontId="13" fillId="0" borderId="133" xfId="0" applyFont="1" applyBorder="1" applyAlignment="1">
      <alignment horizontal="center" vertical="center" wrapText="1"/>
    </xf>
    <xf numFmtId="0" fontId="13" fillId="0" borderId="134" xfId="0" applyFont="1" applyBorder="1" applyAlignment="1">
      <alignment horizontal="center" vertical="center" wrapText="1"/>
    </xf>
    <xf numFmtId="0" fontId="13" fillId="0" borderId="135"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2" xfId="0" applyFont="1" applyBorder="1" applyAlignment="1">
      <alignment horizontal="center" vertical="center" wrapText="1"/>
    </xf>
    <xf numFmtId="178" fontId="12" fillId="2" borderId="111" xfId="0" applyNumberFormat="1" applyFont="1" applyFill="1" applyBorder="1" applyAlignment="1">
      <alignment horizontal="center" vertical="center" wrapText="1"/>
    </xf>
    <xf numFmtId="178" fontId="12" fillId="2" borderId="7" xfId="0" applyNumberFormat="1" applyFont="1" applyFill="1" applyBorder="1" applyAlignment="1">
      <alignment horizontal="center" vertical="center" wrapText="1"/>
    </xf>
    <xf numFmtId="178" fontId="12" fillId="2" borderId="5" xfId="0" applyNumberFormat="1" applyFont="1" applyFill="1" applyBorder="1" applyAlignment="1">
      <alignment horizontal="center" vertical="center" wrapText="1"/>
    </xf>
    <xf numFmtId="178" fontId="12" fillId="2" borderId="112" xfId="0" applyNumberFormat="1" applyFont="1" applyFill="1" applyBorder="1" applyAlignment="1">
      <alignment horizontal="center" vertical="center" wrapText="1"/>
    </xf>
    <xf numFmtId="178" fontId="13" fillId="2" borderId="136" xfId="0" applyNumberFormat="1" applyFont="1" applyFill="1" applyBorder="1" applyAlignment="1">
      <alignment horizontal="center" vertical="center" wrapText="1"/>
    </xf>
    <xf numFmtId="178" fontId="13" fillId="2" borderId="137" xfId="0" applyNumberFormat="1" applyFont="1" applyFill="1" applyBorder="1" applyAlignment="1">
      <alignment horizontal="center" vertical="center" wrapText="1"/>
    </xf>
    <xf numFmtId="178" fontId="13" fillId="2" borderId="138" xfId="0" applyNumberFormat="1" applyFont="1" applyFill="1" applyBorder="1" applyAlignment="1">
      <alignment horizontal="center" vertical="center" wrapText="1"/>
    </xf>
    <xf numFmtId="178" fontId="13" fillId="2" borderId="133" xfId="0" applyNumberFormat="1" applyFont="1" applyFill="1" applyBorder="1" applyAlignment="1">
      <alignment horizontal="center" vertical="center" wrapText="1"/>
    </xf>
    <xf numFmtId="178" fontId="13" fillId="2" borderId="134" xfId="0" applyNumberFormat="1" applyFont="1" applyFill="1" applyBorder="1" applyAlignment="1">
      <alignment horizontal="center" vertical="center" wrapText="1"/>
    </xf>
    <xf numFmtId="178" fontId="13" fillId="2" borderId="135" xfId="0" applyNumberFormat="1" applyFont="1" applyFill="1" applyBorder="1" applyAlignment="1">
      <alignment horizontal="center" vertical="center" wrapText="1"/>
    </xf>
    <xf numFmtId="178" fontId="13" fillId="2" borderId="140" xfId="0" applyNumberFormat="1" applyFont="1" applyFill="1" applyBorder="1" applyAlignment="1">
      <alignment horizontal="center" vertical="center" wrapText="1"/>
    </xf>
    <xf numFmtId="178" fontId="13" fillId="2" borderId="141" xfId="0" applyNumberFormat="1" applyFont="1" applyFill="1" applyBorder="1" applyAlignment="1">
      <alignment horizontal="center" vertical="center" wrapText="1"/>
    </xf>
    <xf numFmtId="178" fontId="13" fillId="2" borderId="142" xfId="0" applyNumberFormat="1" applyFont="1" applyFill="1" applyBorder="1" applyAlignment="1">
      <alignment horizontal="center" vertical="center" wrapText="1"/>
    </xf>
    <xf numFmtId="1" fontId="9" fillId="2" borderId="88" xfId="0" applyNumberFormat="1" applyFont="1" applyFill="1" applyBorder="1" applyAlignment="1">
      <alignment horizontal="center" vertical="center" wrapText="1"/>
    </xf>
    <xf numFmtId="1" fontId="9" fillId="2" borderId="89" xfId="0" applyNumberFormat="1" applyFont="1" applyFill="1" applyBorder="1" applyAlignment="1">
      <alignment horizontal="center" vertical="center" wrapText="1"/>
    </xf>
    <xf numFmtId="1" fontId="9" fillId="2" borderId="90" xfId="0" applyNumberFormat="1" applyFont="1" applyFill="1" applyBorder="1" applyAlignment="1">
      <alignment horizontal="center" vertical="center" wrapText="1"/>
    </xf>
    <xf numFmtId="1" fontId="9" fillId="2" borderId="91" xfId="0" applyNumberFormat="1" applyFont="1" applyFill="1" applyBorder="1" applyAlignment="1">
      <alignment horizontal="center" vertical="center" wrapText="1"/>
    </xf>
    <xf numFmtId="1" fontId="9" fillId="2" borderId="114" xfId="0" applyNumberFormat="1" applyFont="1" applyFill="1" applyBorder="1" applyAlignment="1">
      <alignment horizontal="center" vertical="center" wrapText="1"/>
    </xf>
    <xf numFmtId="1" fontId="9" fillId="2" borderId="115" xfId="0" applyNumberFormat="1" applyFont="1" applyFill="1" applyBorder="1" applyAlignment="1">
      <alignment horizontal="center" vertical="center" wrapText="1"/>
    </xf>
    <xf numFmtId="1" fontId="9" fillId="2" borderId="116" xfId="0" applyNumberFormat="1" applyFont="1" applyFill="1" applyBorder="1" applyAlignment="1">
      <alignment horizontal="center" vertical="center" wrapText="1"/>
    </xf>
    <xf numFmtId="1" fontId="9" fillId="2" borderId="117" xfId="0" applyNumberFormat="1" applyFont="1" applyFill="1" applyBorder="1" applyAlignment="1">
      <alignment horizontal="center" vertical="center" wrapText="1"/>
    </xf>
    <xf numFmtId="0" fontId="9" fillId="0" borderId="118" xfId="0" applyFont="1" applyBorder="1" applyAlignment="1">
      <alignment horizontal="center" vertical="center" shrinkToFit="1"/>
    </xf>
    <xf numFmtId="0" fontId="29" fillId="2" borderId="64" xfId="0" applyFont="1" applyFill="1" applyBorder="1" applyAlignment="1">
      <alignment horizontal="center" vertical="center"/>
    </xf>
    <xf numFmtId="0" fontId="29" fillId="2" borderId="71" xfId="0" applyFont="1" applyFill="1" applyBorder="1" applyAlignment="1">
      <alignment horizontal="center" vertical="center"/>
    </xf>
    <xf numFmtId="0" fontId="29" fillId="2" borderId="76" xfId="0" applyFont="1" applyFill="1" applyBorder="1" applyAlignment="1">
      <alignment horizontal="center" vertical="center"/>
    </xf>
    <xf numFmtId="0" fontId="37" fillId="2" borderId="15" xfId="0" applyFont="1" applyFill="1" applyBorder="1" applyAlignment="1">
      <alignment horizontal="center" vertical="top"/>
    </xf>
    <xf numFmtId="0" fontId="37" fillId="2" borderId="3" xfId="0" applyFont="1" applyFill="1" applyBorder="1" applyAlignment="1">
      <alignment horizontal="center" vertical="top"/>
    </xf>
    <xf numFmtId="0" fontId="37" fillId="2" borderId="20" xfId="0" applyFont="1" applyFill="1" applyBorder="1" applyAlignment="1">
      <alignment horizontal="center" vertical="top"/>
    </xf>
    <xf numFmtId="0" fontId="37" fillId="2" borderId="21" xfId="0" applyFont="1" applyFill="1" applyBorder="1" applyAlignment="1">
      <alignment horizontal="center" vertical="top"/>
    </xf>
    <xf numFmtId="0" fontId="37" fillId="2" borderId="21" xfId="0" applyFont="1" applyFill="1" applyBorder="1" applyAlignment="1">
      <alignment horizontal="center" vertical="center" textRotation="255"/>
    </xf>
    <xf numFmtId="0" fontId="37" fillId="2" borderId="53" xfId="0" applyFont="1" applyFill="1" applyBorder="1" applyAlignment="1">
      <alignment horizontal="center" vertical="center" textRotation="255"/>
    </xf>
    <xf numFmtId="0" fontId="37" fillId="2" borderId="30" xfId="0" applyFont="1" applyFill="1" applyBorder="1" applyAlignment="1">
      <alignment horizontal="center" vertical="top"/>
    </xf>
    <xf numFmtId="0" fontId="37" fillId="2" borderId="50" xfId="0" applyFont="1" applyFill="1" applyBorder="1" applyAlignment="1">
      <alignment horizontal="center" vertical="top"/>
    </xf>
    <xf numFmtId="0" fontId="37" fillId="2" borderId="53" xfId="0" applyFont="1" applyFill="1" applyBorder="1" applyAlignment="1">
      <alignment horizontal="center" vertical="top"/>
    </xf>
    <xf numFmtId="0" fontId="37" fillId="2" borderId="3" xfId="0" applyFont="1" applyFill="1" applyBorder="1" applyAlignment="1">
      <alignment horizontal="center" vertical="center" textRotation="255"/>
    </xf>
    <xf numFmtId="0" fontId="37" fillId="2" borderId="29" xfId="0" applyFont="1" applyFill="1" applyBorder="1" applyAlignment="1">
      <alignment horizontal="center" vertical="top"/>
    </xf>
    <xf numFmtId="0" fontId="37" fillId="2" borderId="20" xfId="0" applyFont="1" applyFill="1" applyBorder="1" applyAlignment="1">
      <alignment horizontal="center" vertical="center" textRotation="255"/>
    </xf>
    <xf numFmtId="0" fontId="37" fillId="2" borderId="15" xfId="0" applyFont="1" applyFill="1" applyBorder="1" applyAlignment="1">
      <alignment horizontal="center" vertical="center" textRotation="255"/>
    </xf>
    <xf numFmtId="0" fontId="37" fillId="2" borderId="10" xfId="0" applyFont="1" applyFill="1" applyBorder="1" applyAlignment="1">
      <alignment horizontal="left" vertical="top" wrapText="1"/>
    </xf>
    <xf numFmtId="0" fontId="37" fillId="2" borderId="0" xfId="0" applyFont="1" applyFill="1" applyBorder="1" applyAlignment="1">
      <alignment horizontal="left" vertical="top" wrapText="1"/>
    </xf>
    <xf numFmtId="0" fontId="37" fillId="2" borderId="11" xfId="0" applyFont="1" applyFill="1" applyBorder="1" applyAlignment="1">
      <alignment horizontal="left" vertical="top" wrapText="1"/>
    </xf>
    <xf numFmtId="0" fontId="37" fillId="2" borderId="13" xfId="0" applyFont="1" applyFill="1" applyBorder="1" applyAlignment="1">
      <alignment horizontal="left" vertical="top" wrapText="1"/>
    </xf>
    <xf numFmtId="0" fontId="37" fillId="2" borderId="4" xfId="0" applyFont="1" applyFill="1" applyBorder="1" applyAlignment="1">
      <alignment horizontal="left" vertical="top" wrapText="1"/>
    </xf>
    <xf numFmtId="0" fontId="37" fillId="2" borderId="12" xfId="0" applyFont="1" applyFill="1" applyBorder="1" applyAlignment="1">
      <alignment horizontal="left" vertical="top" wrapText="1"/>
    </xf>
    <xf numFmtId="0" fontId="37" fillId="2" borderId="10" xfId="0" applyFont="1" applyFill="1" applyBorder="1" applyAlignment="1">
      <alignment vertical="top" wrapText="1"/>
    </xf>
    <xf numFmtId="0" fontId="37" fillId="2" borderId="11" xfId="0" applyFont="1" applyFill="1" applyBorder="1" applyAlignment="1">
      <alignment vertical="top"/>
    </xf>
    <xf numFmtId="0" fontId="37" fillId="2" borderId="10" xfId="0" applyFont="1" applyFill="1" applyBorder="1" applyAlignment="1">
      <alignment vertical="top"/>
    </xf>
    <xf numFmtId="0" fontId="37" fillId="2" borderId="13" xfId="0" applyFont="1" applyFill="1" applyBorder="1" applyAlignment="1">
      <alignment vertical="top"/>
    </xf>
    <xf numFmtId="0" fontId="37" fillId="2" borderId="12" xfId="0" applyFont="1" applyFill="1" applyBorder="1" applyAlignment="1">
      <alignment vertical="top"/>
    </xf>
    <xf numFmtId="0" fontId="37" fillId="2" borderId="3" xfId="0" applyFont="1" applyFill="1" applyBorder="1" applyAlignment="1">
      <alignment horizontal="center" vertical="top" textRotation="255"/>
    </xf>
    <xf numFmtId="0" fontId="37" fillId="2" borderId="3" xfId="0" applyFont="1" applyFill="1" applyBorder="1" applyAlignment="1">
      <alignment horizontal="left" vertical="top" wrapText="1"/>
    </xf>
    <xf numFmtId="0" fontId="37" fillId="2" borderId="3" xfId="0" applyFont="1" applyFill="1" applyBorder="1" applyAlignment="1">
      <alignment horizontal="left" vertical="top"/>
    </xf>
    <xf numFmtId="0" fontId="37" fillId="2" borderId="20" xfId="0" applyFont="1" applyFill="1" applyBorder="1" applyAlignment="1">
      <alignment horizontal="left" vertical="top"/>
    </xf>
    <xf numFmtId="0" fontId="37" fillId="2" borderId="51" xfId="0" applyFont="1" applyFill="1" applyBorder="1" applyAlignment="1">
      <alignment horizontal="left" vertical="top" wrapText="1"/>
    </xf>
    <xf numFmtId="0" fontId="37" fillId="2" borderId="48" xfId="0" applyFont="1" applyFill="1" applyBorder="1" applyAlignment="1">
      <alignment horizontal="left" vertical="top" wrapText="1"/>
    </xf>
    <xf numFmtId="0" fontId="37" fillId="2" borderId="52" xfId="0" applyFont="1" applyFill="1" applyBorder="1" applyAlignment="1">
      <alignment horizontal="left" vertical="top" wrapText="1"/>
    </xf>
    <xf numFmtId="0" fontId="37" fillId="2" borderId="20" xfId="0" applyFont="1" applyFill="1" applyBorder="1" applyAlignment="1">
      <alignment horizontal="center" vertical="top" textRotation="255"/>
    </xf>
    <xf numFmtId="0" fontId="37" fillId="2" borderId="21" xfId="0" applyFont="1" applyFill="1" applyBorder="1" applyAlignment="1">
      <alignment horizontal="center" vertical="top" textRotation="255"/>
    </xf>
    <xf numFmtId="0" fontId="37" fillId="2" borderId="30" xfId="0" applyFont="1" applyFill="1" applyBorder="1" applyAlignment="1">
      <alignment horizontal="left" vertical="top" wrapText="1"/>
    </xf>
    <xf numFmtId="0" fontId="37" fillId="2" borderId="30" xfId="0" applyFont="1" applyFill="1" applyBorder="1" applyAlignment="1">
      <alignment horizontal="left" vertical="top"/>
    </xf>
    <xf numFmtId="0" fontId="37" fillId="2" borderId="20" xfId="0" applyFont="1" applyFill="1" applyBorder="1" applyAlignment="1">
      <alignment horizontal="left" vertical="top" wrapText="1"/>
    </xf>
    <xf numFmtId="0" fontId="37" fillId="2" borderId="29" xfId="0" applyFont="1" applyFill="1" applyBorder="1" applyAlignment="1">
      <alignment horizontal="left" vertical="top" wrapText="1"/>
    </xf>
    <xf numFmtId="0" fontId="37" fillId="2" borderId="54"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22" xfId="0" applyFont="1" applyFill="1" applyBorder="1" applyAlignment="1">
      <alignment horizontal="center" vertical="center"/>
    </xf>
    <xf numFmtId="0" fontId="37" fillId="2" borderId="55" xfId="0" applyFont="1" applyFill="1" applyBorder="1" applyAlignment="1">
      <alignment horizontal="center" vertical="center"/>
    </xf>
    <xf numFmtId="0" fontId="37" fillId="2" borderId="15" xfId="0" applyFont="1" applyFill="1" applyBorder="1" applyAlignment="1">
      <alignment horizontal="left" vertical="top" wrapText="1"/>
    </xf>
    <xf numFmtId="0" fontId="37" fillId="2" borderId="0" xfId="0" applyFont="1" applyFill="1" applyAlignment="1">
      <alignment horizontal="center" vertical="center"/>
    </xf>
    <xf numFmtId="0" fontId="37" fillId="2" borderId="3" xfId="0" applyFont="1" applyFill="1" applyBorder="1" applyAlignment="1">
      <alignment horizontal="center" vertical="center"/>
    </xf>
    <xf numFmtId="0" fontId="37" fillId="2" borderId="0" xfId="0" applyFont="1" applyFill="1" applyBorder="1" applyAlignment="1">
      <alignment horizontal="left" vertical="top"/>
    </xf>
    <xf numFmtId="0" fontId="37" fillId="2" borderId="11" xfId="0" applyFont="1" applyFill="1" applyBorder="1" applyAlignment="1">
      <alignment horizontal="left" vertical="top"/>
    </xf>
    <xf numFmtId="0" fontId="37" fillId="2" borderId="10" xfId="0" applyFont="1" applyFill="1" applyBorder="1" applyAlignment="1">
      <alignment horizontal="left" vertical="top"/>
    </xf>
    <xf numFmtId="0" fontId="37" fillId="2" borderId="13" xfId="0" applyFont="1" applyFill="1" applyBorder="1" applyAlignment="1">
      <alignment horizontal="left" vertical="top"/>
    </xf>
    <xf numFmtId="0" fontId="37" fillId="2" borderId="4" xfId="0" applyFont="1" applyFill="1" applyBorder="1" applyAlignment="1">
      <alignment horizontal="left" vertical="top"/>
    </xf>
    <xf numFmtId="0" fontId="37" fillId="2" borderId="12" xfId="0" applyFont="1" applyFill="1" applyBorder="1" applyAlignment="1">
      <alignment horizontal="left" vertical="top"/>
    </xf>
    <xf numFmtId="0" fontId="37" fillId="2" borderId="51" xfId="0" applyFont="1" applyFill="1" applyBorder="1" applyAlignment="1">
      <alignment vertical="top" wrapText="1"/>
    </xf>
    <xf numFmtId="0" fontId="37" fillId="2" borderId="52" xfId="0" applyFont="1" applyFill="1" applyBorder="1" applyAlignment="1">
      <alignment vertical="top" wrapText="1"/>
    </xf>
    <xf numFmtId="0" fontId="37" fillId="2" borderId="11" xfId="0" applyFont="1" applyFill="1" applyBorder="1" applyAlignment="1">
      <alignment vertical="top" wrapText="1"/>
    </xf>
    <xf numFmtId="0" fontId="37" fillId="2" borderId="5" xfId="0" applyFont="1" applyFill="1" applyBorder="1" applyAlignment="1">
      <alignment horizontal="left" vertical="top" wrapText="1"/>
    </xf>
    <xf numFmtId="0" fontId="37" fillId="2" borderId="6" xfId="0" applyFont="1" applyFill="1" applyBorder="1" applyAlignment="1">
      <alignment horizontal="left" vertical="top" wrapText="1"/>
    </xf>
    <xf numFmtId="0" fontId="37" fillId="2" borderId="7" xfId="0" applyFont="1" applyFill="1" applyBorder="1" applyAlignment="1">
      <alignment horizontal="left" vertical="top" wrapText="1"/>
    </xf>
    <xf numFmtId="0" fontId="37" fillId="2" borderId="15" xfId="0" applyFont="1" applyFill="1" applyBorder="1" applyAlignment="1">
      <alignment horizontal="center" vertical="top" textRotation="255"/>
    </xf>
    <xf numFmtId="0" fontId="37" fillId="2" borderId="56" xfId="0" applyFont="1" applyFill="1" applyBorder="1" applyAlignment="1">
      <alignment horizontal="center" vertical="top"/>
    </xf>
    <xf numFmtId="0" fontId="37" fillId="2" borderId="23" xfId="0" applyFont="1" applyFill="1" applyBorder="1" applyAlignment="1">
      <alignment horizontal="center" vertical="top"/>
    </xf>
    <xf numFmtId="0" fontId="37" fillId="2" borderId="24" xfId="0" applyFont="1" applyFill="1" applyBorder="1" applyAlignment="1">
      <alignment horizontal="center" vertical="top"/>
    </xf>
    <xf numFmtId="0" fontId="37" fillId="2" borderId="50" xfId="0" applyFont="1" applyFill="1" applyBorder="1" applyAlignment="1">
      <alignment horizontal="left" vertical="top"/>
    </xf>
    <xf numFmtId="0" fontId="37" fillId="2" borderId="21" xfId="0" applyFont="1" applyFill="1" applyBorder="1" applyAlignment="1">
      <alignment horizontal="left" vertical="top"/>
    </xf>
    <xf numFmtId="0" fontId="37" fillId="2" borderId="15" xfId="0" applyFont="1" applyFill="1" applyBorder="1" applyAlignment="1">
      <alignment horizontal="left" vertical="top"/>
    </xf>
    <xf numFmtId="0" fontId="37" fillId="2" borderId="5" xfId="0" applyFont="1" applyFill="1" applyBorder="1" applyAlignment="1">
      <alignment horizontal="left" vertical="center" wrapText="1"/>
    </xf>
    <xf numFmtId="0" fontId="37" fillId="2" borderId="6" xfId="0" applyFont="1" applyFill="1" applyBorder="1" applyAlignment="1">
      <alignment horizontal="left" vertical="center"/>
    </xf>
    <xf numFmtId="0" fontId="37" fillId="2" borderId="7" xfId="0" applyFont="1" applyFill="1" applyBorder="1" applyAlignment="1">
      <alignment horizontal="left" vertical="center"/>
    </xf>
    <xf numFmtId="0" fontId="37" fillId="2" borderId="10" xfId="0" applyFont="1" applyFill="1" applyBorder="1" applyAlignment="1">
      <alignment horizontal="left" vertical="center" wrapText="1"/>
    </xf>
    <xf numFmtId="0" fontId="37" fillId="2" borderId="0"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10" xfId="0" applyFont="1" applyFill="1" applyBorder="1" applyAlignment="1">
      <alignment horizontal="left" vertical="center"/>
    </xf>
    <xf numFmtId="0" fontId="37" fillId="2" borderId="22" xfId="0" applyFont="1" applyFill="1" applyBorder="1" applyAlignment="1">
      <alignment horizontal="center" vertical="top"/>
    </xf>
    <xf numFmtId="0" fontId="37" fillId="2" borderId="57" xfId="0" applyFont="1" applyFill="1" applyBorder="1" applyAlignment="1">
      <alignment horizontal="center" vertical="top"/>
    </xf>
    <xf numFmtId="0" fontId="37" fillId="2" borderId="6" xfId="0" applyFont="1" applyFill="1" applyBorder="1" applyAlignment="1">
      <alignment horizontal="left" vertical="top"/>
    </xf>
    <xf numFmtId="0" fontId="37" fillId="2" borderId="7" xfId="0" applyFont="1" applyFill="1" applyBorder="1" applyAlignment="1">
      <alignment horizontal="left" vertical="top"/>
    </xf>
    <xf numFmtId="0" fontId="37" fillId="2" borderId="26" xfId="0" applyFont="1" applyFill="1" applyBorder="1" applyAlignment="1">
      <alignment horizontal="left" vertical="top"/>
    </xf>
    <xf numFmtId="0" fontId="37" fillId="2" borderId="28" xfId="0" applyFont="1" applyFill="1" applyBorder="1" applyAlignment="1">
      <alignment horizontal="left" vertical="top"/>
    </xf>
    <xf numFmtId="0" fontId="37" fillId="2" borderId="27" xfId="0" applyFont="1" applyFill="1" applyBorder="1" applyAlignment="1">
      <alignment horizontal="left" vertical="top"/>
    </xf>
    <xf numFmtId="0" fontId="37" fillId="2" borderId="26" xfId="0" applyFont="1" applyFill="1" applyBorder="1" applyAlignment="1">
      <alignment horizontal="left" vertical="top" wrapText="1"/>
    </xf>
    <xf numFmtId="0" fontId="37" fillId="2" borderId="27" xfId="0" applyFont="1" applyFill="1" applyBorder="1" applyAlignment="1">
      <alignment horizontal="left" vertical="top" wrapText="1"/>
    </xf>
    <xf numFmtId="0" fontId="37" fillId="2" borderId="5" xfId="0" applyFont="1" applyFill="1" applyBorder="1" applyAlignment="1">
      <alignment horizontal="left" vertical="top"/>
    </xf>
    <xf numFmtId="0" fontId="37" fillId="2" borderId="48" xfId="0" applyFont="1" applyFill="1" applyBorder="1" applyAlignment="1">
      <alignment horizontal="left" vertical="top"/>
    </xf>
    <xf numFmtId="0" fontId="37" fillId="2" borderId="52" xfId="0" applyFont="1" applyFill="1" applyBorder="1" applyAlignment="1">
      <alignment horizontal="left" vertical="top"/>
    </xf>
    <xf numFmtId="0" fontId="37" fillId="2" borderId="28" xfId="0" applyFont="1" applyFill="1" applyBorder="1" applyAlignment="1">
      <alignment horizontal="left" vertical="top" wrapText="1"/>
    </xf>
    <xf numFmtId="0" fontId="37" fillId="2" borderId="56" xfId="0" applyFont="1" applyFill="1" applyBorder="1" applyAlignment="1">
      <alignment horizontal="left" vertical="top"/>
    </xf>
    <xf numFmtId="0" fontId="37" fillId="2" borderId="23" xfId="0" applyFont="1" applyFill="1" applyBorder="1" applyAlignment="1">
      <alignment horizontal="left" vertical="top"/>
    </xf>
    <xf numFmtId="0" fontId="37" fillId="2" borderId="56" xfId="0" applyFont="1" applyFill="1" applyBorder="1" applyAlignment="1">
      <alignment vertical="top"/>
    </xf>
    <xf numFmtId="0" fontId="37" fillId="2" borderId="23" xfId="0" applyFont="1" applyFill="1" applyBorder="1" applyAlignment="1">
      <alignment vertical="top"/>
    </xf>
    <xf numFmtId="0" fontId="37" fillId="2" borderId="50" xfId="0" applyFont="1" applyFill="1" applyBorder="1" applyAlignment="1">
      <alignment vertical="top"/>
    </xf>
    <xf numFmtId="0" fontId="37" fillId="2" borderId="21" xfId="0" applyFont="1" applyFill="1" applyBorder="1" applyAlignment="1">
      <alignment vertical="top"/>
    </xf>
    <xf numFmtId="0" fontId="37" fillId="2" borderId="53" xfId="0" applyFont="1" applyFill="1" applyBorder="1" applyAlignment="1">
      <alignment vertical="top"/>
    </xf>
    <xf numFmtId="0" fontId="37" fillId="2" borderId="20" xfId="0" applyFont="1" applyFill="1" applyBorder="1" applyAlignment="1">
      <alignment vertical="top"/>
    </xf>
    <xf numFmtId="0" fontId="37" fillId="2" borderId="9" xfId="0" applyFont="1" applyFill="1" applyBorder="1" applyAlignment="1">
      <alignment horizontal="left" vertical="top" wrapText="1"/>
    </xf>
    <xf numFmtId="0" fontId="37" fillId="2" borderId="13" xfId="0" applyFont="1" applyFill="1" applyBorder="1" applyAlignment="1">
      <alignment vertical="top" wrapText="1"/>
    </xf>
    <xf numFmtId="0" fontId="37" fillId="2" borderId="12" xfId="0" applyFont="1" applyFill="1" applyBorder="1" applyAlignment="1">
      <alignment vertical="top" wrapText="1"/>
    </xf>
    <xf numFmtId="0" fontId="37" fillId="2" borderId="29" xfId="0" applyFont="1" applyFill="1" applyBorder="1" applyAlignment="1">
      <alignment horizontal="left" vertical="top"/>
    </xf>
    <xf numFmtId="0" fontId="37" fillId="2" borderId="58" xfId="0" applyFont="1" applyFill="1" applyBorder="1" applyAlignment="1">
      <alignment horizontal="left" vertical="top" wrapText="1"/>
    </xf>
    <xf numFmtId="0" fontId="37" fillId="2" borderId="15" xfId="0" applyFont="1" applyFill="1" applyBorder="1" applyAlignment="1">
      <alignment vertical="top" wrapText="1"/>
    </xf>
    <xf numFmtId="0" fontId="37" fillId="2" borderId="9" xfId="0" applyFont="1" applyFill="1" applyBorder="1" applyAlignment="1">
      <alignment vertical="top" wrapText="1"/>
    </xf>
    <xf numFmtId="0" fontId="37" fillId="2" borderId="3" xfId="0" applyFont="1" applyFill="1" applyBorder="1" applyAlignment="1">
      <alignment vertical="top" wrapText="1"/>
    </xf>
    <xf numFmtId="0" fontId="37" fillId="2" borderId="7" xfId="0" applyFont="1" applyFill="1" applyBorder="1" applyAlignment="1">
      <alignment vertical="top" wrapText="1"/>
    </xf>
    <xf numFmtId="0" fontId="37" fillId="2" borderId="20" xfId="0" applyFont="1" applyFill="1" applyBorder="1" applyAlignment="1">
      <alignment vertical="top" wrapText="1"/>
    </xf>
    <xf numFmtId="0" fontId="37" fillId="2" borderId="59" xfId="0" applyFont="1" applyFill="1" applyBorder="1" applyAlignment="1">
      <alignment vertical="top" wrapText="1"/>
    </xf>
    <xf numFmtId="0" fontId="37" fillId="2" borderId="30" xfId="0" applyFont="1" applyFill="1" applyBorder="1" applyAlignment="1">
      <alignment vertical="top" wrapText="1"/>
    </xf>
    <xf numFmtId="0" fontId="37" fillId="2" borderId="30" xfId="0" applyFont="1" applyFill="1" applyBorder="1" applyAlignment="1">
      <alignment vertical="top"/>
    </xf>
    <xf numFmtId="0" fontId="37" fillId="2" borderId="3" xfId="0" applyFont="1" applyFill="1" applyBorder="1" applyAlignment="1">
      <alignment vertical="top"/>
    </xf>
    <xf numFmtId="0" fontId="37" fillId="2" borderId="59" xfId="0" applyFont="1" applyFill="1" applyBorder="1" applyAlignment="1">
      <alignment horizontal="left" vertical="top" wrapText="1"/>
    </xf>
    <xf numFmtId="0" fontId="37" fillId="2" borderId="29" xfId="0" applyFont="1" applyFill="1" applyBorder="1" applyAlignment="1">
      <alignment vertical="top"/>
    </xf>
    <xf numFmtId="0" fontId="37" fillId="2" borderId="15" xfId="0" applyFont="1" applyFill="1" applyBorder="1" applyAlignment="1">
      <alignment vertical="top"/>
    </xf>
    <xf numFmtId="0" fontId="37" fillId="2" borderId="58" xfId="0" applyFont="1" applyFill="1" applyBorder="1" applyAlignment="1">
      <alignment vertical="top"/>
    </xf>
    <xf numFmtId="0" fontId="37" fillId="2" borderId="29" xfId="0" applyFont="1" applyFill="1" applyBorder="1" applyAlignment="1">
      <alignment vertical="top" wrapText="1"/>
    </xf>
    <xf numFmtId="0" fontId="37" fillId="2" borderId="60" xfId="0" applyFont="1" applyFill="1" applyBorder="1" applyAlignment="1">
      <alignment horizontal="left" vertical="top" wrapText="1"/>
    </xf>
    <xf numFmtId="0" fontId="37" fillId="2" borderId="25" xfId="0" applyFont="1" applyFill="1" applyBorder="1" applyAlignment="1">
      <alignment horizontal="left" vertical="top" wrapText="1"/>
    </xf>
    <xf numFmtId="0" fontId="37" fillId="2" borderId="20" xfId="0" applyFont="1" applyFill="1" applyBorder="1" applyAlignment="1">
      <alignment horizontal="center" vertical="top" wrapText="1"/>
    </xf>
    <xf numFmtId="0" fontId="37" fillId="2" borderId="21" xfId="0" applyFont="1" applyFill="1" applyBorder="1" applyAlignment="1">
      <alignment horizontal="center" vertical="top" wrapText="1"/>
    </xf>
    <xf numFmtId="0" fontId="37" fillId="2" borderId="15" xfId="0" applyFont="1" applyFill="1" applyBorder="1" applyAlignment="1">
      <alignment horizontal="center" vertical="top" wrapText="1"/>
    </xf>
    <xf numFmtId="0" fontId="37" fillId="2" borderId="0" xfId="0" applyFont="1" applyFill="1" applyBorder="1" applyAlignment="1">
      <alignment vertical="top" wrapText="1"/>
    </xf>
    <xf numFmtId="0" fontId="37" fillId="2" borderId="4" xfId="0" applyFont="1" applyFill="1" applyBorder="1" applyAlignment="1">
      <alignment vertical="top" wrapText="1"/>
    </xf>
    <xf numFmtId="0" fontId="37" fillId="2" borderId="10" xfId="0" applyFont="1" applyFill="1" applyBorder="1" applyAlignment="1">
      <alignment horizontal="center" vertical="top" wrapText="1"/>
    </xf>
    <xf numFmtId="0" fontId="37" fillId="2" borderId="11" xfId="0" applyFont="1" applyFill="1" applyBorder="1" applyAlignment="1">
      <alignment horizontal="center" vertical="top" wrapText="1"/>
    </xf>
    <xf numFmtId="0" fontId="37" fillId="2" borderId="13" xfId="0" applyFont="1" applyFill="1" applyBorder="1" applyAlignment="1">
      <alignment horizontal="center" vertical="top" wrapText="1"/>
    </xf>
    <xf numFmtId="0" fontId="37" fillId="2" borderId="12" xfId="0" applyFont="1" applyFill="1" applyBorder="1" applyAlignment="1">
      <alignment horizontal="center" vertical="top" wrapText="1"/>
    </xf>
    <xf numFmtId="0" fontId="37" fillId="2" borderId="9" xfId="0" applyFont="1" applyFill="1" applyBorder="1" applyAlignment="1">
      <alignment horizontal="left" vertical="top"/>
    </xf>
    <xf numFmtId="0" fontId="37" fillId="2" borderId="63" xfId="0" applyFont="1" applyFill="1" applyBorder="1" applyAlignment="1">
      <alignment horizontal="center" vertical="top"/>
    </xf>
    <xf numFmtId="0" fontId="37" fillId="2" borderId="62" xfId="0" applyFont="1" applyFill="1" applyBorder="1" applyAlignment="1">
      <alignment horizontal="center" vertical="top"/>
    </xf>
    <xf numFmtId="0" fontId="37" fillId="2" borderId="157" xfId="0" applyFont="1" applyFill="1" applyBorder="1" applyAlignment="1">
      <alignment horizontal="center" vertical="top"/>
    </xf>
    <xf numFmtId="0" fontId="37" fillId="2" borderId="10" xfId="0" applyFont="1" applyFill="1" applyBorder="1" applyAlignment="1">
      <alignment horizontal="center" vertical="center"/>
    </xf>
    <xf numFmtId="0" fontId="37" fillId="2" borderId="11" xfId="0" applyFont="1" applyFill="1" applyBorder="1" applyAlignment="1">
      <alignment horizontal="center" vertical="center"/>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51" xfId="0" applyFont="1" applyFill="1" applyBorder="1" applyAlignment="1">
      <alignment horizontal="left" wrapText="1"/>
    </xf>
    <xf numFmtId="0" fontId="37" fillId="2" borderId="52" xfId="0" applyFont="1" applyFill="1" applyBorder="1" applyAlignment="1">
      <alignment horizontal="left"/>
    </xf>
    <xf numFmtId="0" fontId="37" fillId="2" borderId="10" xfId="0" applyFont="1" applyFill="1" applyBorder="1" applyAlignment="1">
      <alignment horizontal="left"/>
    </xf>
    <xf numFmtId="0" fontId="37" fillId="2" borderId="11" xfId="0" applyFont="1" applyFill="1" applyBorder="1" applyAlignment="1">
      <alignment horizontal="left"/>
    </xf>
    <xf numFmtId="0" fontId="37" fillId="2" borderId="13" xfId="0" applyFont="1" applyFill="1" applyBorder="1" applyAlignment="1">
      <alignment horizontal="left"/>
    </xf>
    <xf numFmtId="0" fontId="37" fillId="2" borderId="12" xfId="0" applyFont="1" applyFill="1" applyBorder="1" applyAlignment="1">
      <alignment horizontal="left"/>
    </xf>
    <xf numFmtId="0" fontId="33" fillId="0" borderId="74" xfId="2" applyFont="1" applyBorder="1" applyAlignment="1">
      <alignment horizontal="center" vertical="center" wrapText="1" shrinkToFit="1"/>
    </xf>
    <xf numFmtId="0" fontId="40" fillId="0" borderId="8" xfId="0" applyFont="1" applyBorder="1" applyAlignment="1">
      <alignment horizontal="center" vertical="center"/>
    </xf>
    <xf numFmtId="0" fontId="40" fillId="0" borderId="38" xfId="0" applyFont="1" applyBorder="1" applyAlignment="1">
      <alignment horizontal="center" vertical="center"/>
    </xf>
    <xf numFmtId="0" fontId="33" fillId="3" borderId="19" xfId="2" applyFont="1" applyFill="1" applyBorder="1" applyAlignment="1">
      <alignment horizontal="center" vertical="center"/>
    </xf>
    <xf numFmtId="0" fontId="33" fillId="3" borderId="42" xfId="2" applyFont="1" applyFill="1" applyBorder="1" applyAlignment="1">
      <alignment horizontal="center" vertical="center"/>
    </xf>
    <xf numFmtId="0" fontId="41" fillId="0" borderId="0" xfId="2" applyFont="1" applyAlignment="1">
      <alignment horizontal="center" vertical="center"/>
    </xf>
    <xf numFmtId="0" fontId="34" fillId="0" borderId="1" xfId="2" applyFont="1" applyBorder="1" applyAlignment="1">
      <alignment horizontal="left" vertical="center" wrapText="1"/>
    </xf>
    <xf numFmtId="0" fontId="33" fillId="3" borderId="16" xfId="2" applyFont="1" applyFill="1" applyBorder="1" applyAlignment="1">
      <alignment horizontal="center" vertical="center"/>
    </xf>
    <xf numFmtId="0" fontId="33" fillId="3" borderId="17" xfId="2" applyFont="1" applyFill="1" applyBorder="1" applyAlignment="1">
      <alignment horizontal="center" vertical="center"/>
    </xf>
    <xf numFmtId="0" fontId="33" fillId="3" borderId="32" xfId="2" applyFont="1" applyFill="1" applyBorder="1" applyAlignment="1">
      <alignment horizontal="center" vertical="center"/>
    </xf>
    <xf numFmtId="0" fontId="34" fillId="0" borderId="0" xfId="2" applyFont="1" applyBorder="1" applyAlignment="1">
      <alignment horizontal="left" vertical="center" wrapText="1"/>
    </xf>
    <xf numFmtId="0" fontId="42" fillId="0" borderId="0" xfId="2" applyFont="1" applyBorder="1" applyAlignment="1">
      <alignment horizontal="left" vertical="center" wrapText="1"/>
    </xf>
    <xf numFmtId="0" fontId="43" fillId="0" borderId="0" xfId="2" applyFont="1" applyBorder="1" applyAlignment="1">
      <alignment horizontal="left" vertical="center" wrapText="1"/>
    </xf>
    <xf numFmtId="0" fontId="10" fillId="0" borderId="0" xfId="0" applyFont="1" applyAlignment="1">
      <alignment horizontal="center" vertical="center"/>
    </xf>
    <xf numFmtId="0" fontId="10" fillId="2" borderId="0" xfId="0" applyFont="1" applyFill="1">
      <alignment vertical="center"/>
    </xf>
    <xf numFmtId="0" fontId="10" fillId="2" borderId="0" xfId="0" applyFont="1" applyFill="1" applyAlignment="1">
      <alignment horizontal="center" vertical="center"/>
    </xf>
    <xf numFmtId="0" fontId="9" fillId="2" borderId="0" xfId="0" quotePrefix="1" applyFont="1" applyFill="1">
      <alignment vertical="center"/>
    </xf>
    <xf numFmtId="0" fontId="9" fillId="2" borderId="0" xfId="0" applyFont="1" applyFill="1">
      <alignment vertical="center"/>
    </xf>
    <xf numFmtId="0" fontId="12" fillId="0" borderId="0" xfId="0" applyFont="1">
      <alignment vertical="center"/>
    </xf>
    <xf numFmtId="0" fontId="9" fillId="2" borderId="0" xfId="0" applyFont="1" applyFill="1" applyAlignment="1">
      <alignment horizontal="center" vertical="center"/>
    </xf>
    <xf numFmtId="20" fontId="9" fillId="2" borderId="0" xfId="0" applyNumberFormat="1" applyFont="1" applyFill="1">
      <alignment vertical="center"/>
    </xf>
    <xf numFmtId="0" fontId="9" fillId="2" borderId="0" xfId="0" applyFont="1" applyFill="1" applyAlignment="1">
      <alignment horizontal="right" vertical="center"/>
    </xf>
    <xf numFmtId="177" fontId="9" fillId="2" borderId="0" xfId="0" applyNumberFormat="1" applyFont="1" applyFill="1">
      <alignment vertical="center"/>
    </xf>
    <xf numFmtId="0" fontId="9" fillId="2" borderId="0" xfId="0" applyFont="1" applyFill="1" applyAlignment="1">
      <alignment horizontal="left" vertical="center"/>
    </xf>
    <xf numFmtId="177" fontId="9" fillId="0" borderId="0" xfId="0" applyNumberFormat="1" applyFont="1">
      <alignment vertical="center"/>
    </xf>
    <xf numFmtId="20" fontId="9" fillId="0" borderId="0" xfId="0" applyNumberFormat="1" applyFont="1">
      <alignment vertical="center"/>
    </xf>
    <xf numFmtId="0" fontId="12" fillId="0" borderId="0" xfId="0" applyFont="1" applyAlignment="1">
      <alignment horizontal="left" vertical="center"/>
    </xf>
    <xf numFmtId="1" fontId="9" fillId="2" borderId="0" xfId="0" applyNumberFormat="1" applyFont="1" applyFill="1">
      <alignment vertical="center"/>
    </xf>
    <xf numFmtId="0" fontId="12" fillId="0" borderId="0" xfId="0" applyFont="1" applyAlignment="1">
      <alignment horizontal="center" vertical="center"/>
    </xf>
    <xf numFmtId="20" fontId="10" fillId="0" borderId="0" xfId="0" applyNumberFormat="1" applyFont="1">
      <alignment vertical="center"/>
    </xf>
    <xf numFmtId="0" fontId="9" fillId="0" borderId="65" xfId="0" quotePrefix="1" applyFont="1" applyBorder="1" applyAlignment="1">
      <alignment horizontal="center" vertical="center"/>
    </xf>
    <xf numFmtId="0" fontId="9" fillId="0" borderId="66" xfId="0" applyFont="1" applyBorder="1" applyAlignment="1">
      <alignment horizontal="center" vertical="center"/>
    </xf>
    <xf numFmtId="0" fontId="9" fillId="0" borderId="70" xfId="0" applyFont="1" applyBorder="1" applyAlignment="1">
      <alignment horizontal="center" vertical="center"/>
    </xf>
    <xf numFmtId="0" fontId="9"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80" xfId="0" applyFont="1" applyBorder="1" applyAlignment="1">
      <alignment horizontal="center" vertical="center" wrapText="1"/>
    </xf>
    <xf numFmtId="0" fontId="9" fillId="0" borderId="81" xfId="0" applyFont="1" applyBorder="1" applyAlignment="1">
      <alignment horizontal="center" vertical="center"/>
    </xf>
    <xf numFmtId="0" fontId="16" fillId="0" borderId="82"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84" xfId="0" applyFont="1" applyBorder="1" applyAlignment="1">
      <alignment horizontal="center" vertical="center" wrapText="1"/>
    </xf>
    <xf numFmtId="0" fontId="9" fillId="0" borderId="92" xfId="0" applyFont="1" applyBorder="1" applyAlignment="1">
      <alignment horizontal="center" vertical="center"/>
    </xf>
    <xf numFmtId="0" fontId="9" fillId="4" borderId="0" xfId="0" applyFont="1" applyFill="1" applyAlignment="1" applyProtection="1">
      <alignment horizontal="center" vertical="center"/>
      <protection locked="0"/>
    </xf>
    <xf numFmtId="0" fontId="9" fillId="6" borderId="0" xfId="0" applyFont="1" applyFill="1" applyAlignment="1" applyProtection="1">
      <alignment horizontal="center" vertical="center" wrapText="1"/>
      <protection locked="0"/>
    </xf>
    <xf numFmtId="0" fontId="16" fillId="0" borderId="93"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95" xfId="0" applyFont="1" applyBorder="1" applyAlignment="1">
      <alignment horizontal="center" vertical="center" wrapText="1"/>
    </xf>
    <xf numFmtId="0" fontId="9" fillId="6" borderId="0" xfId="0" applyFont="1" applyFill="1" applyAlignment="1" applyProtection="1">
      <alignment horizontal="left" vertical="center" wrapText="1"/>
      <protection locked="0"/>
    </xf>
    <xf numFmtId="0" fontId="17" fillId="0" borderId="102" xfId="0" applyFont="1" applyBorder="1" applyAlignment="1">
      <alignment horizontal="center" vertical="center" wrapText="1"/>
    </xf>
    <xf numFmtId="0" fontId="17" fillId="0" borderId="103" xfId="0" applyFont="1" applyBorder="1" applyAlignment="1">
      <alignment horizontal="center" vertical="center" wrapText="1"/>
    </xf>
    <xf numFmtId="0" fontId="17" fillId="0" borderId="104" xfId="0" applyFont="1" applyBorder="1" applyAlignment="1">
      <alignment horizontal="center" vertical="center" wrapText="1"/>
    </xf>
    <xf numFmtId="0" fontId="16" fillId="0" borderId="113"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9" fillId="4" borderId="0" xfId="0" applyFont="1" applyFill="1" applyAlignment="1" applyProtection="1">
      <alignment horizontal="center" vertical="center" shrinkToFit="1"/>
      <protection locked="0"/>
    </xf>
    <xf numFmtId="0" fontId="9" fillId="0" borderId="118" xfId="0" applyFont="1" applyBorder="1" applyAlignment="1">
      <alignment horizontal="center" vertical="center"/>
    </xf>
    <xf numFmtId="0" fontId="17" fillId="0" borderId="121"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123" xfId="0" applyFont="1" applyBorder="1" applyAlignment="1">
      <alignment horizontal="center" vertical="center" wrapText="1"/>
    </xf>
    <xf numFmtId="0" fontId="12" fillId="0" borderId="127" xfId="0" applyFont="1" applyBorder="1">
      <alignment vertical="center"/>
    </xf>
    <xf numFmtId="0" fontId="12" fillId="0" borderId="17" xfId="0" applyFont="1" applyBorder="1" applyAlignment="1">
      <alignment vertical="center" wrapText="1"/>
    </xf>
    <xf numFmtId="0" fontId="12" fillId="0" borderId="17" xfId="0" applyFont="1" applyBorder="1" applyAlignment="1">
      <alignment horizontal="left" vertical="center" wrapText="1"/>
    </xf>
    <xf numFmtId="0" fontId="12" fillId="0" borderId="32" xfId="0" applyFont="1" applyBorder="1" applyAlignment="1">
      <alignment horizontal="left" vertical="center" wrapText="1"/>
    </xf>
    <xf numFmtId="0" fontId="12" fillId="0" borderId="130" xfId="0" applyFont="1" applyBorder="1" applyAlignment="1">
      <alignment horizontal="center" vertical="center" wrapText="1"/>
    </xf>
    <xf numFmtId="0" fontId="12" fillId="0" borderId="131" xfId="0" applyFont="1" applyBorder="1" applyAlignment="1">
      <alignment horizontal="center" vertical="center" wrapText="1"/>
    </xf>
    <xf numFmtId="0" fontId="12" fillId="0" borderId="132" xfId="0" applyFont="1" applyBorder="1" applyAlignment="1">
      <alignment horizontal="center" vertical="center" wrapText="1"/>
    </xf>
    <xf numFmtId="0" fontId="12" fillId="0" borderId="74" xfId="0" applyFont="1" applyBorder="1">
      <alignment vertical="center"/>
    </xf>
    <xf numFmtId="0" fontId="12" fillId="0" borderId="8" xfId="0" applyFont="1" applyBorder="1" applyAlignment="1">
      <alignment vertical="center" wrapText="1"/>
    </xf>
    <xf numFmtId="0" fontId="12" fillId="0" borderId="8" xfId="0" applyFont="1" applyBorder="1" applyAlignment="1">
      <alignment horizontal="left" vertical="center" wrapText="1"/>
    </xf>
    <xf numFmtId="0" fontId="12" fillId="0" borderId="38" xfId="0" applyFont="1" applyBorder="1" applyAlignment="1">
      <alignment horizontal="left" vertical="center" wrapText="1"/>
    </xf>
    <xf numFmtId="0" fontId="12" fillId="0" borderId="133" xfId="0" applyFont="1" applyBorder="1" applyAlignment="1">
      <alignment horizontal="center" vertical="center" wrapText="1"/>
    </xf>
    <xf numFmtId="0" fontId="12" fillId="0" borderId="134" xfId="0" applyFont="1" applyBorder="1" applyAlignment="1">
      <alignment horizontal="center" vertical="center" wrapText="1"/>
    </xf>
    <xf numFmtId="0" fontId="12" fillId="0" borderId="135" xfId="0" applyFont="1" applyBorder="1" applyAlignment="1">
      <alignment horizontal="center" vertical="center" wrapText="1"/>
    </xf>
    <xf numFmtId="178" fontId="12" fillId="2" borderId="136" xfId="0" applyNumberFormat="1" applyFont="1" applyFill="1" applyBorder="1" applyAlignment="1">
      <alignment horizontal="center" vertical="center" wrapText="1"/>
    </xf>
    <xf numFmtId="178" fontId="12" fillId="2" borderId="137" xfId="0" applyNumberFormat="1" applyFont="1" applyFill="1" applyBorder="1" applyAlignment="1">
      <alignment horizontal="center" vertical="center" wrapText="1"/>
    </xf>
    <xf numFmtId="178" fontId="12" fillId="2" borderId="138" xfId="0" applyNumberFormat="1" applyFont="1" applyFill="1" applyBorder="1" applyAlignment="1">
      <alignment horizontal="center" vertical="center" wrapText="1"/>
    </xf>
    <xf numFmtId="178" fontId="12" fillId="2" borderId="133" xfId="0" applyNumberFormat="1" applyFont="1" applyFill="1" applyBorder="1" applyAlignment="1">
      <alignment horizontal="center" vertical="center" wrapText="1"/>
    </xf>
    <xf numFmtId="178" fontId="12" fillId="2" borderId="134" xfId="0" applyNumberFormat="1" applyFont="1" applyFill="1" applyBorder="1" applyAlignment="1">
      <alignment horizontal="center" vertical="center" wrapText="1"/>
    </xf>
    <xf numFmtId="178" fontId="12" fillId="2" borderId="135" xfId="0" applyNumberFormat="1" applyFont="1" applyFill="1" applyBorder="1" applyAlignment="1">
      <alignment horizontal="center" vertical="center" wrapText="1"/>
    </xf>
    <xf numFmtId="0" fontId="12" fillId="0" borderId="139" xfId="0" applyFont="1" applyBorder="1">
      <alignment vertical="center"/>
    </xf>
    <xf numFmtId="0" fontId="12" fillId="0" borderId="120" xfId="0" applyFont="1" applyBorder="1" applyAlignment="1">
      <alignment vertical="center" wrapText="1"/>
    </xf>
    <xf numFmtId="0" fontId="12" fillId="0" borderId="120" xfId="0" applyFont="1" applyBorder="1" applyAlignment="1">
      <alignment horizontal="left" vertical="center" wrapText="1"/>
    </xf>
    <xf numFmtId="0" fontId="12" fillId="0" borderId="47" xfId="0" applyFont="1" applyBorder="1" applyAlignment="1">
      <alignment horizontal="left" vertical="center" wrapText="1"/>
    </xf>
    <xf numFmtId="178" fontId="12" fillId="0" borderId="33" xfId="0" applyNumberFormat="1" applyFont="1" applyBorder="1" applyAlignment="1">
      <alignment horizontal="center" vertical="center" shrinkToFit="1"/>
    </xf>
    <xf numFmtId="178" fontId="12" fillId="0" borderId="3" xfId="0" applyNumberFormat="1" applyFont="1" applyBorder="1" applyAlignment="1">
      <alignment horizontal="center" vertical="center" shrinkToFit="1"/>
    </xf>
    <xf numFmtId="178" fontId="12" fillId="0" borderId="75" xfId="0" applyNumberFormat="1" applyFont="1" applyBorder="1" applyAlignment="1">
      <alignment horizontal="center" vertical="center" shrinkToFit="1"/>
    </xf>
    <xf numFmtId="178" fontId="12" fillId="2" borderId="31" xfId="0" applyNumberFormat="1" applyFont="1" applyFill="1" applyBorder="1" applyAlignment="1">
      <alignment horizontal="center" vertical="center" shrinkToFit="1"/>
    </xf>
    <xf numFmtId="178" fontId="12" fillId="2" borderId="19" xfId="0" applyNumberFormat="1" applyFont="1" applyFill="1" applyBorder="1" applyAlignment="1">
      <alignment horizontal="center" vertical="center" shrinkToFit="1"/>
    </xf>
    <xf numFmtId="178" fontId="12" fillId="2" borderId="42" xfId="0" applyNumberFormat="1" applyFont="1" applyFill="1" applyBorder="1" applyAlignment="1">
      <alignment horizontal="center" vertical="center" shrinkToFit="1"/>
    </xf>
    <xf numFmtId="178" fontId="12" fillId="2" borderId="18" xfId="0" applyNumberFormat="1" applyFont="1" applyFill="1" applyBorder="1" applyAlignment="1">
      <alignment horizontal="center" vertical="center" shrinkToFit="1"/>
    </xf>
    <xf numFmtId="178" fontId="12" fillId="2" borderId="9" xfId="0" applyNumberFormat="1" applyFont="1" applyFill="1" applyBorder="1" applyAlignment="1">
      <alignment horizontal="center" vertical="center" shrinkToFit="1"/>
    </xf>
    <xf numFmtId="178" fontId="12" fillId="2" borderId="43" xfId="0" applyNumberFormat="1" applyFont="1" applyFill="1" applyBorder="1" applyAlignment="1">
      <alignment horizontal="center" vertical="center" shrinkToFit="1"/>
    </xf>
    <xf numFmtId="178" fontId="12" fillId="2" borderId="44" xfId="0" applyNumberFormat="1" applyFont="1" applyFill="1" applyBorder="1" applyAlignment="1">
      <alignment horizontal="center" vertical="center" shrinkToFit="1"/>
    </xf>
    <xf numFmtId="178" fontId="12" fillId="2" borderId="80" xfId="0" applyNumberFormat="1" applyFont="1" applyFill="1" applyBorder="1" applyAlignment="1">
      <alignment horizontal="center" vertical="center" shrinkToFit="1"/>
    </xf>
    <xf numFmtId="178" fontId="12" fillId="2" borderId="46" xfId="0" applyNumberFormat="1" applyFont="1" applyFill="1" applyBorder="1" applyAlignment="1">
      <alignment horizontal="center" vertical="center" shrinkToFit="1"/>
    </xf>
    <xf numFmtId="178" fontId="12" fillId="2" borderId="140" xfId="0" applyNumberFormat="1" applyFont="1" applyFill="1" applyBorder="1" applyAlignment="1">
      <alignment horizontal="center" vertical="center" wrapText="1"/>
    </xf>
    <xf numFmtId="178" fontId="12" fillId="2" borderId="141" xfId="0" applyNumberFormat="1" applyFont="1" applyFill="1" applyBorder="1" applyAlignment="1">
      <alignment horizontal="center" vertical="center" wrapText="1"/>
    </xf>
    <xf numFmtId="178" fontId="12" fillId="2" borderId="142" xfId="0" applyNumberFormat="1" applyFont="1" applyFill="1" applyBorder="1" applyAlignment="1">
      <alignment horizontal="center" vertical="center" wrapText="1"/>
    </xf>
    <xf numFmtId="0" fontId="12" fillId="0" borderId="140" xfId="0" applyFont="1" applyBorder="1" applyAlignment="1">
      <alignment horizontal="center" vertical="center" wrapText="1"/>
    </xf>
    <xf numFmtId="0" fontId="12" fillId="0" borderId="141" xfId="0" applyFont="1" applyBorder="1" applyAlignment="1">
      <alignment horizontal="center" vertical="center" wrapText="1"/>
    </xf>
    <xf numFmtId="0" fontId="12" fillId="0" borderId="142"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justify" vertical="center" wrapText="1"/>
    </xf>
    <xf numFmtId="0" fontId="13" fillId="0" borderId="0" xfId="0" applyFont="1" applyAlignment="1">
      <alignment vertical="center" textRotation="90"/>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lignment vertical="center"/>
    </xf>
    <xf numFmtId="0" fontId="20" fillId="2" borderId="0" xfId="0" applyFont="1" applyFill="1" applyAlignment="1">
      <alignment horizontal="left" vertical="center"/>
    </xf>
    <xf numFmtId="0" fontId="21" fillId="2" borderId="0" xfId="0" applyFont="1" applyFill="1">
      <alignment vertical="center"/>
    </xf>
    <xf numFmtId="0" fontId="21" fillId="2" borderId="0" xfId="0" applyFont="1" applyFill="1" applyAlignment="1">
      <alignment horizontal="left" vertical="center"/>
    </xf>
    <xf numFmtId="0" fontId="20" fillId="2" borderId="3" xfId="0" applyFont="1" applyFill="1" applyBorder="1" applyAlignment="1">
      <alignment horizontal="center" vertical="center"/>
    </xf>
    <xf numFmtId="0" fontId="20" fillId="2" borderId="3" xfId="0" applyFont="1" applyFill="1" applyBorder="1" applyAlignment="1">
      <alignment horizontal="center" vertical="center"/>
    </xf>
    <xf numFmtId="179" fontId="20" fillId="2" borderId="3" xfId="0" applyNumberFormat="1" applyFont="1" applyFill="1" applyBorder="1" applyAlignment="1">
      <alignment horizontal="center" vertical="center"/>
    </xf>
    <xf numFmtId="20" fontId="20" fillId="2" borderId="3" xfId="0" applyNumberFormat="1" applyFont="1" applyFill="1" applyBorder="1" applyAlignment="1">
      <alignment horizontal="center" vertical="center"/>
    </xf>
    <xf numFmtId="0" fontId="22" fillId="2" borderId="0" xfId="0" applyFont="1" applyFill="1" applyAlignment="1">
      <alignment horizontal="left" vertical="center"/>
    </xf>
    <xf numFmtId="0" fontId="9" fillId="2" borderId="0" xfId="0" applyFont="1" applyFill="1" applyProtection="1">
      <alignment vertical="center"/>
      <protection locked="0"/>
    </xf>
    <xf numFmtId="0" fontId="16" fillId="0" borderId="144" xfId="0" applyFont="1" applyBorder="1" applyAlignment="1">
      <alignment horizontal="center" vertical="center" wrapText="1"/>
    </xf>
    <xf numFmtId="0" fontId="16" fillId="0" borderId="145" xfId="0" applyFont="1" applyBorder="1" applyAlignment="1">
      <alignment horizontal="center" vertical="center" wrapText="1"/>
    </xf>
    <xf numFmtId="0" fontId="16" fillId="0" borderId="146" xfId="0" applyFont="1" applyBorder="1" applyAlignment="1">
      <alignment horizontal="center" vertical="center" wrapText="1"/>
    </xf>
    <xf numFmtId="0" fontId="13" fillId="0" borderId="17" xfId="0" applyFont="1" applyBorder="1" applyAlignment="1">
      <alignment vertical="center" wrapText="1"/>
    </xf>
    <xf numFmtId="0" fontId="13" fillId="0" borderId="8" xfId="0" applyFont="1" applyBorder="1" applyAlignment="1">
      <alignment vertical="center" wrapText="1"/>
    </xf>
    <xf numFmtId="0" fontId="13" fillId="0" borderId="120" xfId="0" applyFont="1" applyBorder="1" applyAlignment="1">
      <alignment vertical="center" wrapText="1"/>
    </xf>
    <xf numFmtId="0" fontId="13" fillId="2" borderId="0" xfId="0" applyFont="1" applyFill="1" applyAlignment="1">
      <alignment horizontal="left" vertical="center" indent="1"/>
    </xf>
    <xf numFmtId="0" fontId="13" fillId="2" borderId="0" xfId="0" applyFont="1" applyFill="1" applyAlignment="1">
      <alignment horizontal="center" vertical="center"/>
    </xf>
    <xf numFmtId="0" fontId="14" fillId="2" borderId="0" xfId="0" applyFont="1" applyFill="1">
      <alignment vertical="center"/>
    </xf>
    <xf numFmtId="0" fontId="24" fillId="2" borderId="0" xfId="0" applyFont="1" applyFill="1" applyAlignment="1">
      <alignment vertical="center" shrinkToFit="1"/>
    </xf>
    <xf numFmtId="0" fontId="28" fillId="2" borderId="0" xfId="0" applyFont="1" applyFill="1">
      <alignment vertical="center"/>
    </xf>
  </cellXfs>
  <cellStyles count="6">
    <cellStyle name="桁区切り" xfId="4" builtinId="6"/>
    <cellStyle name="標準" xfId="0" builtinId="0"/>
    <cellStyle name="標準 2" xfId="1" xr:uid="{00000000-0005-0000-0000-000002000000}"/>
    <cellStyle name="標準 2 2" xfId="3" xr:uid="{00000000-0005-0000-0000-000003000000}"/>
    <cellStyle name="標準 2 2 2" xfId="5" xr:uid="{00000000-0005-0000-0000-000004000000}"/>
    <cellStyle name="標準 3" xfId="2" xr:uid="{00000000-0005-0000-0000-000005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DFDED44F-62D1-4B56-A251-EF6FC54499C4}"/>
            </a:ext>
          </a:extLst>
        </xdr:cNvPr>
        <xdr:cNvSpPr/>
      </xdr:nvSpPr>
      <xdr:spPr>
        <a:xfrm>
          <a:off x="0" y="485321"/>
          <a:ext cx="1235529" cy="3338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5F62C675-72FC-471E-A232-B41580244872}"/>
            </a:ext>
          </a:extLst>
        </xdr:cNvPr>
        <xdr:cNvSpPr/>
      </xdr:nvSpPr>
      <xdr:spPr>
        <a:xfrm>
          <a:off x="539750" y="14401800"/>
          <a:ext cx="17570450" cy="4711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17C775BA-1BFB-429C-BA36-2F0AD95B5C77}"/>
            </a:ext>
          </a:extLst>
        </xdr:cNvPr>
        <xdr:cNvSpPr/>
      </xdr:nvSpPr>
      <xdr:spPr>
        <a:xfrm>
          <a:off x="539750" y="14401800"/>
          <a:ext cx="17570450" cy="4711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43823273-2E06-47DA-866F-8F719FDD0274}"/>
            </a:ext>
          </a:extLst>
        </xdr:cNvPr>
        <xdr:cNvSpPr/>
      </xdr:nvSpPr>
      <xdr:spPr>
        <a:xfrm>
          <a:off x="5372100" y="822325"/>
          <a:ext cx="76200" cy="4159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2E1C8742-941A-4716-AE4C-54C45FD02E9C}"/>
            </a:ext>
          </a:extLst>
        </xdr:cNvPr>
        <xdr:cNvSpPr/>
      </xdr:nvSpPr>
      <xdr:spPr>
        <a:xfrm>
          <a:off x="241300" y="16694150"/>
          <a:ext cx="1257935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298450</xdr:colOff>
          <xdr:row>120</xdr:row>
          <xdr:rowOff>127000</xdr:rowOff>
        </xdr:from>
        <xdr:to>
          <xdr:col>5</xdr:col>
          <xdr:colOff>641350</xdr:colOff>
          <xdr:row>133</xdr:row>
          <xdr:rowOff>76200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298450</xdr:colOff>
          <xdr:row>120</xdr:row>
          <xdr:rowOff>127000</xdr:rowOff>
        </xdr:from>
        <xdr:to>
          <xdr:col>5</xdr:col>
          <xdr:colOff>641350</xdr:colOff>
          <xdr:row>133</xdr:row>
          <xdr:rowOff>76200</xdr:rowOff>
        </xdr:to>
        <xdr:sp macro="" textlink="">
          <xdr:nvSpPr>
            <xdr:cNvPr id="15362" name="Object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2894645/Desktop/61450115685001624603937/&#12467;&#12500;&#12540;2-3_sankou1_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70106142\Downloads\1-3_&#27161;&#28310;&#27096;&#24335;1_04_&#21220;&#21209;&#34920;_&#36890;&#25152;&#20171;&#35703;.xlsx" TargetMode="External"/><Relationship Id="rId1" Type="http://schemas.openxmlformats.org/officeDocument/2006/relationships/externalLinkPath" Target="file:///C:\Users\70106142\Downloads\1-3_&#27161;&#28310;&#27096;&#24335;1_04_&#21220;&#21209;&#34920;_&#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認知症対応型通所（100名）"/>
      <sheetName val="記入方法"/>
      <sheetName val="プルダウン・リスト"/>
    </sheetNames>
    <sheetDataSet>
      <sheetData sheetId="0" refreshError="1"/>
      <sheetData sheetId="1" refreshError="1"/>
      <sheetData sheetId="2">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2"/>
      <sheetData sheetId="3"/>
      <sheetData sheetId="4">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5"/>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oleObject" Target="../embeddings/Microsoft_Excel_97-2003_Worksheet1.xls"/><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F16"/>
  <sheetViews>
    <sheetView tabSelected="1" view="pageBreakPreview" zoomScale="85" zoomScaleNormal="100" zoomScaleSheetLayoutView="85" workbookViewId="0"/>
  </sheetViews>
  <sheetFormatPr defaultColWidth="9" defaultRowHeight="13" x14ac:dyDescent="0.2"/>
  <cols>
    <col min="1" max="1" width="3.6328125" style="1" customWidth="1"/>
    <col min="2" max="2" width="21.6328125" style="1" customWidth="1"/>
    <col min="3" max="3" width="22" style="1" customWidth="1"/>
    <col min="4" max="6" width="26.90625" style="1" customWidth="1"/>
    <col min="7" max="16384" width="9" style="1"/>
  </cols>
  <sheetData>
    <row r="1" spans="1:6" ht="23" x14ac:dyDescent="0.3">
      <c r="B1" s="131" t="s">
        <v>0</v>
      </c>
      <c r="C1" s="132"/>
      <c r="D1" s="132"/>
      <c r="E1" s="132"/>
      <c r="F1" s="132"/>
    </row>
    <row r="2" spans="1:6" ht="14" x14ac:dyDescent="0.2">
      <c r="B2" s="236" t="s">
        <v>615</v>
      </c>
      <c r="C2" s="236"/>
      <c r="D2" s="236"/>
      <c r="E2" s="133"/>
      <c r="F2" s="134"/>
    </row>
    <row r="3" spans="1:6" ht="20.25" customHeight="1" x14ac:dyDescent="0.2">
      <c r="B3" s="132"/>
      <c r="C3" s="134"/>
      <c r="D3" s="134"/>
      <c r="E3" s="135" t="s">
        <v>333</v>
      </c>
      <c r="F3" s="136"/>
    </row>
    <row r="4" spans="1:6" ht="10.5" customHeight="1" x14ac:dyDescent="0.2">
      <c r="B4" s="132"/>
      <c r="C4" s="134"/>
      <c r="D4" s="134"/>
      <c r="E4" s="134"/>
      <c r="F4" s="134"/>
    </row>
    <row r="5" spans="1:6" ht="21" customHeight="1" x14ac:dyDescent="0.2">
      <c r="B5" s="137" t="s">
        <v>334</v>
      </c>
      <c r="C5" s="132"/>
      <c r="D5" s="132"/>
      <c r="E5" s="132"/>
      <c r="F5" s="132"/>
    </row>
    <row r="6" spans="1:6" ht="64.5" customHeight="1" x14ac:dyDescent="0.2">
      <c r="A6" s="2"/>
      <c r="B6" s="138" t="s">
        <v>1</v>
      </c>
      <c r="C6" s="138" t="s">
        <v>2</v>
      </c>
      <c r="D6" s="138" t="s">
        <v>3</v>
      </c>
      <c r="E6" s="138" t="s">
        <v>4</v>
      </c>
      <c r="F6" s="138" t="s">
        <v>5</v>
      </c>
    </row>
    <row r="7" spans="1:6" ht="30" customHeight="1" x14ac:dyDescent="0.2">
      <c r="A7" s="3">
        <v>1</v>
      </c>
      <c r="B7" s="139"/>
      <c r="C7" s="140" t="s">
        <v>6</v>
      </c>
      <c r="D7" s="141" t="s">
        <v>7</v>
      </c>
      <c r="E7" s="141" t="s">
        <v>7</v>
      </c>
      <c r="F7" s="142" t="s">
        <v>8</v>
      </c>
    </row>
    <row r="8" spans="1:6" ht="30" customHeight="1" x14ac:dyDescent="0.2">
      <c r="A8" s="3">
        <v>2</v>
      </c>
      <c r="B8" s="139"/>
      <c r="C8" s="140" t="s">
        <v>6</v>
      </c>
      <c r="D8" s="141" t="s">
        <v>7</v>
      </c>
      <c r="E8" s="141" t="s">
        <v>7</v>
      </c>
      <c r="F8" s="142" t="s">
        <v>8</v>
      </c>
    </row>
    <row r="9" spans="1:6" ht="30" customHeight="1" x14ac:dyDescent="0.2">
      <c r="A9" s="3">
        <v>3</v>
      </c>
      <c r="B9" s="139"/>
      <c r="C9" s="140" t="s">
        <v>6</v>
      </c>
      <c r="D9" s="141" t="s">
        <v>7</v>
      </c>
      <c r="E9" s="141" t="s">
        <v>7</v>
      </c>
      <c r="F9" s="142" t="s">
        <v>8</v>
      </c>
    </row>
    <row r="10" spans="1:6" ht="30" customHeight="1" x14ac:dyDescent="0.2">
      <c r="A10" s="3">
        <v>4</v>
      </c>
      <c r="B10" s="139"/>
      <c r="C10" s="140" t="s">
        <v>6</v>
      </c>
      <c r="D10" s="141" t="s">
        <v>7</v>
      </c>
      <c r="E10" s="141" t="s">
        <v>7</v>
      </c>
      <c r="F10" s="142" t="s">
        <v>8</v>
      </c>
    </row>
    <row r="11" spans="1:6" ht="30" customHeight="1" x14ac:dyDescent="0.2">
      <c r="A11" s="3">
        <v>5</v>
      </c>
      <c r="B11" s="139"/>
      <c r="C11" s="140" t="s">
        <v>6</v>
      </c>
      <c r="D11" s="141" t="s">
        <v>7</v>
      </c>
      <c r="E11" s="141" t="s">
        <v>7</v>
      </c>
      <c r="F11" s="142" t="s">
        <v>8</v>
      </c>
    </row>
    <row r="12" spans="1:6" ht="30" customHeight="1" x14ac:dyDescent="0.2">
      <c r="A12" s="3">
        <v>6</v>
      </c>
      <c r="B12" s="139"/>
      <c r="C12" s="140" t="s">
        <v>6</v>
      </c>
      <c r="D12" s="141" t="s">
        <v>7</v>
      </c>
      <c r="E12" s="141" t="s">
        <v>7</v>
      </c>
      <c r="F12" s="142" t="s">
        <v>8</v>
      </c>
    </row>
    <row r="13" spans="1:6" ht="30" customHeight="1" x14ac:dyDescent="0.2">
      <c r="A13" s="3">
        <v>7</v>
      </c>
      <c r="B13" s="139"/>
      <c r="C13" s="140" t="s">
        <v>6</v>
      </c>
      <c r="D13" s="141" t="s">
        <v>7</v>
      </c>
      <c r="E13" s="141" t="s">
        <v>7</v>
      </c>
      <c r="F13" s="142" t="s">
        <v>8</v>
      </c>
    </row>
    <row r="14" spans="1:6" ht="30" customHeight="1" x14ac:dyDescent="0.2">
      <c r="A14" s="3">
        <v>8</v>
      </c>
      <c r="B14" s="139"/>
      <c r="C14" s="140" t="s">
        <v>6</v>
      </c>
      <c r="D14" s="141" t="s">
        <v>7</v>
      </c>
      <c r="E14" s="141" t="s">
        <v>7</v>
      </c>
      <c r="F14" s="142" t="s">
        <v>8</v>
      </c>
    </row>
    <row r="15" spans="1:6" ht="30" customHeight="1" x14ac:dyDescent="0.2">
      <c r="A15" s="3">
        <v>9</v>
      </c>
      <c r="B15" s="139"/>
      <c r="C15" s="140" t="s">
        <v>6</v>
      </c>
      <c r="D15" s="141" t="s">
        <v>7</v>
      </c>
      <c r="E15" s="141" t="s">
        <v>7</v>
      </c>
      <c r="F15" s="142" t="s">
        <v>8</v>
      </c>
    </row>
    <row r="16" spans="1:6" ht="30" customHeight="1" x14ac:dyDescent="0.2">
      <c r="A16" s="3">
        <v>10</v>
      </c>
      <c r="B16" s="139"/>
      <c r="C16" s="140" t="s">
        <v>6</v>
      </c>
      <c r="D16" s="141" t="s">
        <v>7</v>
      </c>
      <c r="E16" s="141" t="s">
        <v>7</v>
      </c>
      <c r="F16" s="142" t="s">
        <v>8</v>
      </c>
    </row>
  </sheetData>
  <mergeCells count="1">
    <mergeCell ref="B2:D2"/>
  </mergeCells>
  <phoneticPr fontId="2"/>
  <pageMargins left="0.64" right="0.26" top="0.74" bottom="0.69" header="0.51200000000000001" footer="0.39"/>
  <pageSetup paperSize="9" scale="97"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499984740745262"/>
  </sheetPr>
  <dimension ref="A1:O58"/>
  <sheetViews>
    <sheetView view="pageBreakPreview" zoomScale="70" zoomScaleNormal="70" zoomScaleSheetLayoutView="70" zoomScalePageLayoutView="70" workbookViewId="0">
      <selection sqref="A1:F1"/>
    </sheetView>
  </sheetViews>
  <sheetFormatPr defaultRowHeight="5.65" customHeight="1" x14ac:dyDescent="0.2"/>
  <cols>
    <col min="1" max="1" width="43.26953125" style="11" customWidth="1"/>
    <col min="2" max="2" width="35.7265625" style="11" customWidth="1"/>
    <col min="3" max="3" width="10.6328125" style="12" customWidth="1"/>
    <col min="4" max="4" width="10.453125" style="13" customWidth="1"/>
    <col min="5" max="5" width="10.6328125" style="12" customWidth="1"/>
    <col min="6" max="6" width="10.6328125" style="5" customWidth="1"/>
    <col min="7" max="256" width="9" style="5"/>
    <col min="257" max="257" width="43.26953125" style="5" customWidth="1"/>
    <col min="258" max="258" width="35.7265625" style="5" customWidth="1"/>
    <col min="259" max="259" width="10.6328125" style="5" customWidth="1"/>
    <col min="260" max="260" width="10.453125" style="5" customWidth="1"/>
    <col min="261" max="262" width="10.6328125" style="5" customWidth="1"/>
    <col min="263" max="512" width="9" style="5"/>
    <col min="513" max="513" width="43.26953125" style="5" customWidth="1"/>
    <col min="514" max="514" width="35.7265625" style="5" customWidth="1"/>
    <col min="515" max="515" width="10.6328125" style="5" customWidth="1"/>
    <col min="516" max="516" width="10.453125" style="5" customWidth="1"/>
    <col min="517" max="518" width="10.6328125" style="5" customWidth="1"/>
    <col min="519" max="768" width="9" style="5"/>
    <col min="769" max="769" width="43.26953125" style="5" customWidth="1"/>
    <col min="770" max="770" width="35.7265625" style="5" customWidth="1"/>
    <col min="771" max="771" width="10.6328125" style="5" customWidth="1"/>
    <col min="772" max="772" width="10.453125" style="5" customWidth="1"/>
    <col min="773" max="774" width="10.6328125" style="5" customWidth="1"/>
    <col min="775" max="1024" width="9" style="5"/>
    <col min="1025" max="1025" width="43.26953125" style="5" customWidth="1"/>
    <col min="1026" max="1026" width="35.7265625" style="5" customWidth="1"/>
    <col min="1027" max="1027" width="10.6328125" style="5" customWidth="1"/>
    <col min="1028" max="1028" width="10.453125" style="5" customWidth="1"/>
    <col min="1029" max="1030" width="10.6328125" style="5" customWidth="1"/>
    <col min="1031" max="1280" width="9" style="5"/>
    <col min="1281" max="1281" width="43.26953125" style="5" customWidth="1"/>
    <col min="1282" max="1282" width="35.7265625" style="5" customWidth="1"/>
    <col min="1283" max="1283" width="10.6328125" style="5" customWidth="1"/>
    <col min="1284" max="1284" width="10.453125" style="5" customWidth="1"/>
    <col min="1285" max="1286" width="10.6328125" style="5" customWidth="1"/>
    <col min="1287" max="1536" width="9" style="5"/>
    <col min="1537" max="1537" width="43.26953125" style="5" customWidth="1"/>
    <col min="1538" max="1538" width="35.7265625" style="5" customWidth="1"/>
    <col min="1539" max="1539" width="10.6328125" style="5" customWidth="1"/>
    <col min="1540" max="1540" width="10.453125" style="5" customWidth="1"/>
    <col min="1541" max="1542" width="10.6328125" style="5" customWidth="1"/>
    <col min="1543" max="1792" width="9" style="5"/>
    <col min="1793" max="1793" width="43.26953125" style="5" customWidth="1"/>
    <col min="1794" max="1794" width="35.7265625" style="5" customWidth="1"/>
    <col min="1795" max="1795" width="10.6328125" style="5" customWidth="1"/>
    <col min="1796" max="1796" width="10.453125" style="5" customWidth="1"/>
    <col min="1797" max="1798" width="10.6328125" style="5" customWidth="1"/>
    <col min="1799" max="2048" width="9" style="5"/>
    <col min="2049" max="2049" width="43.26953125" style="5" customWidth="1"/>
    <col min="2050" max="2050" width="35.7265625" style="5" customWidth="1"/>
    <col min="2051" max="2051" width="10.6328125" style="5" customWidth="1"/>
    <col min="2052" max="2052" width="10.453125" style="5" customWidth="1"/>
    <col min="2053" max="2054" width="10.6328125" style="5" customWidth="1"/>
    <col min="2055" max="2304" width="9" style="5"/>
    <col min="2305" max="2305" width="43.26953125" style="5" customWidth="1"/>
    <col min="2306" max="2306" width="35.7265625" style="5" customWidth="1"/>
    <col min="2307" max="2307" width="10.6328125" style="5" customWidth="1"/>
    <col min="2308" max="2308" width="10.453125" style="5" customWidth="1"/>
    <col min="2309" max="2310" width="10.6328125" style="5" customWidth="1"/>
    <col min="2311" max="2560" width="9" style="5"/>
    <col min="2561" max="2561" width="43.26953125" style="5" customWidth="1"/>
    <col min="2562" max="2562" width="35.7265625" style="5" customWidth="1"/>
    <col min="2563" max="2563" width="10.6328125" style="5" customWidth="1"/>
    <col min="2564" max="2564" width="10.453125" style="5" customWidth="1"/>
    <col min="2565" max="2566" width="10.6328125" style="5" customWidth="1"/>
    <col min="2567" max="2816" width="9" style="5"/>
    <col min="2817" max="2817" width="43.26953125" style="5" customWidth="1"/>
    <col min="2818" max="2818" width="35.7265625" style="5" customWidth="1"/>
    <col min="2819" max="2819" width="10.6328125" style="5" customWidth="1"/>
    <col min="2820" max="2820" width="10.453125" style="5" customWidth="1"/>
    <col min="2821" max="2822" width="10.6328125" style="5" customWidth="1"/>
    <col min="2823" max="3072" width="9" style="5"/>
    <col min="3073" max="3073" width="43.26953125" style="5" customWidth="1"/>
    <col min="3074" max="3074" width="35.7265625" style="5" customWidth="1"/>
    <col min="3075" max="3075" width="10.6328125" style="5" customWidth="1"/>
    <col min="3076" max="3076" width="10.453125" style="5" customWidth="1"/>
    <col min="3077" max="3078" width="10.6328125" style="5" customWidth="1"/>
    <col min="3079" max="3328" width="9" style="5"/>
    <col min="3329" max="3329" width="43.26953125" style="5" customWidth="1"/>
    <col min="3330" max="3330" width="35.7265625" style="5" customWidth="1"/>
    <col min="3331" max="3331" width="10.6328125" style="5" customWidth="1"/>
    <col min="3332" max="3332" width="10.453125" style="5" customWidth="1"/>
    <col min="3333" max="3334" width="10.6328125" style="5" customWidth="1"/>
    <col min="3335" max="3584" width="9" style="5"/>
    <col min="3585" max="3585" width="43.26953125" style="5" customWidth="1"/>
    <col min="3586" max="3586" width="35.7265625" style="5" customWidth="1"/>
    <col min="3587" max="3587" width="10.6328125" style="5" customWidth="1"/>
    <col min="3588" max="3588" width="10.453125" style="5" customWidth="1"/>
    <col min="3589" max="3590" width="10.6328125" style="5" customWidth="1"/>
    <col min="3591" max="3840" width="9" style="5"/>
    <col min="3841" max="3841" width="43.26953125" style="5" customWidth="1"/>
    <col min="3842" max="3842" width="35.7265625" style="5" customWidth="1"/>
    <col min="3843" max="3843" width="10.6328125" style="5" customWidth="1"/>
    <col min="3844" max="3844" width="10.453125" style="5" customWidth="1"/>
    <col min="3845" max="3846" width="10.6328125" style="5" customWidth="1"/>
    <col min="3847" max="4096" width="9" style="5"/>
    <col min="4097" max="4097" width="43.26953125" style="5" customWidth="1"/>
    <col min="4098" max="4098" width="35.7265625" style="5" customWidth="1"/>
    <col min="4099" max="4099" width="10.6328125" style="5" customWidth="1"/>
    <col min="4100" max="4100" width="10.453125" style="5" customWidth="1"/>
    <col min="4101" max="4102" width="10.6328125" style="5" customWidth="1"/>
    <col min="4103" max="4352" width="9" style="5"/>
    <col min="4353" max="4353" width="43.26953125" style="5" customWidth="1"/>
    <col min="4354" max="4354" width="35.7265625" style="5" customWidth="1"/>
    <col min="4355" max="4355" width="10.6328125" style="5" customWidth="1"/>
    <col min="4356" max="4356" width="10.453125" style="5" customWidth="1"/>
    <col min="4357" max="4358" width="10.6328125" style="5" customWidth="1"/>
    <col min="4359" max="4608" width="9" style="5"/>
    <col min="4609" max="4609" width="43.26953125" style="5" customWidth="1"/>
    <col min="4610" max="4610" width="35.7265625" style="5" customWidth="1"/>
    <col min="4611" max="4611" width="10.6328125" style="5" customWidth="1"/>
    <col min="4612" max="4612" width="10.453125" style="5" customWidth="1"/>
    <col min="4613" max="4614" width="10.6328125" style="5" customWidth="1"/>
    <col min="4615" max="4864" width="9" style="5"/>
    <col min="4865" max="4865" width="43.26953125" style="5" customWidth="1"/>
    <col min="4866" max="4866" width="35.7265625" style="5" customWidth="1"/>
    <col min="4867" max="4867" width="10.6328125" style="5" customWidth="1"/>
    <col min="4868" max="4868" width="10.453125" style="5" customWidth="1"/>
    <col min="4869" max="4870" width="10.6328125" style="5" customWidth="1"/>
    <col min="4871" max="5120" width="9" style="5"/>
    <col min="5121" max="5121" width="43.26953125" style="5" customWidth="1"/>
    <col min="5122" max="5122" width="35.7265625" style="5" customWidth="1"/>
    <col min="5123" max="5123" width="10.6328125" style="5" customWidth="1"/>
    <col min="5124" max="5124" width="10.453125" style="5" customWidth="1"/>
    <col min="5125" max="5126" width="10.6328125" style="5" customWidth="1"/>
    <col min="5127" max="5376" width="9" style="5"/>
    <col min="5377" max="5377" width="43.26953125" style="5" customWidth="1"/>
    <col min="5378" max="5378" width="35.7265625" style="5" customWidth="1"/>
    <col min="5379" max="5379" width="10.6328125" style="5" customWidth="1"/>
    <col min="5380" max="5380" width="10.453125" style="5" customWidth="1"/>
    <col min="5381" max="5382" width="10.6328125" style="5" customWidth="1"/>
    <col min="5383" max="5632" width="9" style="5"/>
    <col min="5633" max="5633" width="43.26953125" style="5" customWidth="1"/>
    <col min="5634" max="5634" width="35.7265625" style="5" customWidth="1"/>
    <col min="5635" max="5635" width="10.6328125" style="5" customWidth="1"/>
    <col min="5636" max="5636" width="10.453125" style="5" customWidth="1"/>
    <col min="5637" max="5638" width="10.6328125" style="5" customWidth="1"/>
    <col min="5639" max="5888" width="9" style="5"/>
    <col min="5889" max="5889" width="43.26953125" style="5" customWidth="1"/>
    <col min="5890" max="5890" width="35.7265625" style="5" customWidth="1"/>
    <col min="5891" max="5891" width="10.6328125" style="5" customWidth="1"/>
    <col min="5892" max="5892" width="10.453125" style="5" customWidth="1"/>
    <col min="5893" max="5894" width="10.6328125" style="5" customWidth="1"/>
    <col min="5895" max="6144" width="9" style="5"/>
    <col min="6145" max="6145" width="43.26953125" style="5" customWidth="1"/>
    <col min="6146" max="6146" width="35.7265625" style="5" customWidth="1"/>
    <col min="6147" max="6147" width="10.6328125" style="5" customWidth="1"/>
    <col min="6148" max="6148" width="10.453125" style="5" customWidth="1"/>
    <col min="6149" max="6150" width="10.6328125" style="5" customWidth="1"/>
    <col min="6151" max="6400" width="9" style="5"/>
    <col min="6401" max="6401" width="43.26953125" style="5" customWidth="1"/>
    <col min="6402" max="6402" width="35.7265625" style="5" customWidth="1"/>
    <col min="6403" max="6403" width="10.6328125" style="5" customWidth="1"/>
    <col min="6404" max="6404" width="10.453125" style="5" customWidth="1"/>
    <col min="6405" max="6406" width="10.6328125" style="5" customWidth="1"/>
    <col min="6407" max="6656" width="9" style="5"/>
    <col min="6657" max="6657" width="43.26953125" style="5" customWidth="1"/>
    <col min="6658" max="6658" width="35.7265625" style="5" customWidth="1"/>
    <col min="6659" max="6659" width="10.6328125" style="5" customWidth="1"/>
    <col min="6660" max="6660" width="10.453125" style="5" customWidth="1"/>
    <col min="6661" max="6662" width="10.6328125" style="5" customWidth="1"/>
    <col min="6663" max="6912" width="9" style="5"/>
    <col min="6913" max="6913" width="43.26953125" style="5" customWidth="1"/>
    <col min="6914" max="6914" width="35.7265625" style="5" customWidth="1"/>
    <col min="6915" max="6915" width="10.6328125" style="5" customWidth="1"/>
    <col min="6916" max="6916" width="10.453125" style="5" customWidth="1"/>
    <col min="6917" max="6918" width="10.6328125" style="5" customWidth="1"/>
    <col min="6919" max="7168" width="9" style="5"/>
    <col min="7169" max="7169" width="43.26953125" style="5" customWidth="1"/>
    <col min="7170" max="7170" width="35.7265625" style="5" customWidth="1"/>
    <col min="7171" max="7171" width="10.6328125" style="5" customWidth="1"/>
    <col min="7172" max="7172" width="10.453125" style="5" customWidth="1"/>
    <col min="7173" max="7174" width="10.6328125" style="5" customWidth="1"/>
    <col min="7175" max="7424" width="9" style="5"/>
    <col min="7425" max="7425" width="43.26953125" style="5" customWidth="1"/>
    <col min="7426" max="7426" width="35.7265625" style="5" customWidth="1"/>
    <col min="7427" max="7427" width="10.6328125" style="5" customWidth="1"/>
    <col min="7428" max="7428" width="10.453125" style="5" customWidth="1"/>
    <col min="7429" max="7430" width="10.6328125" style="5" customWidth="1"/>
    <col min="7431" max="7680" width="9" style="5"/>
    <col min="7681" max="7681" width="43.26953125" style="5" customWidth="1"/>
    <col min="7682" max="7682" width="35.7265625" style="5" customWidth="1"/>
    <col min="7683" max="7683" width="10.6328125" style="5" customWidth="1"/>
    <col min="7684" max="7684" width="10.453125" style="5" customWidth="1"/>
    <col min="7685" max="7686" width="10.6328125" style="5" customWidth="1"/>
    <col min="7687" max="7936" width="9" style="5"/>
    <col min="7937" max="7937" width="43.26953125" style="5" customWidth="1"/>
    <col min="7938" max="7938" width="35.7265625" style="5" customWidth="1"/>
    <col min="7939" max="7939" width="10.6328125" style="5" customWidth="1"/>
    <col min="7940" max="7940" width="10.453125" style="5" customWidth="1"/>
    <col min="7941" max="7942" width="10.6328125" style="5" customWidth="1"/>
    <col min="7943" max="8192" width="9" style="5"/>
    <col min="8193" max="8193" width="43.26953125" style="5" customWidth="1"/>
    <col min="8194" max="8194" width="35.7265625" style="5" customWidth="1"/>
    <col min="8195" max="8195" width="10.6328125" style="5" customWidth="1"/>
    <col min="8196" max="8196" width="10.453125" style="5" customWidth="1"/>
    <col min="8197" max="8198" width="10.6328125" style="5" customWidth="1"/>
    <col min="8199" max="8448" width="9" style="5"/>
    <col min="8449" max="8449" width="43.26953125" style="5" customWidth="1"/>
    <col min="8450" max="8450" width="35.7265625" style="5" customWidth="1"/>
    <col min="8451" max="8451" width="10.6328125" style="5" customWidth="1"/>
    <col min="8452" max="8452" width="10.453125" style="5" customWidth="1"/>
    <col min="8453" max="8454" width="10.6328125" style="5" customWidth="1"/>
    <col min="8455" max="8704" width="9" style="5"/>
    <col min="8705" max="8705" width="43.26953125" style="5" customWidth="1"/>
    <col min="8706" max="8706" width="35.7265625" style="5" customWidth="1"/>
    <col min="8707" max="8707" width="10.6328125" style="5" customWidth="1"/>
    <col min="8708" max="8708" width="10.453125" style="5" customWidth="1"/>
    <col min="8709" max="8710" width="10.6328125" style="5" customWidth="1"/>
    <col min="8711" max="8960" width="9" style="5"/>
    <col min="8961" max="8961" width="43.26953125" style="5" customWidth="1"/>
    <col min="8962" max="8962" width="35.7265625" style="5" customWidth="1"/>
    <col min="8963" max="8963" width="10.6328125" style="5" customWidth="1"/>
    <col min="8964" max="8964" width="10.453125" style="5" customWidth="1"/>
    <col min="8965" max="8966" width="10.6328125" style="5" customWidth="1"/>
    <col min="8967" max="9216" width="9" style="5"/>
    <col min="9217" max="9217" width="43.26953125" style="5" customWidth="1"/>
    <col min="9218" max="9218" width="35.7265625" style="5" customWidth="1"/>
    <col min="9219" max="9219" width="10.6328125" style="5" customWidth="1"/>
    <col min="9220" max="9220" width="10.453125" style="5" customWidth="1"/>
    <col min="9221" max="9222" width="10.6328125" style="5" customWidth="1"/>
    <col min="9223" max="9472" width="9" style="5"/>
    <col min="9473" max="9473" width="43.26953125" style="5" customWidth="1"/>
    <col min="9474" max="9474" width="35.7265625" style="5" customWidth="1"/>
    <col min="9475" max="9475" width="10.6328125" style="5" customWidth="1"/>
    <col min="9476" max="9476" width="10.453125" style="5" customWidth="1"/>
    <col min="9477" max="9478" width="10.6328125" style="5" customWidth="1"/>
    <col min="9479" max="9728" width="9" style="5"/>
    <col min="9729" max="9729" width="43.26953125" style="5" customWidth="1"/>
    <col min="9730" max="9730" width="35.7265625" style="5" customWidth="1"/>
    <col min="9731" max="9731" width="10.6328125" style="5" customWidth="1"/>
    <col min="9732" max="9732" width="10.453125" style="5" customWidth="1"/>
    <col min="9733" max="9734" width="10.6328125" style="5" customWidth="1"/>
    <col min="9735" max="9984" width="9" style="5"/>
    <col min="9985" max="9985" width="43.26953125" style="5" customWidth="1"/>
    <col min="9986" max="9986" width="35.7265625" style="5" customWidth="1"/>
    <col min="9987" max="9987" width="10.6328125" style="5" customWidth="1"/>
    <col min="9988" max="9988" width="10.453125" style="5" customWidth="1"/>
    <col min="9989" max="9990" width="10.6328125" style="5" customWidth="1"/>
    <col min="9991" max="10240" width="9" style="5"/>
    <col min="10241" max="10241" width="43.26953125" style="5" customWidth="1"/>
    <col min="10242" max="10242" width="35.7265625" style="5" customWidth="1"/>
    <col min="10243" max="10243" width="10.6328125" style="5" customWidth="1"/>
    <col min="10244" max="10244" width="10.453125" style="5" customWidth="1"/>
    <col min="10245" max="10246" width="10.6328125" style="5" customWidth="1"/>
    <col min="10247" max="10496" width="9" style="5"/>
    <col min="10497" max="10497" width="43.26953125" style="5" customWidth="1"/>
    <col min="10498" max="10498" width="35.7265625" style="5" customWidth="1"/>
    <col min="10499" max="10499" width="10.6328125" style="5" customWidth="1"/>
    <col min="10500" max="10500" width="10.453125" style="5" customWidth="1"/>
    <col min="10501" max="10502" width="10.6328125" style="5" customWidth="1"/>
    <col min="10503" max="10752" width="9" style="5"/>
    <col min="10753" max="10753" width="43.26953125" style="5" customWidth="1"/>
    <col min="10754" max="10754" width="35.7265625" style="5" customWidth="1"/>
    <col min="10755" max="10755" width="10.6328125" style="5" customWidth="1"/>
    <col min="10756" max="10756" width="10.453125" style="5" customWidth="1"/>
    <col min="10757" max="10758" width="10.6328125" style="5" customWidth="1"/>
    <col min="10759" max="11008" width="9" style="5"/>
    <col min="11009" max="11009" width="43.26953125" style="5" customWidth="1"/>
    <col min="11010" max="11010" width="35.7265625" style="5" customWidth="1"/>
    <col min="11011" max="11011" width="10.6328125" style="5" customWidth="1"/>
    <col min="11012" max="11012" width="10.453125" style="5" customWidth="1"/>
    <col min="11013" max="11014" width="10.6328125" style="5" customWidth="1"/>
    <col min="11015" max="11264" width="9" style="5"/>
    <col min="11265" max="11265" width="43.26953125" style="5" customWidth="1"/>
    <col min="11266" max="11266" width="35.7265625" style="5" customWidth="1"/>
    <col min="11267" max="11267" width="10.6328125" style="5" customWidth="1"/>
    <col min="11268" max="11268" width="10.453125" style="5" customWidth="1"/>
    <col min="11269" max="11270" width="10.6328125" style="5" customWidth="1"/>
    <col min="11271" max="11520" width="9" style="5"/>
    <col min="11521" max="11521" width="43.26953125" style="5" customWidth="1"/>
    <col min="11522" max="11522" width="35.7265625" style="5" customWidth="1"/>
    <col min="11523" max="11523" width="10.6328125" style="5" customWidth="1"/>
    <col min="11524" max="11524" width="10.453125" style="5" customWidth="1"/>
    <col min="11525" max="11526" width="10.6328125" style="5" customWidth="1"/>
    <col min="11527" max="11776" width="9" style="5"/>
    <col min="11777" max="11777" width="43.26953125" style="5" customWidth="1"/>
    <col min="11778" max="11778" width="35.7265625" style="5" customWidth="1"/>
    <col min="11779" max="11779" width="10.6328125" style="5" customWidth="1"/>
    <col min="11780" max="11780" width="10.453125" style="5" customWidth="1"/>
    <col min="11781" max="11782" width="10.6328125" style="5" customWidth="1"/>
    <col min="11783" max="12032" width="9" style="5"/>
    <col min="12033" max="12033" width="43.26953125" style="5" customWidth="1"/>
    <col min="12034" max="12034" width="35.7265625" style="5" customWidth="1"/>
    <col min="12035" max="12035" width="10.6328125" style="5" customWidth="1"/>
    <col min="12036" max="12036" width="10.453125" style="5" customWidth="1"/>
    <col min="12037" max="12038" width="10.6328125" style="5" customWidth="1"/>
    <col min="12039" max="12288" width="9" style="5"/>
    <col min="12289" max="12289" width="43.26953125" style="5" customWidth="1"/>
    <col min="12290" max="12290" width="35.7265625" style="5" customWidth="1"/>
    <col min="12291" max="12291" width="10.6328125" style="5" customWidth="1"/>
    <col min="12292" max="12292" width="10.453125" style="5" customWidth="1"/>
    <col min="12293" max="12294" width="10.6328125" style="5" customWidth="1"/>
    <col min="12295" max="12544" width="9" style="5"/>
    <col min="12545" max="12545" width="43.26953125" style="5" customWidth="1"/>
    <col min="12546" max="12546" width="35.7265625" style="5" customWidth="1"/>
    <col min="12547" max="12547" width="10.6328125" style="5" customWidth="1"/>
    <col min="12548" max="12548" width="10.453125" style="5" customWidth="1"/>
    <col min="12549" max="12550" width="10.6328125" style="5" customWidth="1"/>
    <col min="12551" max="12800" width="9" style="5"/>
    <col min="12801" max="12801" width="43.26953125" style="5" customWidth="1"/>
    <col min="12802" max="12802" width="35.7265625" style="5" customWidth="1"/>
    <col min="12803" max="12803" width="10.6328125" style="5" customWidth="1"/>
    <col min="12804" max="12804" width="10.453125" style="5" customWidth="1"/>
    <col min="12805" max="12806" width="10.6328125" style="5" customWidth="1"/>
    <col min="12807" max="13056" width="9" style="5"/>
    <col min="13057" max="13057" width="43.26953125" style="5" customWidth="1"/>
    <col min="13058" max="13058" width="35.7265625" style="5" customWidth="1"/>
    <col min="13059" max="13059" width="10.6328125" style="5" customWidth="1"/>
    <col min="13060" max="13060" width="10.453125" style="5" customWidth="1"/>
    <col min="13061" max="13062" width="10.6328125" style="5" customWidth="1"/>
    <col min="13063" max="13312" width="9" style="5"/>
    <col min="13313" max="13313" width="43.26953125" style="5" customWidth="1"/>
    <col min="13314" max="13314" width="35.7265625" style="5" customWidth="1"/>
    <col min="13315" max="13315" width="10.6328125" style="5" customWidth="1"/>
    <col min="13316" max="13316" width="10.453125" style="5" customWidth="1"/>
    <col min="13317" max="13318" width="10.6328125" style="5" customWidth="1"/>
    <col min="13319" max="13568" width="9" style="5"/>
    <col min="13569" max="13569" width="43.26953125" style="5" customWidth="1"/>
    <col min="13570" max="13570" width="35.7265625" style="5" customWidth="1"/>
    <col min="13571" max="13571" width="10.6328125" style="5" customWidth="1"/>
    <col min="13572" max="13572" width="10.453125" style="5" customWidth="1"/>
    <col min="13573" max="13574" width="10.6328125" style="5" customWidth="1"/>
    <col min="13575" max="13824" width="9" style="5"/>
    <col min="13825" max="13825" width="43.26953125" style="5" customWidth="1"/>
    <col min="13826" max="13826" width="35.7265625" style="5" customWidth="1"/>
    <col min="13827" max="13827" width="10.6328125" style="5" customWidth="1"/>
    <col min="13828" max="13828" width="10.453125" style="5" customWidth="1"/>
    <col min="13829" max="13830" width="10.6328125" style="5" customWidth="1"/>
    <col min="13831" max="14080" width="9" style="5"/>
    <col min="14081" max="14081" width="43.26953125" style="5" customWidth="1"/>
    <col min="14082" max="14082" width="35.7265625" style="5" customWidth="1"/>
    <col min="14083" max="14083" width="10.6328125" style="5" customWidth="1"/>
    <col min="14084" max="14084" width="10.453125" style="5" customWidth="1"/>
    <col min="14085" max="14086" width="10.6328125" style="5" customWidth="1"/>
    <col min="14087" max="14336" width="9" style="5"/>
    <col min="14337" max="14337" width="43.26953125" style="5" customWidth="1"/>
    <col min="14338" max="14338" width="35.7265625" style="5" customWidth="1"/>
    <col min="14339" max="14339" width="10.6328125" style="5" customWidth="1"/>
    <col min="14340" max="14340" width="10.453125" style="5" customWidth="1"/>
    <col min="14341" max="14342" width="10.6328125" style="5" customWidth="1"/>
    <col min="14343" max="14592" width="9" style="5"/>
    <col min="14593" max="14593" width="43.26953125" style="5" customWidth="1"/>
    <col min="14594" max="14594" width="35.7265625" style="5" customWidth="1"/>
    <col min="14595" max="14595" width="10.6328125" style="5" customWidth="1"/>
    <col min="14596" max="14596" width="10.453125" style="5" customWidth="1"/>
    <col min="14597" max="14598" width="10.6328125" style="5" customWidth="1"/>
    <col min="14599" max="14848" width="9" style="5"/>
    <col min="14849" max="14849" width="43.26953125" style="5" customWidth="1"/>
    <col min="14850" max="14850" width="35.7265625" style="5" customWidth="1"/>
    <col min="14851" max="14851" width="10.6328125" style="5" customWidth="1"/>
    <col min="14852" max="14852" width="10.453125" style="5" customWidth="1"/>
    <col min="14853" max="14854" width="10.6328125" style="5" customWidth="1"/>
    <col min="14855" max="15104" width="9" style="5"/>
    <col min="15105" max="15105" width="43.26953125" style="5" customWidth="1"/>
    <col min="15106" max="15106" width="35.7265625" style="5" customWidth="1"/>
    <col min="15107" max="15107" width="10.6328125" style="5" customWidth="1"/>
    <col min="15108" max="15108" width="10.453125" style="5" customWidth="1"/>
    <col min="15109" max="15110" width="10.6328125" style="5" customWidth="1"/>
    <col min="15111" max="15360" width="9" style="5"/>
    <col min="15361" max="15361" width="43.26953125" style="5" customWidth="1"/>
    <col min="15362" max="15362" width="35.7265625" style="5" customWidth="1"/>
    <col min="15363" max="15363" width="10.6328125" style="5" customWidth="1"/>
    <col min="15364" max="15364" width="10.453125" style="5" customWidth="1"/>
    <col min="15365" max="15366" width="10.6328125" style="5" customWidth="1"/>
    <col min="15367" max="15616" width="9" style="5"/>
    <col min="15617" max="15617" width="43.26953125" style="5" customWidth="1"/>
    <col min="15618" max="15618" width="35.7265625" style="5" customWidth="1"/>
    <col min="15619" max="15619" width="10.6328125" style="5" customWidth="1"/>
    <col min="15620" max="15620" width="10.453125" style="5" customWidth="1"/>
    <col min="15621" max="15622" width="10.6328125" style="5" customWidth="1"/>
    <col min="15623" max="15872" width="9" style="5"/>
    <col min="15873" max="15873" width="43.26953125" style="5" customWidth="1"/>
    <col min="15874" max="15874" width="35.7265625" style="5" customWidth="1"/>
    <col min="15875" max="15875" width="10.6328125" style="5" customWidth="1"/>
    <col min="15876" max="15876" width="10.453125" style="5" customWidth="1"/>
    <col min="15877" max="15878" width="10.6328125" style="5" customWidth="1"/>
    <col min="15879" max="16128" width="9" style="5"/>
    <col min="16129" max="16129" width="43.26953125" style="5" customWidth="1"/>
    <col min="16130" max="16130" width="35.7265625" style="5" customWidth="1"/>
    <col min="16131" max="16131" width="10.6328125" style="5" customWidth="1"/>
    <col min="16132" max="16132" width="10.453125" style="5" customWidth="1"/>
    <col min="16133" max="16134" width="10.6328125" style="5" customWidth="1"/>
    <col min="16135" max="16384" width="9" style="5"/>
  </cols>
  <sheetData>
    <row r="1" spans="1:15" ht="42" customHeight="1" x14ac:dyDescent="0.2">
      <c r="A1" s="582" t="s">
        <v>58</v>
      </c>
      <c r="B1" s="582"/>
      <c r="C1" s="582"/>
      <c r="D1" s="582"/>
      <c r="E1" s="582"/>
      <c r="F1" s="582"/>
    </row>
    <row r="2" spans="1:15" ht="38.25" customHeight="1" thickBot="1" x14ac:dyDescent="0.25">
      <c r="A2" s="583" t="s">
        <v>633</v>
      </c>
      <c r="B2" s="583"/>
      <c r="C2" s="583"/>
      <c r="D2" s="583"/>
      <c r="E2" s="583"/>
      <c r="F2" s="583"/>
    </row>
    <row r="3" spans="1:15" ht="30.75" customHeight="1" x14ac:dyDescent="0.2">
      <c r="A3" s="191" t="s">
        <v>59</v>
      </c>
      <c r="B3" s="192" t="s">
        <v>60</v>
      </c>
      <c r="C3" s="584" t="s">
        <v>61</v>
      </c>
      <c r="D3" s="585"/>
      <c r="E3" s="585"/>
      <c r="F3" s="586"/>
    </row>
    <row r="4" spans="1:15" ht="51.75" customHeight="1" x14ac:dyDescent="0.2">
      <c r="A4" s="193" t="s">
        <v>62</v>
      </c>
      <c r="B4" s="194" t="s">
        <v>585</v>
      </c>
      <c r="C4" s="195" t="s">
        <v>63</v>
      </c>
      <c r="D4" s="196" t="s">
        <v>64</v>
      </c>
      <c r="E4" s="195" t="s">
        <v>63</v>
      </c>
      <c r="F4" s="197" t="s">
        <v>65</v>
      </c>
    </row>
    <row r="5" spans="1:15" ht="51.75" customHeight="1" x14ac:dyDescent="0.2">
      <c r="A5" s="193" t="s">
        <v>66</v>
      </c>
      <c r="B5" s="198" t="s">
        <v>586</v>
      </c>
      <c r="C5" s="199" t="s">
        <v>67</v>
      </c>
      <c r="D5" s="200" t="s">
        <v>64</v>
      </c>
      <c r="E5" s="199" t="s">
        <v>67</v>
      </c>
      <c r="F5" s="201" t="s">
        <v>65</v>
      </c>
    </row>
    <row r="6" spans="1:15" ht="51.75" customHeight="1" x14ac:dyDescent="0.2">
      <c r="A6" s="202" t="s">
        <v>596</v>
      </c>
      <c r="B6" s="203" t="s">
        <v>83</v>
      </c>
      <c r="C6" s="204" t="s">
        <v>63</v>
      </c>
      <c r="D6" s="205" t="s">
        <v>64</v>
      </c>
      <c r="E6" s="204" t="s">
        <v>63</v>
      </c>
      <c r="F6" s="206" t="s">
        <v>65</v>
      </c>
    </row>
    <row r="7" spans="1:15" ht="51.75" customHeight="1" thickBot="1" x14ac:dyDescent="0.25">
      <c r="A7" s="207" t="s">
        <v>597</v>
      </c>
      <c r="B7" s="208" t="s">
        <v>250</v>
      </c>
      <c r="C7" s="209" t="s">
        <v>67</v>
      </c>
      <c r="D7" s="210" t="s">
        <v>64</v>
      </c>
      <c r="E7" s="209" t="s">
        <v>67</v>
      </c>
      <c r="F7" s="211" t="s">
        <v>65</v>
      </c>
    </row>
    <row r="8" spans="1:15" s="6" customFormat="1" ht="38.25" customHeight="1" x14ac:dyDescent="0.2">
      <c r="A8" s="587" t="s">
        <v>634</v>
      </c>
      <c r="B8" s="587"/>
      <c r="C8" s="587"/>
      <c r="D8" s="587"/>
      <c r="E8" s="587"/>
      <c r="F8" s="587"/>
    </row>
    <row r="9" spans="1:15" s="6" customFormat="1" ht="46.4" customHeight="1" thickBot="1" x14ac:dyDescent="0.25">
      <c r="A9" s="587" t="s">
        <v>68</v>
      </c>
      <c r="B9" s="587"/>
      <c r="C9" s="587"/>
      <c r="D9" s="587"/>
      <c r="E9" s="587"/>
      <c r="F9" s="587"/>
      <c r="M9" s="7"/>
    </row>
    <row r="10" spans="1:15" ht="30.75" customHeight="1" x14ac:dyDescent="0.2">
      <c r="A10" s="191" t="s">
        <v>59</v>
      </c>
      <c r="B10" s="212" t="s">
        <v>60</v>
      </c>
      <c r="C10" s="580" t="s">
        <v>61</v>
      </c>
      <c r="D10" s="580"/>
      <c r="E10" s="580"/>
      <c r="F10" s="581"/>
    </row>
    <row r="11" spans="1:15" s="6" customFormat="1" ht="46.4" customHeight="1" x14ac:dyDescent="0.2">
      <c r="A11" s="213" t="s">
        <v>69</v>
      </c>
      <c r="B11" s="214" t="s">
        <v>587</v>
      </c>
      <c r="C11" s="199" t="s">
        <v>63</v>
      </c>
      <c r="D11" s="215" t="s">
        <v>64</v>
      </c>
      <c r="E11" s="199" t="s">
        <v>67</v>
      </c>
      <c r="F11" s="201" t="s">
        <v>65</v>
      </c>
    </row>
    <row r="12" spans="1:15" s="6" customFormat="1" ht="46.4" customHeight="1" x14ac:dyDescent="0.2">
      <c r="A12" s="213" t="s">
        <v>70</v>
      </c>
      <c r="B12" s="214" t="s">
        <v>588</v>
      </c>
      <c r="C12" s="199" t="s">
        <v>63</v>
      </c>
      <c r="D12" s="215" t="s">
        <v>64</v>
      </c>
      <c r="E12" s="199" t="s">
        <v>63</v>
      </c>
      <c r="F12" s="201" t="s">
        <v>65</v>
      </c>
    </row>
    <row r="13" spans="1:15" s="6" customFormat="1" ht="46.4" customHeight="1" x14ac:dyDescent="0.2">
      <c r="A13" s="213" t="s">
        <v>71</v>
      </c>
      <c r="B13" s="214" t="s">
        <v>589</v>
      </c>
      <c r="C13" s="199" t="s">
        <v>63</v>
      </c>
      <c r="D13" s="215" t="s">
        <v>64</v>
      </c>
      <c r="E13" s="199" t="s">
        <v>63</v>
      </c>
      <c r="F13" s="201" t="s">
        <v>65</v>
      </c>
    </row>
    <row r="14" spans="1:15" s="6" customFormat="1" ht="46.4" customHeight="1" thickBot="1" x14ac:dyDescent="0.25">
      <c r="A14" s="216" t="s">
        <v>72</v>
      </c>
      <c r="B14" s="217" t="s">
        <v>590</v>
      </c>
      <c r="C14" s="209" t="s">
        <v>67</v>
      </c>
      <c r="D14" s="218" t="s">
        <v>64</v>
      </c>
      <c r="E14" s="209" t="s">
        <v>67</v>
      </c>
      <c r="F14" s="211" t="s">
        <v>65</v>
      </c>
      <c r="O14" s="8"/>
    </row>
    <row r="15" spans="1:15" s="6" customFormat="1" ht="46.4" customHeight="1" thickBot="1" x14ac:dyDescent="0.25">
      <c r="A15" s="587" t="s">
        <v>73</v>
      </c>
      <c r="B15" s="587"/>
      <c r="C15" s="587"/>
      <c r="D15" s="587"/>
      <c r="E15" s="587"/>
      <c r="F15" s="587"/>
    </row>
    <row r="16" spans="1:15" ht="30.75" customHeight="1" x14ac:dyDescent="0.2">
      <c r="A16" s="191" t="s">
        <v>59</v>
      </c>
      <c r="B16" s="212" t="s">
        <v>60</v>
      </c>
      <c r="C16" s="580" t="s">
        <v>61</v>
      </c>
      <c r="D16" s="580"/>
      <c r="E16" s="580"/>
      <c r="F16" s="581"/>
    </row>
    <row r="17" spans="1:12" s="6" customFormat="1" ht="46.4" customHeight="1" x14ac:dyDescent="0.2">
      <c r="A17" s="213" t="s">
        <v>69</v>
      </c>
      <c r="B17" s="214" t="s">
        <v>589</v>
      </c>
      <c r="C17" s="199" t="s">
        <v>67</v>
      </c>
      <c r="D17" s="215" t="s">
        <v>64</v>
      </c>
      <c r="E17" s="199" t="s">
        <v>63</v>
      </c>
      <c r="F17" s="201" t="s">
        <v>65</v>
      </c>
    </row>
    <row r="18" spans="1:12" s="6" customFormat="1" ht="46.4" customHeight="1" x14ac:dyDescent="0.2">
      <c r="A18" s="213" t="s">
        <v>70</v>
      </c>
      <c r="B18" s="214" t="s">
        <v>591</v>
      </c>
      <c r="C18" s="199" t="s">
        <v>63</v>
      </c>
      <c r="D18" s="215" t="s">
        <v>64</v>
      </c>
      <c r="E18" s="199" t="s">
        <v>63</v>
      </c>
      <c r="F18" s="201" t="s">
        <v>65</v>
      </c>
    </row>
    <row r="19" spans="1:12" s="6" customFormat="1" ht="46.4" customHeight="1" x14ac:dyDescent="0.2">
      <c r="A19" s="213" t="s">
        <v>71</v>
      </c>
      <c r="B19" s="214" t="s">
        <v>239</v>
      </c>
      <c r="C19" s="199" t="s">
        <v>63</v>
      </c>
      <c r="D19" s="215" t="s">
        <v>64</v>
      </c>
      <c r="E19" s="199" t="s">
        <v>63</v>
      </c>
      <c r="F19" s="201" t="s">
        <v>65</v>
      </c>
    </row>
    <row r="20" spans="1:12" s="6" customFormat="1" ht="46.4" customHeight="1" thickBot="1" x14ac:dyDescent="0.25">
      <c r="A20" s="216" t="s">
        <v>72</v>
      </c>
      <c r="B20" s="217" t="s">
        <v>592</v>
      </c>
      <c r="C20" s="209" t="s">
        <v>63</v>
      </c>
      <c r="D20" s="218" t="s">
        <v>64</v>
      </c>
      <c r="E20" s="209" t="s">
        <v>63</v>
      </c>
      <c r="F20" s="211" t="s">
        <v>65</v>
      </c>
      <c r="L20" s="9"/>
    </row>
    <row r="21" spans="1:12" s="6" customFormat="1" ht="46.4" customHeight="1" thickBot="1" x14ac:dyDescent="0.25">
      <c r="A21" s="588" t="s">
        <v>74</v>
      </c>
      <c r="B21" s="588"/>
      <c r="C21" s="588"/>
      <c r="D21" s="588"/>
      <c r="E21" s="588"/>
      <c r="F21" s="588"/>
      <c r="L21" s="10"/>
    </row>
    <row r="22" spans="1:12" ht="30.75" customHeight="1" thickBot="1" x14ac:dyDescent="0.25">
      <c r="A22" s="191" t="s">
        <v>59</v>
      </c>
      <c r="B22" s="212" t="s">
        <v>60</v>
      </c>
      <c r="C22" s="580" t="s">
        <v>61</v>
      </c>
      <c r="D22" s="580"/>
      <c r="E22" s="580"/>
      <c r="F22" s="581"/>
    </row>
    <row r="23" spans="1:12" s="6" customFormat="1" ht="46.4" customHeight="1" thickBot="1" x14ac:dyDescent="0.25">
      <c r="A23" s="219" t="s">
        <v>240</v>
      </c>
      <c r="B23" s="220" t="s">
        <v>75</v>
      </c>
      <c r="C23" s="221" t="s">
        <v>63</v>
      </c>
      <c r="D23" s="222" t="s">
        <v>64</v>
      </c>
      <c r="E23" s="221" t="s">
        <v>67</v>
      </c>
      <c r="F23" s="223" t="s">
        <v>65</v>
      </c>
    </row>
    <row r="24" spans="1:12" s="6" customFormat="1" ht="46.4" customHeight="1" x14ac:dyDescent="0.2">
      <c r="A24" s="219" t="s">
        <v>241</v>
      </c>
      <c r="B24" s="220" t="s">
        <v>242</v>
      </c>
      <c r="C24" s="221" t="s">
        <v>63</v>
      </c>
      <c r="D24" s="222" t="s">
        <v>64</v>
      </c>
      <c r="E24" s="221" t="s">
        <v>63</v>
      </c>
      <c r="F24" s="223" t="s">
        <v>65</v>
      </c>
    </row>
    <row r="25" spans="1:12" s="6" customFormat="1" ht="46.4" customHeight="1" x14ac:dyDescent="0.2">
      <c r="A25" s="213" t="s">
        <v>243</v>
      </c>
      <c r="B25" s="214" t="s">
        <v>76</v>
      </c>
      <c r="C25" s="199" t="s">
        <v>67</v>
      </c>
      <c r="D25" s="215" t="s">
        <v>64</v>
      </c>
      <c r="E25" s="199" t="s">
        <v>63</v>
      </c>
      <c r="F25" s="201" t="s">
        <v>65</v>
      </c>
    </row>
    <row r="26" spans="1:12" s="6" customFormat="1" ht="46.4" customHeight="1" thickBot="1" x14ac:dyDescent="0.25">
      <c r="A26" s="216" t="s">
        <v>244</v>
      </c>
      <c r="B26" s="217" t="s">
        <v>77</v>
      </c>
      <c r="C26" s="209" t="s">
        <v>63</v>
      </c>
      <c r="D26" s="218" t="s">
        <v>64</v>
      </c>
      <c r="E26" s="209" t="s">
        <v>67</v>
      </c>
      <c r="F26" s="211" t="s">
        <v>65</v>
      </c>
    </row>
    <row r="27" spans="1:12" s="6" customFormat="1" ht="46.4" customHeight="1" thickBot="1" x14ac:dyDescent="0.25">
      <c r="A27" s="589" t="s">
        <v>635</v>
      </c>
      <c r="B27" s="589"/>
      <c r="C27" s="589"/>
      <c r="D27" s="589"/>
      <c r="E27" s="589"/>
      <c r="F27" s="589"/>
    </row>
    <row r="28" spans="1:12" ht="30.75" customHeight="1" x14ac:dyDescent="0.2">
      <c r="A28" s="191" t="s">
        <v>59</v>
      </c>
      <c r="B28" s="212" t="s">
        <v>60</v>
      </c>
      <c r="C28" s="580" t="s">
        <v>61</v>
      </c>
      <c r="D28" s="580"/>
      <c r="E28" s="580"/>
      <c r="F28" s="581"/>
    </row>
    <row r="29" spans="1:12" ht="53.25" customHeight="1" x14ac:dyDescent="0.2">
      <c r="A29" s="193" t="s">
        <v>78</v>
      </c>
      <c r="B29" s="224">
        <v>0.7</v>
      </c>
      <c r="C29" s="199" t="s">
        <v>67</v>
      </c>
      <c r="D29" s="215" t="s">
        <v>64</v>
      </c>
      <c r="E29" s="199" t="s">
        <v>63</v>
      </c>
      <c r="F29" s="201" t="s">
        <v>65</v>
      </c>
    </row>
    <row r="30" spans="1:12" ht="54" customHeight="1" x14ac:dyDescent="0.2">
      <c r="A30" s="193" t="s">
        <v>79</v>
      </c>
      <c r="B30" s="225"/>
      <c r="C30" s="226" t="s">
        <v>67</v>
      </c>
      <c r="D30" s="227" t="s">
        <v>64</v>
      </c>
      <c r="E30" s="226" t="s">
        <v>67</v>
      </c>
      <c r="F30" s="228" t="s">
        <v>65</v>
      </c>
    </row>
    <row r="31" spans="1:12" ht="43.5" customHeight="1" x14ac:dyDescent="0.2">
      <c r="A31" s="229" t="s">
        <v>594</v>
      </c>
      <c r="B31" s="230">
        <v>0.99</v>
      </c>
      <c r="C31" s="199" t="s">
        <v>63</v>
      </c>
      <c r="D31" s="215" t="s">
        <v>64</v>
      </c>
      <c r="E31" s="199" t="s">
        <v>63</v>
      </c>
      <c r="F31" s="201" t="s">
        <v>65</v>
      </c>
    </row>
    <row r="32" spans="1:12" ht="38.25" customHeight="1" x14ac:dyDescent="0.2">
      <c r="A32" s="231" t="s">
        <v>595</v>
      </c>
      <c r="B32" s="230">
        <v>0.99</v>
      </c>
      <c r="C32" s="232" t="s">
        <v>63</v>
      </c>
      <c r="D32" s="233" t="s">
        <v>64</v>
      </c>
      <c r="E32" s="199" t="s">
        <v>63</v>
      </c>
      <c r="F32" s="201" t="s">
        <v>65</v>
      </c>
    </row>
    <row r="33" spans="1:7" ht="46.4" customHeight="1" x14ac:dyDescent="0.2">
      <c r="A33" s="193" t="s">
        <v>259</v>
      </c>
      <c r="B33" s="230">
        <v>1.03</v>
      </c>
      <c r="C33" s="232" t="s">
        <v>63</v>
      </c>
      <c r="D33" s="233" t="s">
        <v>64</v>
      </c>
      <c r="E33" s="199" t="s">
        <v>63</v>
      </c>
      <c r="F33" s="201" t="s">
        <v>65</v>
      </c>
    </row>
    <row r="34" spans="1:7" ht="46.4" customHeight="1" x14ac:dyDescent="0.2">
      <c r="A34" s="234" t="s">
        <v>80</v>
      </c>
      <c r="B34" s="214" t="s">
        <v>81</v>
      </c>
      <c r="C34" s="199" t="s">
        <v>67</v>
      </c>
      <c r="D34" s="215" t="s">
        <v>64</v>
      </c>
      <c r="E34" s="199" t="s">
        <v>67</v>
      </c>
      <c r="F34" s="201" t="s">
        <v>65</v>
      </c>
    </row>
    <row r="35" spans="1:7" ht="46.4" customHeight="1" x14ac:dyDescent="0.2">
      <c r="A35" s="229" t="s">
        <v>82</v>
      </c>
      <c r="B35" s="214" t="s">
        <v>83</v>
      </c>
      <c r="C35" s="199" t="s">
        <v>63</v>
      </c>
      <c r="D35" s="215" t="s">
        <v>64</v>
      </c>
      <c r="E35" s="199" t="s">
        <v>67</v>
      </c>
      <c r="F35" s="201" t="s">
        <v>65</v>
      </c>
    </row>
    <row r="36" spans="1:7" ht="45.75" customHeight="1" x14ac:dyDescent="0.2">
      <c r="A36" s="229" t="s">
        <v>255</v>
      </c>
      <c r="B36" s="214" t="s">
        <v>256</v>
      </c>
      <c r="C36" s="199" t="s">
        <v>63</v>
      </c>
      <c r="D36" s="215" t="s">
        <v>64</v>
      </c>
      <c r="E36" s="199" t="s">
        <v>63</v>
      </c>
      <c r="F36" s="201" t="s">
        <v>65</v>
      </c>
    </row>
    <row r="37" spans="1:7" ht="46.4" customHeight="1" x14ac:dyDescent="0.2">
      <c r="A37" s="229" t="s">
        <v>84</v>
      </c>
      <c r="B37" s="214" t="s">
        <v>251</v>
      </c>
      <c r="C37" s="199" t="s">
        <v>67</v>
      </c>
      <c r="D37" s="215" t="s">
        <v>64</v>
      </c>
      <c r="E37" s="199" t="s">
        <v>63</v>
      </c>
      <c r="F37" s="201" t="s">
        <v>65</v>
      </c>
    </row>
    <row r="38" spans="1:7" ht="46.4" customHeight="1" x14ac:dyDescent="0.2">
      <c r="A38" s="229" t="s">
        <v>252</v>
      </c>
      <c r="B38" s="214" t="s">
        <v>254</v>
      </c>
      <c r="C38" s="199" t="s">
        <v>67</v>
      </c>
      <c r="D38" s="215" t="s">
        <v>64</v>
      </c>
      <c r="E38" s="199" t="s">
        <v>63</v>
      </c>
      <c r="F38" s="201" t="s">
        <v>65</v>
      </c>
    </row>
    <row r="39" spans="1:7" ht="46.4" customHeight="1" x14ac:dyDescent="0.2">
      <c r="A39" s="229" t="s">
        <v>253</v>
      </c>
      <c r="B39" s="214" t="s">
        <v>85</v>
      </c>
      <c r="C39" s="199" t="s">
        <v>63</v>
      </c>
      <c r="D39" s="215" t="s">
        <v>64</v>
      </c>
      <c r="E39" s="199" t="s">
        <v>63</v>
      </c>
      <c r="F39" s="201" t="s">
        <v>65</v>
      </c>
    </row>
    <row r="40" spans="1:7" ht="46.4" customHeight="1" x14ac:dyDescent="0.2">
      <c r="A40" s="229" t="s">
        <v>245</v>
      </c>
      <c r="B40" s="214" t="s">
        <v>76</v>
      </c>
      <c r="C40" s="199" t="s">
        <v>63</v>
      </c>
      <c r="D40" s="215" t="s">
        <v>64</v>
      </c>
      <c r="E40" s="199" t="s">
        <v>63</v>
      </c>
      <c r="F40" s="201" t="s">
        <v>65</v>
      </c>
    </row>
    <row r="41" spans="1:7" ht="46.4" customHeight="1" x14ac:dyDescent="0.2">
      <c r="A41" s="229" t="s">
        <v>246</v>
      </c>
      <c r="B41" s="214" t="s">
        <v>247</v>
      </c>
      <c r="C41" s="199" t="s">
        <v>63</v>
      </c>
      <c r="D41" s="215" t="s">
        <v>64</v>
      </c>
      <c r="E41" s="199" t="s">
        <v>63</v>
      </c>
      <c r="F41" s="201" t="s">
        <v>65</v>
      </c>
    </row>
    <row r="42" spans="1:7" s="6" customFormat="1" ht="41.25" customHeight="1" x14ac:dyDescent="0.2">
      <c r="A42" s="229" t="s">
        <v>593</v>
      </c>
      <c r="B42" s="214" t="s">
        <v>86</v>
      </c>
      <c r="C42" s="199" t="s">
        <v>63</v>
      </c>
      <c r="D42" s="215" t="s">
        <v>64</v>
      </c>
      <c r="E42" s="199" t="s">
        <v>67</v>
      </c>
      <c r="F42" s="201" t="s">
        <v>65</v>
      </c>
      <c r="G42" s="5"/>
    </row>
    <row r="43" spans="1:7" ht="46.5" customHeight="1" x14ac:dyDescent="0.2">
      <c r="A43" s="231" t="s">
        <v>257</v>
      </c>
      <c r="B43" s="224" t="s">
        <v>248</v>
      </c>
      <c r="C43" s="199" t="s">
        <v>63</v>
      </c>
      <c r="D43" s="215" t="s">
        <v>64</v>
      </c>
      <c r="E43" s="199" t="s">
        <v>67</v>
      </c>
      <c r="F43" s="201" t="s">
        <v>65</v>
      </c>
    </row>
    <row r="44" spans="1:7" ht="46.5" customHeight="1" x14ac:dyDescent="0.2">
      <c r="A44" s="231" t="s">
        <v>87</v>
      </c>
      <c r="B44" s="224" t="s">
        <v>258</v>
      </c>
      <c r="C44" s="199" t="s">
        <v>67</v>
      </c>
      <c r="D44" s="215" t="s">
        <v>64</v>
      </c>
      <c r="E44" s="199" t="s">
        <v>63</v>
      </c>
      <c r="F44" s="201" t="s">
        <v>65</v>
      </c>
    </row>
    <row r="45" spans="1:7" ht="46.5" customHeight="1" x14ac:dyDescent="0.2">
      <c r="A45" s="231" t="s">
        <v>249</v>
      </c>
      <c r="B45" s="224" t="s">
        <v>88</v>
      </c>
      <c r="C45" s="199" t="s">
        <v>63</v>
      </c>
      <c r="D45" s="215" t="s">
        <v>64</v>
      </c>
      <c r="E45" s="199" t="s">
        <v>63</v>
      </c>
      <c r="F45" s="201" t="s">
        <v>65</v>
      </c>
    </row>
    <row r="46" spans="1:7" ht="46" customHeight="1" x14ac:dyDescent="0.2">
      <c r="A46" s="231" t="s">
        <v>613</v>
      </c>
      <c r="B46" s="235" t="s">
        <v>614</v>
      </c>
      <c r="C46" s="199" t="s">
        <v>63</v>
      </c>
      <c r="D46" s="215" t="s">
        <v>64</v>
      </c>
      <c r="E46" s="199" t="s">
        <v>63</v>
      </c>
      <c r="F46" s="201" t="s">
        <v>65</v>
      </c>
    </row>
    <row r="47" spans="1:7" ht="60" customHeight="1" x14ac:dyDescent="0.2">
      <c r="A47" s="577" t="s">
        <v>623</v>
      </c>
      <c r="B47" s="578"/>
      <c r="C47" s="578"/>
      <c r="D47" s="578"/>
      <c r="E47" s="578"/>
      <c r="F47" s="579"/>
    </row>
    <row r="48" spans="1:7" ht="60" customHeight="1" x14ac:dyDescent="0.2">
      <c r="A48" s="185" t="s">
        <v>624</v>
      </c>
      <c r="B48" s="186"/>
      <c r="C48" s="187" t="s">
        <v>63</v>
      </c>
      <c r="D48" s="188" t="s">
        <v>611</v>
      </c>
      <c r="E48" s="187" t="s">
        <v>610</v>
      </c>
      <c r="F48" s="189" t="s">
        <v>612</v>
      </c>
    </row>
    <row r="49" spans="1:6" ht="60" customHeight="1" x14ac:dyDescent="0.2">
      <c r="A49" s="185" t="s">
        <v>625</v>
      </c>
      <c r="B49" s="186"/>
      <c r="C49" s="187" t="s">
        <v>63</v>
      </c>
      <c r="D49" s="188" t="s">
        <v>611</v>
      </c>
      <c r="E49" s="187" t="s">
        <v>610</v>
      </c>
      <c r="F49" s="189" t="s">
        <v>612</v>
      </c>
    </row>
    <row r="50" spans="1:6" ht="60" customHeight="1" x14ac:dyDescent="0.2">
      <c r="A50" s="185" t="s">
        <v>626</v>
      </c>
      <c r="B50" s="186"/>
      <c r="C50" s="187" t="s">
        <v>63</v>
      </c>
      <c r="D50" s="188" t="s">
        <v>611</v>
      </c>
      <c r="E50" s="187" t="s">
        <v>610</v>
      </c>
      <c r="F50" s="189" t="s">
        <v>612</v>
      </c>
    </row>
    <row r="51" spans="1:6" ht="60" customHeight="1" x14ac:dyDescent="0.2">
      <c r="A51" s="185" t="s">
        <v>627</v>
      </c>
      <c r="B51" s="186"/>
      <c r="C51" s="187" t="s">
        <v>63</v>
      </c>
      <c r="D51" s="188" t="s">
        <v>611</v>
      </c>
      <c r="E51" s="187" t="s">
        <v>610</v>
      </c>
      <c r="F51" s="189" t="s">
        <v>612</v>
      </c>
    </row>
    <row r="52" spans="1:6" ht="60" customHeight="1" x14ac:dyDescent="0.2">
      <c r="A52" s="577" t="s">
        <v>628</v>
      </c>
      <c r="B52" s="578"/>
      <c r="C52" s="578"/>
      <c r="D52" s="578"/>
      <c r="E52" s="578"/>
      <c r="F52" s="579"/>
    </row>
    <row r="53" spans="1:6" ht="60" customHeight="1" x14ac:dyDescent="0.2">
      <c r="A53" s="185" t="s">
        <v>629</v>
      </c>
      <c r="B53" s="186"/>
      <c r="C53" s="187" t="s">
        <v>63</v>
      </c>
      <c r="D53" s="188" t="s">
        <v>611</v>
      </c>
      <c r="E53" s="187" t="s">
        <v>610</v>
      </c>
      <c r="F53" s="189" t="s">
        <v>612</v>
      </c>
    </row>
    <row r="54" spans="1:6" ht="60" customHeight="1" x14ac:dyDescent="0.2">
      <c r="A54" s="185" t="s">
        <v>630</v>
      </c>
      <c r="B54" s="190"/>
      <c r="C54" s="187" t="s">
        <v>63</v>
      </c>
      <c r="D54" s="188" t="s">
        <v>64</v>
      </c>
      <c r="E54" s="187" t="s">
        <v>63</v>
      </c>
      <c r="F54" s="189" t="s">
        <v>65</v>
      </c>
    </row>
    <row r="55" spans="1:6" ht="60" customHeight="1" x14ac:dyDescent="0.2">
      <c r="A55" s="185" t="s">
        <v>631</v>
      </c>
      <c r="B55" s="190"/>
      <c r="C55" s="187" t="s">
        <v>63</v>
      </c>
      <c r="D55" s="188" t="s">
        <v>64</v>
      </c>
      <c r="E55" s="187" t="s">
        <v>63</v>
      </c>
      <c r="F55" s="189" t="s">
        <v>65</v>
      </c>
    </row>
    <row r="56" spans="1:6" ht="60" customHeight="1" x14ac:dyDescent="0.2">
      <c r="A56" s="185" t="s">
        <v>632</v>
      </c>
      <c r="B56" s="190"/>
      <c r="C56" s="187" t="s">
        <v>63</v>
      </c>
      <c r="D56" s="188" t="s">
        <v>611</v>
      </c>
      <c r="E56" s="187" t="s">
        <v>610</v>
      </c>
      <c r="F56" s="189" t="s">
        <v>612</v>
      </c>
    </row>
    <row r="57" spans="1:6" ht="60" customHeight="1" x14ac:dyDescent="0.2">
      <c r="A57" s="185" t="s">
        <v>626</v>
      </c>
      <c r="B57" s="190"/>
      <c r="C57" s="187" t="s">
        <v>63</v>
      </c>
      <c r="D57" s="188" t="s">
        <v>611</v>
      </c>
      <c r="E57" s="187" t="s">
        <v>610</v>
      </c>
      <c r="F57" s="189" t="s">
        <v>612</v>
      </c>
    </row>
    <row r="58" spans="1:6" ht="60" customHeight="1" x14ac:dyDescent="0.2">
      <c r="A58" s="185" t="s">
        <v>627</v>
      </c>
      <c r="B58" s="190"/>
      <c r="C58" s="187" t="s">
        <v>63</v>
      </c>
      <c r="D58" s="188" t="s">
        <v>611</v>
      </c>
      <c r="E58" s="187" t="s">
        <v>610</v>
      </c>
      <c r="F58" s="189" t="s">
        <v>612</v>
      </c>
    </row>
  </sheetData>
  <mergeCells count="14">
    <mergeCell ref="A47:F47"/>
    <mergeCell ref="A52:F52"/>
    <mergeCell ref="C28:F28"/>
    <mergeCell ref="A1:F1"/>
    <mergeCell ref="A2:F2"/>
    <mergeCell ref="C3:F3"/>
    <mergeCell ref="A8:F8"/>
    <mergeCell ref="A9:F9"/>
    <mergeCell ref="C10:F10"/>
    <mergeCell ref="A15:F15"/>
    <mergeCell ref="C16:F16"/>
    <mergeCell ref="A21:F21"/>
    <mergeCell ref="C22:F22"/>
    <mergeCell ref="A27:F27"/>
  </mergeCells>
  <phoneticPr fontId="2"/>
  <printOptions horizontalCentered="1"/>
  <pageMargins left="0.59055118110236227" right="0.39370078740157483" top="0.78740157480314965" bottom="0.78740157480314965" header="0.39370078740157483" footer="0.59055118110236227"/>
  <pageSetup paperSize="9" scale="58" fitToHeight="6" orientation="portrait" horizontalDpi="300" verticalDpi="300" copies="2" r:id="rId1"/>
  <headerFooter differentFirst="1" alignWithMargins="0">
    <oddFooter>&amp;L（自己点検シート）</oddFooter>
    <firstFooter>&amp;C&amp;P ページ&amp;R（裏面につづく）</firstFooter>
  </headerFooter>
  <rowBreaks count="1" manualBreakCount="1">
    <brk id="2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1628A-4171-4D68-B840-C8CD0AA65E21}">
  <sheetPr>
    <pageSetUpPr fitToPage="1"/>
  </sheetPr>
  <dimension ref="B1:BU80"/>
  <sheetViews>
    <sheetView showGridLines="0" view="pageBreakPreview" zoomScale="55" zoomScaleNormal="70" zoomScaleSheetLayoutView="55" workbookViewId="0"/>
  </sheetViews>
  <sheetFormatPr defaultColWidth="4.81640625" defaultRowHeight="20.25" customHeight="1" x14ac:dyDescent="0.2"/>
  <cols>
    <col min="1" max="1" width="1.7265625" style="47" customWidth="1"/>
    <col min="2" max="5" width="6.1796875" style="47" customWidth="1"/>
    <col min="6" max="6" width="18" style="47" hidden="1" customWidth="1"/>
    <col min="7" max="58" width="6.08984375" style="47" customWidth="1"/>
    <col min="59" max="16384" width="4.81640625" style="47"/>
  </cols>
  <sheetData>
    <row r="1" spans="2:64" s="33" customFormat="1" ht="20.25" customHeight="1" x14ac:dyDescent="0.2">
      <c r="C1" s="34" t="s">
        <v>636</v>
      </c>
      <c r="D1" s="34"/>
      <c r="E1" s="34"/>
      <c r="F1" s="34"/>
      <c r="G1" s="34"/>
      <c r="H1" s="35" t="s">
        <v>335</v>
      </c>
      <c r="J1" s="35"/>
      <c r="L1" s="34"/>
      <c r="M1" s="34"/>
      <c r="N1" s="34"/>
      <c r="O1" s="34"/>
      <c r="P1" s="34"/>
      <c r="Q1" s="34"/>
      <c r="R1" s="34"/>
      <c r="AM1" s="36"/>
      <c r="AN1" s="37"/>
      <c r="AO1" s="37" t="s">
        <v>336</v>
      </c>
      <c r="AP1" s="244" t="s">
        <v>337</v>
      </c>
      <c r="AQ1" s="245"/>
      <c r="AR1" s="245"/>
      <c r="AS1" s="245"/>
      <c r="AT1" s="245"/>
      <c r="AU1" s="245"/>
      <c r="AV1" s="245"/>
      <c r="AW1" s="245"/>
      <c r="AX1" s="245"/>
      <c r="AY1" s="245"/>
      <c r="AZ1" s="245"/>
      <c r="BA1" s="245"/>
      <c r="BB1" s="245"/>
      <c r="BC1" s="245"/>
      <c r="BD1" s="245"/>
      <c r="BE1" s="245"/>
      <c r="BF1" s="37" t="s">
        <v>338</v>
      </c>
    </row>
    <row r="2" spans="2:64" s="33" customFormat="1" ht="20.25" customHeight="1" x14ac:dyDescent="0.2">
      <c r="C2" s="34"/>
      <c r="D2" s="34"/>
      <c r="E2" s="34"/>
      <c r="F2" s="34"/>
      <c r="G2" s="34"/>
      <c r="J2" s="35"/>
      <c r="L2" s="34"/>
      <c r="M2" s="34"/>
      <c r="N2" s="34"/>
      <c r="O2" s="34"/>
      <c r="P2" s="34"/>
      <c r="Q2" s="34"/>
      <c r="R2" s="34"/>
      <c r="Y2" s="37" t="s">
        <v>339</v>
      </c>
      <c r="Z2" s="246">
        <v>8</v>
      </c>
      <c r="AA2" s="246"/>
      <c r="AB2" s="37" t="s">
        <v>340</v>
      </c>
      <c r="AC2" s="590">
        <f>IF(Z2=0,"",YEAR(DATE(2018+Z2,1,1)))</f>
        <v>2026</v>
      </c>
      <c r="AD2" s="590"/>
      <c r="AE2" s="38" t="s">
        <v>341</v>
      </c>
      <c r="AF2" s="38" t="s">
        <v>342</v>
      </c>
      <c r="AG2" s="246">
        <v>4</v>
      </c>
      <c r="AH2" s="246"/>
      <c r="AI2" s="38" t="s">
        <v>343</v>
      </c>
      <c r="AM2" s="36"/>
      <c r="AN2" s="37"/>
      <c r="AO2" s="37" t="s">
        <v>344</v>
      </c>
      <c r="AP2" s="246" t="s">
        <v>345</v>
      </c>
      <c r="AQ2" s="246"/>
      <c r="AR2" s="246"/>
      <c r="AS2" s="246"/>
      <c r="AT2" s="246"/>
      <c r="AU2" s="246"/>
      <c r="AV2" s="246"/>
      <c r="AW2" s="246"/>
      <c r="AX2" s="246"/>
      <c r="AY2" s="246"/>
      <c r="AZ2" s="246"/>
      <c r="BA2" s="246"/>
      <c r="BB2" s="246"/>
      <c r="BC2" s="246"/>
      <c r="BD2" s="246"/>
      <c r="BE2" s="246"/>
      <c r="BF2" s="37" t="s">
        <v>338</v>
      </c>
    </row>
    <row r="3" spans="2:64" s="38" customFormat="1" ht="20.25" customHeight="1" x14ac:dyDescent="0.2">
      <c r="G3" s="35"/>
      <c r="J3" s="35"/>
      <c r="L3" s="37"/>
      <c r="M3" s="37"/>
      <c r="N3" s="37"/>
      <c r="O3" s="37"/>
      <c r="P3" s="37"/>
      <c r="Q3" s="37"/>
      <c r="R3" s="37"/>
      <c r="Z3" s="591"/>
      <c r="AA3" s="591"/>
      <c r="AB3" s="591"/>
      <c r="AC3" s="592"/>
      <c r="AD3" s="591"/>
      <c r="BA3" s="593" t="s">
        <v>346</v>
      </c>
      <c r="BB3" s="237" t="s">
        <v>583</v>
      </c>
      <c r="BC3" s="238"/>
      <c r="BD3" s="238"/>
      <c r="BE3" s="239"/>
      <c r="BF3" s="37"/>
    </row>
    <row r="4" spans="2:64" s="38" customFormat="1" ht="19" x14ac:dyDescent="0.2">
      <c r="G4" s="35"/>
      <c r="J4" s="35"/>
      <c r="L4" s="37"/>
      <c r="M4" s="37"/>
      <c r="N4" s="37"/>
      <c r="O4" s="37"/>
      <c r="P4" s="37"/>
      <c r="Q4" s="37"/>
      <c r="R4" s="37"/>
      <c r="Z4" s="44"/>
      <c r="AA4" s="44"/>
      <c r="AG4" s="33"/>
      <c r="AH4" s="33"/>
      <c r="AI4" s="33"/>
      <c r="AJ4" s="33"/>
      <c r="AK4" s="33"/>
      <c r="AL4" s="33"/>
      <c r="AM4" s="33"/>
      <c r="AN4" s="33"/>
      <c r="AO4" s="33"/>
      <c r="AP4" s="33"/>
      <c r="AQ4" s="33"/>
      <c r="AR4" s="33"/>
      <c r="AS4" s="33"/>
      <c r="AT4" s="33"/>
      <c r="AU4" s="33"/>
      <c r="AV4" s="33"/>
      <c r="AW4" s="33"/>
      <c r="AX4" s="33"/>
      <c r="AY4" s="33"/>
      <c r="AZ4" s="33"/>
      <c r="BA4" s="593" t="s">
        <v>347</v>
      </c>
      <c r="BB4" s="237" t="s">
        <v>584</v>
      </c>
      <c r="BC4" s="238"/>
      <c r="BD4" s="238"/>
      <c r="BE4" s="239"/>
      <c r="BF4" s="39"/>
    </row>
    <row r="5" spans="2:64" s="38" customFormat="1" ht="6.75" customHeight="1" x14ac:dyDescent="0.2">
      <c r="C5" s="33"/>
      <c r="D5" s="33"/>
      <c r="E5" s="33"/>
      <c r="F5" s="33"/>
      <c r="G5" s="34"/>
      <c r="H5" s="33"/>
      <c r="I5" s="33"/>
      <c r="J5" s="34"/>
      <c r="K5" s="33"/>
      <c r="L5" s="39"/>
      <c r="M5" s="39"/>
      <c r="N5" s="39"/>
      <c r="O5" s="39"/>
      <c r="P5" s="39"/>
      <c r="Q5" s="39"/>
      <c r="R5" s="39"/>
      <c r="S5" s="33"/>
      <c r="T5" s="33"/>
      <c r="U5" s="33"/>
      <c r="V5" s="33"/>
      <c r="W5" s="33"/>
      <c r="X5" s="33"/>
      <c r="Y5" s="33"/>
      <c r="Z5" s="40"/>
      <c r="AA5" s="40"/>
      <c r="AB5" s="33"/>
      <c r="AC5" s="33"/>
      <c r="AD5" s="33"/>
      <c r="AE5" s="33"/>
      <c r="AG5" s="33"/>
      <c r="AH5" s="33"/>
      <c r="AI5" s="33"/>
      <c r="AJ5" s="33"/>
      <c r="AK5" s="33"/>
      <c r="AL5" s="33"/>
      <c r="AM5" s="33"/>
      <c r="AN5" s="33"/>
      <c r="AO5" s="33"/>
      <c r="AP5" s="33"/>
      <c r="AQ5" s="33"/>
      <c r="AR5" s="33"/>
      <c r="AS5" s="33"/>
      <c r="AT5" s="33"/>
      <c r="AU5" s="33"/>
      <c r="AV5" s="33"/>
      <c r="AW5" s="33"/>
      <c r="AX5" s="33"/>
      <c r="AY5" s="33"/>
      <c r="AZ5" s="33"/>
      <c r="BA5" s="33"/>
      <c r="BB5" s="33"/>
      <c r="BC5" s="33"/>
      <c r="BD5" s="33"/>
      <c r="BE5" s="39"/>
      <c r="BF5" s="39"/>
    </row>
    <row r="6" spans="2:64" s="38" customFormat="1" ht="20.25" customHeight="1" x14ac:dyDescent="0.2">
      <c r="C6" s="33"/>
      <c r="D6" s="33"/>
      <c r="E6" s="33"/>
      <c r="F6" s="33"/>
      <c r="G6" s="34"/>
      <c r="H6" s="33"/>
      <c r="I6" s="33"/>
      <c r="J6" s="34"/>
      <c r="K6" s="33"/>
      <c r="L6" s="39"/>
      <c r="M6" s="39"/>
      <c r="N6" s="39"/>
      <c r="O6" s="39"/>
      <c r="P6" s="39"/>
      <c r="Q6" s="39"/>
      <c r="R6" s="39"/>
      <c r="S6" s="33"/>
      <c r="T6" s="33"/>
      <c r="U6" s="33"/>
      <c r="V6" s="33"/>
      <c r="W6" s="33"/>
      <c r="X6" s="33"/>
      <c r="Y6" s="33"/>
      <c r="Z6" s="40"/>
      <c r="AA6" s="40"/>
      <c r="AB6" s="33"/>
      <c r="AC6" s="33"/>
      <c r="AD6" s="33"/>
      <c r="AE6" s="33"/>
      <c r="AG6" s="33"/>
      <c r="AH6" s="33"/>
      <c r="AI6" s="33"/>
      <c r="AJ6" s="33"/>
      <c r="AK6" s="33"/>
      <c r="AL6" s="33" t="s">
        <v>348</v>
      </c>
      <c r="AM6" s="33"/>
      <c r="AN6" s="33"/>
      <c r="AO6" s="33"/>
      <c r="AP6" s="33"/>
      <c r="AQ6" s="33"/>
      <c r="AR6" s="33"/>
      <c r="AS6" s="33"/>
      <c r="AT6" s="594"/>
      <c r="AU6" s="594"/>
      <c r="AV6" s="595"/>
      <c r="AW6" s="33"/>
      <c r="AX6" s="240">
        <v>40</v>
      </c>
      <c r="AY6" s="241"/>
      <c r="AZ6" s="595" t="s">
        <v>349</v>
      </c>
      <c r="BA6" s="33"/>
      <c r="BB6" s="240">
        <v>160</v>
      </c>
      <c r="BC6" s="241"/>
      <c r="BD6" s="595" t="s">
        <v>350</v>
      </c>
      <c r="BE6" s="33"/>
      <c r="BF6" s="39"/>
    </row>
    <row r="7" spans="2:64" s="38" customFormat="1" ht="6.75" customHeight="1" x14ac:dyDescent="0.2">
      <c r="C7" s="33"/>
      <c r="D7" s="33"/>
      <c r="E7" s="33"/>
      <c r="F7" s="33"/>
      <c r="G7" s="34"/>
      <c r="H7" s="33"/>
      <c r="I7" s="33"/>
      <c r="J7" s="34"/>
      <c r="K7" s="33"/>
      <c r="L7" s="39"/>
      <c r="M7" s="39"/>
      <c r="N7" s="39"/>
      <c r="O7" s="39"/>
      <c r="P7" s="39"/>
      <c r="Q7" s="39"/>
      <c r="R7" s="39"/>
      <c r="S7" s="33"/>
      <c r="T7" s="33"/>
      <c r="U7" s="33"/>
      <c r="V7" s="33"/>
      <c r="W7" s="33"/>
      <c r="X7" s="33"/>
      <c r="Y7" s="33"/>
      <c r="Z7" s="40"/>
      <c r="AA7" s="40"/>
      <c r="AB7" s="33"/>
      <c r="AC7" s="33"/>
      <c r="AD7" s="33"/>
      <c r="AE7" s="33"/>
      <c r="AG7" s="33"/>
      <c r="AH7" s="33"/>
      <c r="AI7" s="33"/>
      <c r="AJ7" s="33"/>
      <c r="AK7" s="33"/>
      <c r="AL7" s="33"/>
      <c r="AM7" s="33"/>
      <c r="AN7" s="33"/>
      <c r="AO7" s="33"/>
      <c r="AP7" s="33"/>
      <c r="AQ7" s="33"/>
      <c r="AR7" s="33"/>
      <c r="AS7" s="33"/>
      <c r="AT7" s="33"/>
      <c r="AU7" s="33"/>
      <c r="AV7" s="33"/>
      <c r="AW7" s="33"/>
      <c r="AX7" s="33"/>
      <c r="AY7" s="33"/>
      <c r="AZ7" s="33"/>
      <c r="BA7" s="33"/>
      <c r="BB7" s="33"/>
      <c r="BC7" s="33"/>
      <c r="BD7" s="33"/>
      <c r="BE7" s="39"/>
      <c r="BF7" s="39"/>
    </row>
    <row r="8" spans="2:64" s="38" customFormat="1" ht="20.25" customHeight="1" x14ac:dyDescent="0.2">
      <c r="B8" s="596"/>
      <c r="C8" s="596"/>
      <c r="D8" s="596"/>
      <c r="E8" s="596"/>
      <c r="F8" s="596"/>
      <c r="G8" s="597"/>
      <c r="H8" s="597"/>
      <c r="I8" s="597"/>
      <c r="J8" s="596"/>
      <c r="K8" s="596"/>
      <c r="L8" s="597"/>
      <c r="M8" s="597"/>
      <c r="N8" s="597"/>
      <c r="O8" s="596"/>
      <c r="P8" s="597"/>
      <c r="Q8" s="597"/>
      <c r="R8" s="597"/>
      <c r="S8" s="598"/>
      <c r="T8" s="599"/>
      <c r="U8" s="599"/>
      <c r="V8" s="600"/>
      <c r="Z8" s="40"/>
      <c r="AA8" s="601"/>
      <c r="AB8" s="34"/>
      <c r="AC8" s="40"/>
      <c r="AD8" s="40"/>
      <c r="AE8" s="40"/>
      <c r="AF8" s="44"/>
      <c r="AG8" s="602"/>
      <c r="AH8" s="602"/>
      <c r="AI8" s="602"/>
      <c r="AJ8" s="33"/>
      <c r="AK8" s="39"/>
      <c r="AL8" s="601"/>
      <c r="AM8" s="601"/>
      <c r="AN8" s="34"/>
      <c r="AO8" s="594"/>
      <c r="AP8" s="594"/>
      <c r="AQ8" s="594"/>
      <c r="AR8" s="603"/>
      <c r="AS8" s="603"/>
      <c r="AT8" s="33"/>
      <c r="AU8" s="594"/>
      <c r="AV8" s="594"/>
      <c r="AW8" s="596"/>
      <c r="AX8" s="33"/>
      <c r="AY8" s="33" t="s">
        <v>351</v>
      </c>
      <c r="AZ8" s="33"/>
      <c r="BA8" s="33"/>
      <c r="BB8" s="315">
        <f>DAY(EOMONTH(DATE(AC2,AG2,1),0))</f>
        <v>30</v>
      </c>
      <c r="BC8" s="316"/>
      <c r="BD8" s="33" t="s">
        <v>352</v>
      </c>
      <c r="BE8" s="33"/>
      <c r="BF8" s="33"/>
      <c r="BJ8" s="37"/>
      <c r="BK8" s="37"/>
      <c r="BL8" s="37"/>
    </row>
    <row r="9" spans="2:64" s="38" customFormat="1" ht="6" customHeight="1" x14ac:dyDescent="0.2">
      <c r="B9" s="594"/>
      <c r="C9" s="594"/>
      <c r="D9" s="594"/>
      <c r="E9" s="594"/>
      <c r="F9" s="594"/>
      <c r="G9" s="596"/>
      <c r="H9" s="597"/>
      <c r="I9" s="594"/>
      <c r="J9" s="594"/>
      <c r="K9" s="594"/>
      <c r="L9" s="596"/>
      <c r="M9" s="597"/>
      <c r="N9" s="594"/>
      <c r="O9" s="594"/>
      <c r="P9" s="596"/>
      <c r="Q9" s="594"/>
      <c r="R9" s="594"/>
      <c r="S9" s="594"/>
      <c r="T9" s="594"/>
      <c r="U9" s="594"/>
      <c r="V9" s="594"/>
      <c r="Z9" s="33"/>
      <c r="AA9" s="33"/>
      <c r="AB9" s="33"/>
      <c r="AC9" s="33"/>
      <c r="AD9" s="33"/>
      <c r="AE9" s="33"/>
      <c r="AG9" s="40"/>
      <c r="AH9" s="33"/>
      <c r="AI9" s="33"/>
      <c r="AJ9" s="602"/>
      <c r="AK9" s="33"/>
      <c r="AL9" s="33"/>
      <c r="AM9" s="33"/>
      <c r="AN9" s="33"/>
      <c r="AO9" s="33"/>
      <c r="AP9" s="33"/>
      <c r="AQ9" s="40"/>
      <c r="AR9" s="40"/>
      <c r="AS9" s="40"/>
      <c r="AT9" s="33"/>
      <c r="AU9" s="33"/>
      <c r="AV9" s="33"/>
      <c r="AW9" s="33"/>
      <c r="AX9" s="33"/>
      <c r="AY9" s="33"/>
      <c r="AZ9" s="33"/>
      <c r="BA9" s="33"/>
      <c r="BB9" s="33"/>
      <c r="BC9" s="33"/>
      <c r="BD9" s="33"/>
      <c r="BE9" s="33"/>
      <c r="BF9" s="33"/>
      <c r="BJ9" s="37"/>
      <c r="BK9" s="37"/>
      <c r="BL9" s="37"/>
    </row>
    <row r="10" spans="2:64" s="38" customFormat="1" ht="19" x14ac:dyDescent="0.25">
      <c r="B10" s="596"/>
      <c r="C10" s="596"/>
      <c r="D10" s="596"/>
      <c r="E10" s="596"/>
      <c r="F10" s="596"/>
      <c r="G10" s="597"/>
      <c r="H10" s="597"/>
      <c r="I10" s="597"/>
      <c r="J10" s="596"/>
      <c r="K10" s="596"/>
      <c r="L10" s="597"/>
      <c r="M10" s="597"/>
      <c r="N10" s="597"/>
      <c r="O10" s="596"/>
      <c r="P10" s="597"/>
      <c r="Q10" s="597"/>
      <c r="R10" s="597"/>
      <c r="S10" s="598"/>
      <c r="T10" s="599"/>
      <c r="U10" s="599"/>
      <c r="V10" s="600"/>
      <c r="Z10" s="40"/>
      <c r="AA10" s="601"/>
      <c r="AB10" s="34"/>
      <c r="AC10" s="40"/>
      <c r="AD10" s="40"/>
      <c r="AE10" s="40"/>
      <c r="AG10" s="602"/>
      <c r="AH10" s="602"/>
      <c r="AI10" s="602"/>
      <c r="AJ10" s="33"/>
      <c r="AK10" s="39"/>
      <c r="AL10" s="601"/>
      <c r="AM10" s="33"/>
      <c r="AN10" s="33"/>
      <c r="AO10" s="604"/>
      <c r="AP10" s="604"/>
      <c r="AQ10" s="604"/>
      <c r="AR10" s="595"/>
      <c r="AS10" s="40"/>
      <c r="AT10" s="40"/>
      <c r="AU10" s="40"/>
      <c r="AV10" s="33"/>
      <c r="AW10" s="33"/>
      <c r="AX10" s="41"/>
      <c r="AY10" s="41"/>
      <c r="AZ10" s="39" t="s">
        <v>353</v>
      </c>
      <c r="BA10" s="33"/>
      <c r="BB10" s="240">
        <v>1</v>
      </c>
      <c r="BC10" s="242"/>
      <c r="BD10" s="241"/>
      <c r="BE10" s="42" t="s">
        <v>354</v>
      </c>
      <c r="BF10" s="33"/>
      <c r="BJ10" s="37"/>
      <c r="BK10" s="37"/>
      <c r="BL10" s="37"/>
    </row>
    <row r="11" spans="2:64" s="38" customFormat="1" ht="6" customHeight="1" x14ac:dyDescent="0.25">
      <c r="B11" s="594"/>
      <c r="C11" s="594"/>
      <c r="D11" s="594"/>
      <c r="E11" s="594"/>
      <c r="F11" s="591"/>
      <c r="G11" s="594"/>
      <c r="H11" s="594"/>
      <c r="I11" s="594"/>
      <c r="J11" s="594"/>
      <c r="K11" s="596"/>
      <c r="L11" s="597"/>
      <c r="M11" s="594"/>
      <c r="N11" s="594"/>
      <c r="O11" s="596"/>
      <c r="P11" s="594"/>
      <c r="Q11" s="594"/>
      <c r="R11" s="594"/>
      <c r="S11" s="594"/>
      <c r="T11" s="594"/>
      <c r="U11" s="594"/>
      <c r="V11" s="591"/>
      <c r="Z11" s="33"/>
      <c r="AA11" s="33"/>
      <c r="AB11" s="33"/>
      <c r="AC11" s="33"/>
      <c r="AD11" s="33"/>
      <c r="AE11" s="33"/>
      <c r="AG11" s="40"/>
      <c r="AH11" s="602"/>
      <c r="AI11" s="33"/>
      <c r="AJ11" s="602"/>
      <c r="AK11" s="33"/>
      <c r="AL11" s="33"/>
      <c r="AM11" s="33"/>
      <c r="AN11" s="33"/>
      <c r="AO11" s="594"/>
      <c r="AP11" s="594"/>
      <c r="AQ11" s="596"/>
      <c r="AR11" s="605"/>
      <c r="AS11" s="40"/>
      <c r="AT11" s="40"/>
      <c r="AU11" s="40"/>
      <c r="AV11" s="33"/>
      <c r="AW11" s="33"/>
      <c r="AX11" s="41"/>
      <c r="AY11" s="41"/>
      <c r="AZ11" s="33"/>
      <c r="BA11" s="33"/>
      <c r="BB11" s="40"/>
      <c r="BC11" s="40"/>
      <c r="BD11" s="40"/>
      <c r="BE11" s="42"/>
      <c r="BF11" s="33"/>
      <c r="BJ11" s="37"/>
      <c r="BK11" s="37"/>
      <c r="BL11" s="37"/>
    </row>
    <row r="12" spans="2:64" s="38" customFormat="1" ht="20.25" customHeight="1" x14ac:dyDescent="0.25">
      <c r="B12" s="63"/>
      <c r="C12" s="63"/>
      <c r="D12" s="63"/>
      <c r="E12" s="63"/>
      <c r="F12" s="63"/>
      <c r="G12" s="63"/>
      <c r="H12" s="63"/>
      <c r="I12" s="63"/>
      <c r="J12" s="63"/>
      <c r="K12" s="63"/>
      <c r="L12" s="63"/>
      <c r="M12" s="63"/>
      <c r="N12" s="63"/>
      <c r="O12" s="63"/>
      <c r="P12" s="63"/>
      <c r="Q12" s="63"/>
      <c r="R12" s="63"/>
      <c r="S12" s="63"/>
      <c r="T12" s="63"/>
      <c r="U12" s="63"/>
      <c r="V12" s="63"/>
      <c r="Z12" s="596"/>
      <c r="AA12" s="47"/>
      <c r="AB12" s="47"/>
      <c r="AC12" s="596"/>
      <c r="AD12" s="40"/>
      <c r="AE12" s="40"/>
      <c r="AF12" s="44"/>
      <c r="AG12" s="34"/>
      <c r="AH12" s="602"/>
      <c r="AI12" s="33"/>
      <c r="AJ12" s="602"/>
      <c r="AK12" s="33"/>
      <c r="AL12" s="33"/>
      <c r="AM12" s="33"/>
      <c r="AN12" s="33"/>
      <c r="AO12" s="243"/>
      <c r="AP12" s="243"/>
      <c r="AQ12" s="243"/>
      <c r="AR12" s="595"/>
      <c r="AS12" s="40"/>
      <c r="AT12" s="40"/>
      <c r="AU12" s="40"/>
      <c r="AV12" s="33"/>
      <c r="AW12" s="33"/>
      <c r="AX12" s="41"/>
      <c r="AY12" s="41"/>
      <c r="AZ12" s="33"/>
      <c r="BA12" s="33"/>
      <c r="BB12" s="240">
        <v>1</v>
      </c>
      <c r="BC12" s="242"/>
      <c r="BD12" s="241"/>
      <c r="BE12" s="43" t="s">
        <v>355</v>
      </c>
      <c r="BF12" s="33"/>
      <c r="BJ12" s="37"/>
      <c r="BK12" s="37"/>
      <c r="BL12" s="37"/>
    </row>
    <row r="13" spans="2:64" s="38" customFormat="1" ht="6.75" customHeight="1" x14ac:dyDescent="0.25">
      <c r="B13" s="63"/>
      <c r="C13" s="63"/>
      <c r="D13" s="63"/>
      <c r="E13" s="63"/>
      <c r="F13" s="63"/>
      <c r="G13" s="63"/>
      <c r="H13" s="63"/>
      <c r="I13" s="63"/>
      <c r="J13" s="63"/>
      <c r="K13" s="63"/>
      <c r="L13" s="63"/>
      <c r="M13" s="63"/>
      <c r="N13" s="63"/>
      <c r="O13" s="63"/>
      <c r="P13" s="63"/>
      <c r="Q13" s="63"/>
      <c r="R13" s="63"/>
      <c r="S13" s="63"/>
      <c r="T13" s="63"/>
      <c r="U13" s="63"/>
      <c r="V13" s="63"/>
      <c r="Z13" s="597"/>
      <c r="AA13" s="84"/>
      <c r="AB13" s="84"/>
      <c r="AC13" s="597"/>
      <c r="AD13" s="602"/>
      <c r="AE13" s="602"/>
      <c r="AG13" s="33"/>
      <c r="AH13" s="33"/>
      <c r="AI13" s="33"/>
      <c r="AJ13" s="33"/>
      <c r="AK13" s="33"/>
      <c r="AL13" s="33"/>
      <c r="AM13" s="33"/>
      <c r="AN13" s="33"/>
      <c r="AO13" s="594"/>
      <c r="AP13" s="594"/>
      <c r="AQ13" s="594"/>
      <c r="AR13" s="33"/>
      <c r="AS13" s="40"/>
      <c r="AT13" s="40"/>
      <c r="AU13" s="40"/>
      <c r="AV13" s="33"/>
      <c r="AW13" s="33"/>
      <c r="AX13" s="41"/>
      <c r="AY13" s="41"/>
      <c r="AZ13" s="33"/>
      <c r="BA13" s="33"/>
      <c r="BB13" s="40"/>
      <c r="BC13" s="40"/>
      <c r="BD13" s="40"/>
      <c r="BE13" s="42"/>
      <c r="BF13" s="33"/>
      <c r="BJ13" s="37"/>
      <c r="BK13" s="37"/>
      <c r="BL13" s="37"/>
    </row>
    <row r="14" spans="2:64" s="38" customFormat="1" ht="19" x14ac:dyDescent="0.2">
      <c r="B14" s="63"/>
      <c r="C14" s="63"/>
      <c r="D14" s="63"/>
      <c r="E14" s="63"/>
      <c r="F14" s="63"/>
      <c r="G14" s="63"/>
      <c r="H14" s="63"/>
      <c r="I14" s="63"/>
      <c r="J14" s="63"/>
      <c r="K14" s="63"/>
      <c r="L14" s="63"/>
      <c r="M14" s="63"/>
      <c r="N14" s="63"/>
      <c r="O14" s="63"/>
      <c r="P14" s="63"/>
      <c r="Q14" s="63"/>
      <c r="R14" s="63"/>
      <c r="S14" s="63"/>
      <c r="T14" s="63"/>
      <c r="U14" s="63"/>
      <c r="V14" s="63"/>
      <c r="Z14" s="596"/>
      <c r="AA14" s="47"/>
      <c r="AB14" s="47"/>
      <c r="AC14" s="596"/>
      <c r="AD14" s="40"/>
      <c r="AE14" s="40"/>
      <c r="AG14" s="33"/>
      <c r="AH14" s="33"/>
      <c r="AI14" s="33"/>
      <c r="AJ14" s="33"/>
      <c r="AK14" s="33"/>
      <c r="AL14" s="33"/>
      <c r="AM14" s="33"/>
      <c r="AN14" s="33"/>
      <c r="AO14" s="594"/>
      <c r="AP14" s="594"/>
      <c r="AQ14" s="594"/>
      <c r="AR14" s="33"/>
      <c r="AS14" s="40"/>
      <c r="AT14" s="39" t="s">
        <v>356</v>
      </c>
      <c r="AU14" s="247">
        <v>0.39583333333333331</v>
      </c>
      <c r="AV14" s="248"/>
      <c r="AW14" s="249"/>
      <c r="AX14" s="40" t="s">
        <v>357</v>
      </c>
      <c r="AY14" s="247">
        <v>0.6875</v>
      </c>
      <c r="AZ14" s="248"/>
      <c r="BA14" s="249"/>
      <c r="BB14" s="39" t="s">
        <v>358</v>
      </c>
      <c r="BC14" s="343">
        <f>(AY14-AU14)*24</f>
        <v>7</v>
      </c>
      <c r="BD14" s="344"/>
      <c r="BE14" s="34" t="s">
        <v>359</v>
      </c>
      <c r="BF14" s="40"/>
      <c r="BJ14" s="37"/>
      <c r="BK14" s="37"/>
      <c r="BL14" s="37"/>
    </row>
    <row r="15" spans="2:64" s="38" customFormat="1" ht="6.75" customHeight="1" x14ac:dyDescent="0.2">
      <c r="C15" s="603"/>
      <c r="D15" s="603"/>
      <c r="E15" s="603"/>
      <c r="F15" s="603"/>
      <c r="G15" s="33"/>
      <c r="H15" s="33"/>
      <c r="I15" s="39"/>
      <c r="J15" s="40"/>
      <c r="K15" s="602"/>
      <c r="L15" s="33"/>
      <c r="M15" s="33"/>
      <c r="N15" s="40"/>
      <c r="O15" s="33"/>
      <c r="P15" s="33"/>
      <c r="Q15" s="602"/>
      <c r="R15" s="33"/>
      <c r="S15" s="33"/>
      <c r="T15" s="33"/>
      <c r="U15" s="33"/>
      <c r="V15" s="33"/>
      <c r="W15" s="39"/>
      <c r="X15" s="40"/>
      <c r="Y15" s="40"/>
      <c r="Z15" s="34"/>
      <c r="AA15" s="40"/>
      <c r="AB15" s="39"/>
      <c r="AC15" s="40"/>
      <c r="AD15" s="602"/>
      <c r="AE15" s="33"/>
      <c r="AG15" s="44"/>
      <c r="AH15" s="606"/>
      <c r="AJ15" s="606"/>
      <c r="AQ15" s="44"/>
      <c r="AR15" s="44"/>
      <c r="AS15" s="44"/>
      <c r="AT15" s="44"/>
      <c r="AU15" s="44"/>
      <c r="AX15" s="45"/>
      <c r="AY15" s="45"/>
      <c r="BB15" s="44"/>
      <c r="BC15" s="44"/>
      <c r="BD15" s="44"/>
      <c r="BE15" s="46"/>
      <c r="BJ15" s="37"/>
      <c r="BK15" s="37"/>
      <c r="BL15" s="37"/>
    </row>
    <row r="16" spans="2:64" ht="8.4" customHeight="1" thickBot="1" x14ac:dyDescent="0.25">
      <c r="C16" s="84"/>
      <c r="D16" s="84"/>
      <c r="E16" s="84"/>
      <c r="F16" s="84"/>
      <c r="G16" s="84"/>
      <c r="X16" s="84"/>
      <c r="AN16" s="84"/>
      <c r="BE16" s="48"/>
      <c r="BF16" s="48"/>
      <c r="BG16" s="48"/>
    </row>
    <row r="17" spans="2:58" ht="20.25" customHeight="1" x14ac:dyDescent="0.2">
      <c r="B17" s="345" t="s">
        <v>360</v>
      </c>
      <c r="C17" s="348" t="s">
        <v>361</v>
      </c>
      <c r="D17" s="349"/>
      <c r="E17" s="350"/>
      <c r="F17" s="128"/>
      <c r="G17" s="356" t="s">
        <v>362</v>
      </c>
      <c r="H17" s="359" t="s">
        <v>363</v>
      </c>
      <c r="I17" s="349"/>
      <c r="J17" s="349"/>
      <c r="K17" s="350"/>
      <c r="L17" s="359" t="s">
        <v>364</v>
      </c>
      <c r="M17" s="349"/>
      <c r="N17" s="349"/>
      <c r="O17" s="362"/>
      <c r="P17" s="365"/>
      <c r="Q17" s="366"/>
      <c r="R17" s="367"/>
      <c r="S17" s="607" t="s">
        <v>365</v>
      </c>
      <c r="T17" s="608"/>
      <c r="U17" s="608"/>
      <c r="V17" s="608"/>
      <c r="W17" s="608"/>
      <c r="X17" s="608"/>
      <c r="Y17" s="608"/>
      <c r="Z17" s="608"/>
      <c r="AA17" s="608"/>
      <c r="AB17" s="608"/>
      <c r="AC17" s="608"/>
      <c r="AD17" s="608"/>
      <c r="AE17" s="608"/>
      <c r="AF17" s="608"/>
      <c r="AG17" s="608"/>
      <c r="AH17" s="608"/>
      <c r="AI17" s="608"/>
      <c r="AJ17" s="608"/>
      <c r="AK17" s="608"/>
      <c r="AL17" s="608"/>
      <c r="AM17" s="608"/>
      <c r="AN17" s="608"/>
      <c r="AO17" s="608"/>
      <c r="AP17" s="608"/>
      <c r="AQ17" s="608"/>
      <c r="AR17" s="608"/>
      <c r="AS17" s="608"/>
      <c r="AT17" s="608"/>
      <c r="AU17" s="608"/>
      <c r="AV17" s="608"/>
      <c r="AW17" s="609"/>
      <c r="AX17" s="317" t="str">
        <f>IF(BB3="４週","(11) 1～4週目の勤務時間数合計","(11) 1か月の勤務時間数   合計")</f>
        <v>(11) 1か月の勤務時間数   合計</v>
      </c>
      <c r="AY17" s="318"/>
      <c r="AZ17" s="323" t="s">
        <v>366</v>
      </c>
      <c r="BA17" s="324"/>
      <c r="BB17" s="329" t="s">
        <v>367</v>
      </c>
      <c r="BC17" s="330"/>
      <c r="BD17" s="330"/>
      <c r="BE17" s="330"/>
      <c r="BF17" s="331"/>
    </row>
    <row r="18" spans="2:58" ht="20.25" customHeight="1" x14ac:dyDescent="0.2">
      <c r="B18" s="346"/>
      <c r="C18" s="351"/>
      <c r="D18" s="610"/>
      <c r="E18" s="352"/>
      <c r="F18" s="129"/>
      <c r="G18" s="357"/>
      <c r="H18" s="360"/>
      <c r="I18" s="610"/>
      <c r="J18" s="610"/>
      <c r="K18" s="352"/>
      <c r="L18" s="360"/>
      <c r="M18" s="610"/>
      <c r="N18" s="610"/>
      <c r="O18" s="363"/>
      <c r="P18" s="368"/>
      <c r="Q18" s="611"/>
      <c r="R18" s="369"/>
      <c r="S18" s="337" t="s">
        <v>368</v>
      </c>
      <c r="T18" s="338"/>
      <c r="U18" s="338"/>
      <c r="V18" s="338"/>
      <c r="W18" s="338"/>
      <c r="X18" s="338"/>
      <c r="Y18" s="339"/>
      <c r="Z18" s="337" t="s">
        <v>369</v>
      </c>
      <c r="AA18" s="338"/>
      <c r="AB18" s="338"/>
      <c r="AC18" s="338"/>
      <c r="AD18" s="338"/>
      <c r="AE18" s="338"/>
      <c r="AF18" s="339"/>
      <c r="AG18" s="337" t="s">
        <v>370</v>
      </c>
      <c r="AH18" s="338"/>
      <c r="AI18" s="338"/>
      <c r="AJ18" s="338"/>
      <c r="AK18" s="338"/>
      <c r="AL18" s="338"/>
      <c r="AM18" s="339"/>
      <c r="AN18" s="337" t="s">
        <v>371</v>
      </c>
      <c r="AO18" s="338"/>
      <c r="AP18" s="338"/>
      <c r="AQ18" s="338"/>
      <c r="AR18" s="338"/>
      <c r="AS18" s="338"/>
      <c r="AT18" s="339"/>
      <c r="AU18" s="340" t="s">
        <v>372</v>
      </c>
      <c r="AV18" s="341"/>
      <c r="AW18" s="342"/>
      <c r="AX18" s="319"/>
      <c r="AY18" s="320"/>
      <c r="AZ18" s="325"/>
      <c r="BA18" s="326"/>
      <c r="BB18" s="332"/>
      <c r="BC18" s="612"/>
      <c r="BD18" s="612"/>
      <c r="BE18" s="612"/>
      <c r="BF18" s="333"/>
    </row>
    <row r="19" spans="2:58" ht="20.25" customHeight="1" x14ac:dyDescent="0.2">
      <c r="B19" s="346"/>
      <c r="C19" s="351"/>
      <c r="D19" s="610"/>
      <c r="E19" s="352"/>
      <c r="F19" s="129"/>
      <c r="G19" s="357"/>
      <c r="H19" s="360"/>
      <c r="I19" s="610"/>
      <c r="J19" s="610"/>
      <c r="K19" s="352"/>
      <c r="L19" s="360"/>
      <c r="M19" s="610"/>
      <c r="N19" s="610"/>
      <c r="O19" s="363"/>
      <c r="P19" s="368"/>
      <c r="Q19" s="611"/>
      <c r="R19" s="369"/>
      <c r="S19" s="49">
        <v>1</v>
      </c>
      <c r="T19" s="50">
        <v>2</v>
      </c>
      <c r="U19" s="50">
        <v>3</v>
      </c>
      <c r="V19" s="50">
        <v>4</v>
      </c>
      <c r="W19" s="50">
        <v>5</v>
      </c>
      <c r="X19" s="50">
        <v>6</v>
      </c>
      <c r="Y19" s="51">
        <v>7</v>
      </c>
      <c r="Z19" s="49">
        <v>8</v>
      </c>
      <c r="AA19" s="50">
        <v>9</v>
      </c>
      <c r="AB19" s="50">
        <v>10</v>
      </c>
      <c r="AC19" s="50">
        <v>11</v>
      </c>
      <c r="AD19" s="50">
        <v>12</v>
      </c>
      <c r="AE19" s="50">
        <v>13</v>
      </c>
      <c r="AF19" s="51">
        <v>14</v>
      </c>
      <c r="AG19" s="52">
        <v>15</v>
      </c>
      <c r="AH19" s="50">
        <v>16</v>
      </c>
      <c r="AI19" s="50">
        <v>17</v>
      </c>
      <c r="AJ19" s="50">
        <v>18</v>
      </c>
      <c r="AK19" s="50">
        <v>19</v>
      </c>
      <c r="AL19" s="50">
        <v>20</v>
      </c>
      <c r="AM19" s="51">
        <v>21</v>
      </c>
      <c r="AN19" s="49">
        <v>22</v>
      </c>
      <c r="AO19" s="50">
        <v>23</v>
      </c>
      <c r="AP19" s="50">
        <v>24</v>
      </c>
      <c r="AQ19" s="50">
        <v>25</v>
      </c>
      <c r="AR19" s="50">
        <v>26</v>
      </c>
      <c r="AS19" s="50">
        <v>27</v>
      </c>
      <c r="AT19" s="51">
        <v>28</v>
      </c>
      <c r="AU19" s="49">
        <f>IF($BB$3="暦月",IF(DAY(DATE($AC$2,$AG$2,29))=29,29,""),"")</f>
        <v>29</v>
      </c>
      <c r="AV19" s="50">
        <f>IF($BB$3="暦月",IF(DAY(DATE($AC$2,$AG$2,30))=30,30,""),"")</f>
        <v>30</v>
      </c>
      <c r="AW19" s="51" t="str">
        <f>IF($BB$3="暦月",IF(DAY(DATE($AC$2,$AG$2,31))=31,31,""),"")</f>
        <v/>
      </c>
      <c r="AX19" s="319"/>
      <c r="AY19" s="320"/>
      <c r="AZ19" s="325"/>
      <c r="BA19" s="326"/>
      <c r="BB19" s="332"/>
      <c r="BC19" s="612"/>
      <c r="BD19" s="612"/>
      <c r="BE19" s="612"/>
      <c r="BF19" s="333"/>
    </row>
    <row r="20" spans="2:58" ht="20.25" hidden="1" customHeight="1" x14ac:dyDescent="0.2">
      <c r="B20" s="346"/>
      <c r="C20" s="351"/>
      <c r="D20" s="610"/>
      <c r="E20" s="352"/>
      <c r="F20" s="129"/>
      <c r="G20" s="357"/>
      <c r="H20" s="360"/>
      <c r="I20" s="610"/>
      <c r="J20" s="610"/>
      <c r="K20" s="352"/>
      <c r="L20" s="360"/>
      <c r="M20" s="610"/>
      <c r="N20" s="610"/>
      <c r="O20" s="363"/>
      <c r="P20" s="368"/>
      <c r="Q20" s="611"/>
      <c r="R20" s="369"/>
      <c r="S20" s="49">
        <f>WEEKDAY(DATE($AC$2,$AG$2,1))</f>
        <v>4</v>
      </c>
      <c r="T20" s="50">
        <f>WEEKDAY(DATE($AC$2,$AG$2,2))</f>
        <v>5</v>
      </c>
      <c r="U20" s="50">
        <f>WEEKDAY(DATE($AC$2,$AG$2,3))</f>
        <v>6</v>
      </c>
      <c r="V20" s="50">
        <f>WEEKDAY(DATE($AC$2,$AG$2,4))</f>
        <v>7</v>
      </c>
      <c r="W20" s="50">
        <f>WEEKDAY(DATE($AC$2,$AG$2,5))</f>
        <v>1</v>
      </c>
      <c r="X20" s="50">
        <f>WEEKDAY(DATE($AC$2,$AG$2,6))</f>
        <v>2</v>
      </c>
      <c r="Y20" s="51">
        <f>WEEKDAY(DATE($AC$2,$AG$2,7))</f>
        <v>3</v>
      </c>
      <c r="Z20" s="49">
        <f>WEEKDAY(DATE($AC$2,$AG$2,8))</f>
        <v>4</v>
      </c>
      <c r="AA20" s="50">
        <f>WEEKDAY(DATE($AC$2,$AG$2,9))</f>
        <v>5</v>
      </c>
      <c r="AB20" s="50">
        <f>WEEKDAY(DATE($AC$2,$AG$2,10))</f>
        <v>6</v>
      </c>
      <c r="AC20" s="50">
        <f>WEEKDAY(DATE($AC$2,$AG$2,11))</f>
        <v>7</v>
      </c>
      <c r="AD20" s="50">
        <f>WEEKDAY(DATE($AC$2,$AG$2,12))</f>
        <v>1</v>
      </c>
      <c r="AE20" s="50">
        <f>WEEKDAY(DATE($AC$2,$AG$2,13))</f>
        <v>2</v>
      </c>
      <c r="AF20" s="51">
        <f>WEEKDAY(DATE($AC$2,$AG$2,14))</f>
        <v>3</v>
      </c>
      <c r="AG20" s="49">
        <f>WEEKDAY(DATE($AC$2,$AG$2,15))</f>
        <v>4</v>
      </c>
      <c r="AH20" s="50">
        <f>WEEKDAY(DATE($AC$2,$AG$2,16))</f>
        <v>5</v>
      </c>
      <c r="AI20" s="50">
        <f>WEEKDAY(DATE($AC$2,$AG$2,17))</f>
        <v>6</v>
      </c>
      <c r="AJ20" s="50">
        <f>WEEKDAY(DATE($AC$2,$AG$2,18))</f>
        <v>7</v>
      </c>
      <c r="AK20" s="50">
        <f>WEEKDAY(DATE($AC$2,$AG$2,19))</f>
        <v>1</v>
      </c>
      <c r="AL20" s="50">
        <f>WEEKDAY(DATE($AC$2,$AG$2,20))</f>
        <v>2</v>
      </c>
      <c r="AM20" s="51">
        <f>WEEKDAY(DATE($AC$2,$AG$2,21))</f>
        <v>3</v>
      </c>
      <c r="AN20" s="49">
        <f>WEEKDAY(DATE($AC$2,$AG$2,22))</f>
        <v>4</v>
      </c>
      <c r="AO20" s="50">
        <f>WEEKDAY(DATE($AC$2,$AG$2,23))</f>
        <v>5</v>
      </c>
      <c r="AP20" s="50">
        <f>WEEKDAY(DATE($AC$2,$AG$2,24))</f>
        <v>6</v>
      </c>
      <c r="AQ20" s="50">
        <f>WEEKDAY(DATE($AC$2,$AG$2,25))</f>
        <v>7</v>
      </c>
      <c r="AR20" s="50">
        <f>WEEKDAY(DATE($AC$2,$AG$2,26))</f>
        <v>1</v>
      </c>
      <c r="AS20" s="50">
        <f>WEEKDAY(DATE($AC$2,$AG$2,27))</f>
        <v>2</v>
      </c>
      <c r="AT20" s="51">
        <f>WEEKDAY(DATE($AC$2,$AG$2,28))</f>
        <v>3</v>
      </c>
      <c r="AU20" s="49">
        <f>IF(AU19=29,WEEKDAY(DATE($AC$2,$AG$2,29)),0)</f>
        <v>4</v>
      </c>
      <c r="AV20" s="50">
        <f>IF(AV19=30,WEEKDAY(DATE($AC$2,$AG$2,30)),0)</f>
        <v>5</v>
      </c>
      <c r="AW20" s="51">
        <f>IF(AW19=31,WEEKDAY(DATE($AC$2,$AG$2,31)),0)</f>
        <v>0</v>
      </c>
      <c r="AX20" s="319"/>
      <c r="AY20" s="320"/>
      <c r="AZ20" s="325"/>
      <c r="BA20" s="326"/>
      <c r="BB20" s="332"/>
      <c r="BC20" s="612"/>
      <c r="BD20" s="612"/>
      <c r="BE20" s="612"/>
      <c r="BF20" s="333"/>
    </row>
    <row r="21" spans="2:58" ht="22.5" customHeight="1" thickBot="1" x14ac:dyDescent="0.25">
      <c r="B21" s="347"/>
      <c r="C21" s="353"/>
      <c r="D21" s="354"/>
      <c r="E21" s="355"/>
      <c r="F21" s="130"/>
      <c r="G21" s="358"/>
      <c r="H21" s="361"/>
      <c r="I21" s="354"/>
      <c r="J21" s="354"/>
      <c r="K21" s="355"/>
      <c r="L21" s="361"/>
      <c r="M21" s="354"/>
      <c r="N21" s="354"/>
      <c r="O21" s="364"/>
      <c r="P21" s="370"/>
      <c r="Q21" s="371"/>
      <c r="R21" s="372"/>
      <c r="S21" s="613" t="str">
        <f>IF(S20=1,"日",IF(S20=2,"月",IF(S20=3,"火",IF(S20=4,"水",IF(S20=5,"木",IF(S20=6,"金","土"))))))</f>
        <v>水</v>
      </c>
      <c r="T21" s="614" t="str">
        <f t="shared" ref="T21:AT21" si="0">IF(T20=1,"日",IF(T20=2,"月",IF(T20=3,"火",IF(T20=4,"水",IF(T20=5,"木",IF(T20=6,"金","土"))))))</f>
        <v>木</v>
      </c>
      <c r="U21" s="614" t="str">
        <f t="shared" si="0"/>
        <v>金</v>
      </c>
      <c r="V21" s="614" t="str">
        <f t="shared" si="0"/>
        <v>土</v>
      </c>
      <c r="W21" s="614" t="str">
        <f t="shared" si="0"/>
        <v>日</v>
      </c>
      <c r="X21" s="614" t="str">
        <f t="shared" si="0"/>
        <v>月</v>
      </c>
      <c r="Y21" s="615" t="str">
        <f t="shared" si="0"/>
        <v>火</v>
      </c>
      <c r="Z21" s="613" t="str">
        <f>IF(Z20=1,"日",IF(Z20=2,"月",IF(Z20=3,"火",IF(Z20=4,"水",IF(Z20=5,"木",IF(Z20=6,"金","土"))))))</f>
        <v>水</v>
      </c>
      <c r="AA21" s="614" t="str">
        <f t="shared" si="0"/>
        <v>木</v>
      </c>
      <c r="AB21" s="614" t="str">
        <f t="shared" si="0"/>
        <v>金</v>
      </c>
      <c r="AC21" s="614" t="str">
        <f t="shared" si="0"/>
        <v>土</v>
      </c>
      <c r="AD21" s="614" t="str">
        <f t="shared" si="0"/>
        <v>日</v>
      </c>
      <c r="AE21" s="614" t="str">
        <f t="shared" si="0"/>
        <v>月</v>
      </c>
      <c r="AF21" s="615" t="str">
        <f t="shared" si="0"/>
        <v>火</v>
      </c>
      <c r="AG21" s="613" t="str">
        <f>IF(AG20=1,"日",IF(AG20=2,"月",IF(AG20=3,"火",IF(AG20=4,"水",IF(AG20=5,"木",IF(AG20=6,"金","土"))))))</f>
        <v>水</v>
      </c>
      <c r="AH21" s="614" t="str">
        <f t="shared" si="0"/>
        <v>木</v>
      </c>
      <c r="AI21" s="614" t="str">
        <f t="shared" si="0"/>
        <v>金</v>
      </c>
      <c r="AJ21" s="614" t="str">
        <f t="shared" si="0"/>
        <v>土</v>
      </c>
      <c r="AK21" s="614" t="str">
        <f t="shared" si="0"/>
        <v>日</v>
      </c>
      <c r="AL21" s="614" t="str">
        <f t="shared" si="0"/>
        <v>月</v>
      </c>
      <c r="AM21" s="615" t="str">
        <f t="shared" si="0"/>
        <v>火</v>
      </c>
      <c r="AN21" s="613" t="str">
        <f>IF(AN20=1,"日",IF(AN20=2,"月",IF(AN20=3,"火",IF(AN20=4,"水",IF(AN20=5,"木",IF(AN20=6,"金","土"))))))</f>
        <v>水</v>
      </c>
      <c r="AO21" s="614" t="str">
        <f t="shared" si="0"/>
        <v>木</v>
      </c>
      <c r="AP21" s="614" t="str">
        <f t="shared" si="0"/>
        <v>金</v>
      </c>
      <c r="AQ21" s="614" t="str">
        <f t="shared" si="0"/>
        <v>土</v>
      </c>
      <c r="AR21" s="614" t="str">
        <f t="shared" si="0"/>
        <v>日</v>
      </c>
      <c r="AS21" s="614" t="str">
        <f t="shared" si="0"/>
        <v>月</v>
      </c>
      <c r="AT21" s="615" t="str">
        <f t="shared" si="0"/>
        <v>火</v>
      </c>
      <c r="AU21" s="614" t="str">
        <f>IF(AU20=1,"日",IF(AU20=2,"月",IF(AU20=3,"火",IF(AU20=4,"水",IF(AU20=5,"木",IF(AU20=6,"金",IF(AU20=0,"","土")))))))</f>
        <v>水</v>
      </c>
      <c r="AV21" s="614" t="str">
        <f>IF(AV20=1,"日",IF(AV20=2,"月",IF(AV20=3,"火",IF(AV20=4,"水",IF(AV20=5,"木",IF(AV20=6,"金",IF(AV20=0,"","土")))))))</f>
        <v>木</v>
      </c>
      <c r="AW21" s="614" t="str">
        <f>IF(AW20=1,"日",IF(AW20=2,"月",IF(AW20=3,"火",IF(AW20=4,"水",IF(AW20=5,"木",IF(AW20=6,"金",IF(AW20=0,"","土")))))))</f>
        <v/>
      </c>
      <c r="AX21" s="321"/>
      <c r="AY21" s="322"/>
      <c r="AZ21" s="327"/>
      <c r="BA21" s="328"/>
      <c r="BB21" s="334"/>
      <c r="BC21" s="335"/>
      <c r="BD21" s="335"/>
      <c r="BE21" s="335"/>
      <c r="BF21" s="336"/>
    </row>
    <row r="22" spans="2:58" ht="20.25" customHeight="1" x14ac:dyDescent="0.2">
      <c r="B22" s="616">
        <v>1</v>
      </c>
      <c r="C22" s="250" t="s">
        <v>373</v>
      </c>
      <c r="D22" s="251"/>
      <c r="E22" s="252"/>
      <c r="F22" s="19"/>
      <c r="G22" s="258" t="s">
        <v>383</v>
      </c>
      <c r="H22" s="260" t="s">
        <v>375</v>
      </c>
      <c r="I22" s="261"/>
      <c r="J22" s="261"/>
      <c r="K22" s="262"/>
      <c r="L22" s="266" t="s">
        <v>376</v>
      </c>
      <c r="M22" s="267"/>
      <c r="N22" s="267"/>
      <c r="O22" s="268"/>
      <c r="P22" s="617" t="s">
        <v>377</v>
      </c>
      <c r="Q22" s="618"/>
      <c r="R22" s="619"/>
      <c r="S22" s="20" t="s">
        <v>378</v>
      </c>
      <c r="T22" s="21" t="s">
        <v>379</v>
      </c>
      <c r="U22" s="21"/>
      <c r="V22" s="21" t="s">
        <v>378</v>
      </c>
      <c r="W22" s="21" t="s">
        <v>378</v>
      </c>
      <c r="X22" s="21"/>
      <c r="Y22" s="22" t="s">
        <v>378</v>
      </c>
      <c r="Z22" s="20" t="s">
        <v>378</v>
      </c>
      <c r="AA22" s="21" t="s">
        <v>378</v>
      </c>
      <c r="AB22" s="21"/>
      <c r="AC22" s="21" t="s">
        <v>378</v>
      </c>
      <c r="AD22" s="21" t="s">
        <v>378</v>
      </c>
      <c r="AE22" s="21"/>
      <c r="AF22" s="22" t="s">
        <v>378</v>
      </c>
      <c r="AG22" s="20" t="s">
        <v>378</v>
      </c>
      <c r="AH22" s="21" t="s">
        <v>378</v>
      </c>
      <c r="AI22" s="21"/>
      <c r="AJ22" s="21" t="s">
        <v>378</v>
      </c>
      <c r="AK22" s="21" t="s">
        <v>378</v>
      </c>
      <c r="AL22" s="21"/>
      <c r="AM22" s="22" t="s">
        <v>378</v>
      </c>
      <c r="AN22" s="20" t="s">
        <v>378</v>
      </c>
      <c r="AO22" s="21" t="s">
        <v>378</v>
      </c>
      <c r="AP22" s="21"/>
      <c r="AQ22" s="21" t="s">
        <v>378</v>
      </c>
      <c r="AR22" s="21" t="s">
        <v>378</v>
      </c>
      <c r="AS22" s="21"/>
      <c r="AT22" s="22" t="s">
        <v>378</v>
      </c>
      <c r="AU22" s="20"/>
      <c r="AV22" s="21"/>
      <c r="AW22" s="21"/>
      <c r="AX22" s="430"/>
      <c r="AY22" s="431"/>
      <c r="AZ22" s="432"/>
      <c r="BA22" s="433"/>
      <c r="BB22" s="271"/>
      <c r="BC22" s="272"/>
      <c r="BD22" s="272"/>
      <c r="BE22" s="272"/>
      <c r="BF22" s="273"/>
    </row>
    <row r="23" spans="2:58" ht="20.25" customHeight="1" x14ac:dyDescent="0.2">
      <c r="B23" s="620"/>
      <c r="C23" s="253"/>
      <c r="D23" s="621"/>
      <c r="E23" s="254"/>
      <c r="F23" s="23"/>
      <c r="G23" s="259"/>
      <c r="H23" s="263"/>
      <c r="I23" s="264"/>
      <c r="J23" s="264"/>
      <c r="K23" s="265"/>
      <c r="L23" s="269"/>
      <c r="M23" s="622"/>
      <c r="N23" s="622"/>
      <c r="O23" s="270"/>
      <c r="P23" s="623" t="s">
        <v>380</v>
      </c>
      <c r="Q23" s="624"/>
      <c r="R23" s="625"/>
      <c r="S23" s="56">
        <f>IF(S22="","",VLOOKUP(S22,'[2]【記載例】シフト記号表（勤務時間帯）'!$C$6:$K$35,9,FALSE))</f>
        <v>8</v>
      </c>
      <c r="T23" s="57">
        <f>IF(T22="","",VLOOKUP(T22,'[2]【記載例】シフト記号表（勤務時間帯）'!$C$6:$K$35,9,FALSE))</f>
        <v>8</v>
      </c>
      <c r="U23" s="57" t="str">
        <f>IF(U22="","",VLOOKUP(U22,'[2]【記載例】シフト記号表（勤務時間帯）'!$C$6:$K$35,9,FALSE))</f>
        <v/>
      </c>
      <c r="V23" s="57">
        <f>IF(V22="","",VLOOKUP(V22,'[2]【記載例】シフト記号表（勤務時間帯）'!$C$6:$K$35,9,FALSE))</f>
        <v>8</v>
      </c>
      <c r="W23" s="57">
        <f>IF(W22="","",VLOOKUP(W22,'[2]【記載例】シフト記号表（勤務時間帯）'!$C$6:$K$35,9,FALSE))</f>
        <v>8</v>
      </c>
      <c r="X23" s="57" t="str">
        <f>IF(X22="","",VLOOKUP(X22,'[2]【記載例】シフト記号表（勤務時間帯）'!$C$6:$K$35,9,FALSE))</f>
        <v/>
      </c>
      <c r="Y23" s="58">
        <f>IF(Y22="","",VLOOKUP(Y22,'[2]【記載例】シフト記号表（勤務時間帯）'!$C$6:$K$35,9,FALSE))</f>
        <v>8</v>
      </c>
      <c r="Z23" s="56">
        <f>IF(Z22="","",VLOOKUP(Z22,'[2]【記載例】シフト記号表（勤務時間帯）'!$C$6:$K$35,9,FALSE))</f>
        <v>8</v>
      </c>
      <c r="AA23" s="57">
        <f>IF(AA22="","",VLOOKUP(AA22,'[2]【記載例】シフト記号表（勤務時間帯）'!$C$6:$K$35,9,FALSE))</f>
        <v>8</v>
      </c>
      <c r="AB23" s="57" t="str">
        <f>IF(AB22="","",VLOOKUP(AB22,'[2]【記載例】シフト記号表（勤務時間帯）'!$C$6:$K$35,9,FALSE))</f>
        <v/>
      </c>
      <c r="AC23" s="57">
        <f>IF(AC22="","",VLOOKUP(AC22,'[2]【記載例】シフト記号表（勤務時間帯）'!$C$6:$K$35,9,FALSE))</f>
        <v>8</v>
      </c>
      <c r="AD23" s="57">
        <f>IF(AD22="","",VLOOKUP(AD22,'[2]【記載例】シフト記号表（勤務時間帯）'!$C$6:$K$35,9,FALSE))</f>
        <v>8</v>
      </c>
      <c r="AE23" s="57" t="str">
        <f>IF(AE22="","",VLOOKUP(AE22,'[2]【記載例】シフト記号表（勤務時間帯）'!$C$6:$K$35,9,FALSE))</f>
        <v/>
      </c>
      <c r="AF23" s="58">
        <f>IF(AF22="","",VLOOKUP(AF22,'[2]【記載例】シフト記号表（勤務時間帯）'!$C$6:$K$35,9,FALSE))</f>
        <v>8</v>
      </c>
      <c r="AG23" s="56">
        <f>IF(AG22="","",VLOOKUP(AG22,'[2]【記載例】シフト記号表（勤務時間帯）'!$C$6:$K$35,9,FALSE))</f>
        <v>8</v>
      </c>
      <c r="AH23" s="57">
        <f>IF(AH22="","",VLOOKUP(AH22,'[2]【記載例】シフト記号表（勤務時間帯）'!$C$6:$K$35,9,FALSE))</f>
        <v>8</v>
      </c>
      <c r="AI23" s="57" t="str">
        <f>IF(AI22="","",VLOOKUP(AI22,'[2]【記載例】シフト記号表（勤務時間帯）'!$C$6:$K$35,9,FALSE))</f>
        <v/>
      </c>
      <c r="AJ23" s="57">
        <f>IF(AJ22="","",VLOOKUP(AJ22,'[2]【記載例】シフト記号表（勤務時間帯）'!$C$6:$K$35,9,FALSE))</f>
        <v>8</v>
      </c>
      <c r="AK23" s="57">
        <f>IF(AK22="","",VLOOKUP(AK22,'[2]【記載例】シフト記号表（勤務時間帯）'!$C$6:$K$35,9,FALSE))</f>
        <v>8</v>
      </c>
      <c r="AL23" s="57" t="str">
        <f>IF(AL22="","",VLOOKUP(AL22,'[2]【記載例】シフト記号表（勤務時間帯）'!$C$6:$K$35,9,FALSE))</f>
        <v/>
      </c>
      <c r="AM23" s="58">
        <f>IF(AM22="","",VLOOKUP(AM22,'[2]【記載例】シフト記号表（勤務時間帯）'!$C$6:$K$35,9,FALSE))</f>
        <v>8</v>
      </c>
      <c r="AN23" s="56">
        <f>IF(AN22="","",VLOOKUP(AN22,'[2]【記載例】シフト記号表（勤務時間帯）'!$C$6:$K$35,9,FALSE))</f>
        <v>8</v>
      </c>
      <c r="AO23" s="57">
        <f>IF(AO22="","",VLOOKUP(AO22,'[2]【記載例】シフト記号表（勤務時間帯）'!$C$6:$K$35,9,FALSE))</f>
        <v>8</v>
      </c>
      <c r="AP23" s="57" t="str">
        <f>IF(AP22="","",VLOOKUP(AP22,'[2]【記載例】シフト記号表（勤務時間帯）'!$C$6:$K$35,9,FALSE))</f>
        <v/>
      </c>
      <c r="AQ23" s="57">
        <f>IF(AQ22="","",VLOOKUP(AQ22,'[2]【記載例】シフト記号表（勤務時間帯）'!$C$6:$K$35,9,FALSE))</f>
        <v>8</v>
      </c>
      <c r="AR23" s="57">
        <f>IF(AR22="","",VLOOKUP(AR22,'[2]【記載例】シフト記号表（勤務時間帯）'!$C$6:$K$35,9,FALSE))</f>
        <v>8</v>
      </c>
      <c r="AS23" s="57" t="str">
        <f>IF(AS22="","",VLOOKUP(AS22,'[2]【記載例】シフト記号表（勤務時間帯）'!$C$6:$K$35,9,FALSE))</f>
        <v/>
      </c>
      <c r="AT23" s="58">
        <f>IF(AT22="","",VLOOKUP(AT22,'[2]【記載例】シフト記号表（勤務時間帯）'!$C$6:$K$35,9,FALSE))</f>
        <v>8</v>
      </c>
      <c r="AU23" s="56" t="str">
        <f>IF(AU22="","",VLOOKUP(AU22,'[2]【記載例】シフト記号表（勤務時間帯）'!$C$6:$K$35,9,FALSE))</f>
        <v/>
      </c>
      <c r="AV23" s="57" t="str">
        <f>IF(AV22="","",VLOOKUP(AV22,'[2]【記載例】シフト記号表（勤務時間帯）'!$C$6:$K$35,9,FALSE))</f>
        <v/>
      </c>
      <c r="AW23" s="57" t="str">
        <f>IF(AW22="","",VLOOKUP(AW22,'[2]【記載例】シフト記号表（勤務時間帯）'!$C$6:$K$35,9,FALSE))</f>
        <v/>
      </c>
      <c r="AX23" s="377">
        <f>IF($BB$3="４週",SUM(S23:AT23),IF($BB$3="暦月",SUM(S23:AW23),""))</f>
        <v>160</v>
      </c>
      <c r="AY23" s="378"/>
      <c r="AZ23" s="379">
        <f>IF($BB$3="４週",AX23/4,IF($BB$3="暦月",【記載例】通所介護!AX23/(【記載例】通所介護!$BB$8/7),""))</f>
        <v>37.333333333333336</v>
      </c>
      <c r="BA23" s="380"/>
      <c r="BB23" s="274"/>
      <c r="BC23" s="626"/>
      <c r="BD23" s="626"/>
      <c r="BE23" s="626"/>
      <c r="BF23" s="275"/>
    </row>
    <row r="24" spans="2:58" ht="20.25" customHeight="1" x14ac:dyDescent="0.2">
      <c r="B24" s="620"/>
      <c r="C24" s="255"/>
      <c r="D24" s="256"/>
      <c r="E24" s="257"/>
      <c r="F24" s="24" t="str">
        <f>C22</f>
        <v>管理者</v>
      </c>
      <c r="G24" s="259"/>
      <c r="H24" s="263"/>
      <c r="I24" s="264"/>
      <c r="J24" s="264"/>
      <c r="K24" s="265"/>
      <c r="L24" s="269"/>
      <c r="M24" s="622"/>
      <c r="N24" s="622"/>
      <c r="O24" s="270"/>
      <c r="P24" s="627" t="s">
        <v>381</v>
      </c>
      <c r="Q24" s="628"/>
      <c r="R24" s="629"/>
      <c r="S24" s="59">
        <f>IF(S22="","",VLOOKUP(S22,'[2]【記載例】シフト記号表（勤務時間帯）'!$C$6:$U$35,19,FALSE))</f>
        <v>7</v>
      </c>
      <c r="T24" s="60">
        <f>IF(T22="","",VLOOKUP(T22,'[2]【記載例】シフト記号表（勤務時間帯）'!$C$6:$U$35,19,FALSE))</f>
        <v>7</v>
      </c>
      <c r="U24" s="60" t="str">
        <f>IF(U22="","",VLOOKUP(U22,'[2]【記載例】シフト記号表（勤務時間帯）'!$C$6:$U$35,19,FALSE))</f>
        <v/>
      </c>
      <c r="V24" s="60">
        <f>IF(V22="","",VLOOKUP(V22,'[2]【記載例】シフト記号表（勤務時間帯）'!$C$6:$U$35,19,FALSE))</f>
        <v>7</v>
      </c>
      <c r="W24" s="60">
        <f>IF(W22="","",VLOOKUP(W22,'[2]【記載例】シフト記号表（勤務時間帯）'!$C$6:$U$35,19,FALSE))</f>
        <v>7</v>
      </c>
      <c r="X24" s="60" t="str">
        <f>IF(X22="","",VLOOKUP(X22,'[2]【記載例】シフト記号表（勤務時間帯）'!$C$6:$U$35,19,FALSE))</f>
        <v/>
      </c>
      <c r="Y24" s="61">
        <f>IF(Y22="","",VLOOKUP(Y22,'[2]【記載例】シフト記号表（勤務時間帯）'!$C$6:$U$35,19,FALSE))</f>
        <v>7</v>
      </c>
      <c r="Z24" s="59">
        <f>IF(Z22="","",VLOOKUP(Z22,'[2]【記載例】シフト記号表（勤務時間帯）'!$C$6:$U$35,19,FALSE))</f>
        <v>7</v>
      </c>
      <c r="AA24" s="60">
        <f>IF(AA22="","",VLOOKUP(AA22,'[2]【記載例】シフト記号表（勤務時間帯）'!$C$6:$U$35,19,FALSE))</f>
        <v>7</v>
      </c>
      <c r="AB24" s="60" t="str">
        <f>IF(AB22="","",VLOOKUP(AB22,'[2]【記載例】シフト記号表（勤務時間帯）'!$C$6:$U$35,19,FALSE))</f>
        <v/>
      </c>
      <c r="AC24" s="60">
        <f>IF(AC22="","",VLOOKUP(AC22,'[2]【記載例】シフト記号表（勤務時間帯）'!$C$6:$U$35,19,FALSE))</f>
        <v>7</v>
      </c>
      <c r="AD24" s="60">
        <f>IF(AD22="","",VLOOKUP(AD22,'[2]【記載例】シフト記号表（勤務時間帯）'!$C$6:$U$35,19,FALSE))</f>
        <v>7</v>
      </c>
      <c r="AE24" s="60" t="str">
        <f>IF(AE22="","",VLOOKUP(AE22,'[2]【記載例】シフト記号表（勤務時間帯）'!$C$6:$U$35,19,FALSE))</f>
        <v/>
      </c>
      <c r="AF24" s="61">
        <f>IF(AF22="","",VLOOKUP(AF22,'[2]【記載例】シフト記号表（勤務時間帯）'!$C$6:$U$35,19,FALSE))</f>
        <v>7</v>
      </c>
      <c r="AG24" s="59">
        <f>IF(AG22="","",VLOOKUP(AG22,'[2]【記載例】シフト記号表（勤務時間帯）'!$C$6:$U$35,19,FALSE))</f>
        <v>7</v>
      </c>
      <c r="AH24" s="60">
        <f>IF(AH22="","",VLOOKUP(AH22,'[2]【記載例】シフト記号表（勤務時間帯）'!$C$6:$U$35,19,FALSE))</f>
        <v>7</v>
      </c>
      <c r="AI24" s="60" t="str">
        <f>IF(AI22="","",VLOOKUP(AI22,'[2]【記載例】シフト記号表（勤務時間帯）'!$C$6:$U$35,19,FALSE))</f>
        <v/>
      </c>
      <c r="AJ24" s="60">
        <f>IF(AJ22="","",VLOOKUP(AJ22,'[2]【記載例】シフト記号表（勤務時間帯）'!$C$6:$U$35,19,FALSE))</f>
        <v>7</v>
      </c>
      <c r="AK24" s="60">
        <f>IF(AK22="","",VLOOKUP(AK22,'[2]【記載例】シフト記号表（勤務時間帯）'!$C$6:$U$35,19,FALSE))</f>
        <v>7</v>
      </c>
      <c r="AL24" s="60" t="str">
        <f>IF(AL22="","",VLOOKUP(AL22,'[2]【記載例】シフト記号表（勤務時間帯）'!$C$6:$U$35,19,FALSE))</f>
        <v/>
      </c>
      <c r="AM24" s="61">
        <f>IF(AM22="","",VLOOKUP(AM22,'[2]【記載例】シフト記号表（勤務時間帯）'!$C$6:$U$35,19,FALSE))</f>
        <v>7</v>
      </c>
      <c r="AN24" s="59">
        <f>IF(AN22="","",VLOOKUP(AN22,'[2]【記載例】シフト記号表（勤務時間帯）'!$C$6:$U$35,19,FALSE))</f>
        <v>7</v>
      </c>
      <c r="AO24" s="60">
        <f>IF(AO22="","",VLOOKUP(AO22,'[2]【記載例】シフト記号表（勤務時間帯）'!$C$6:$U$35,19,FALSE))</f>
        <v>7</v>
      </c>
      <c r="AP24" s="60" t="str">
        <f>IF(AP22="","",VLOOKUP(AP22,'[2]【記載例】シフト記号表（勤務時間帯）'!$C$6:$U$35,19,FALSE))</f>
        <v/>
      </c>
      <c r="AQ24" s="60">
        <f>IF(AQ22="","",VLOOKUP(AQ22,'[2]【記載例】シフト記号表（勤務時間帯）'!$C$6:$U$35,19,FALSE))</f>
        <v>7</v>
      </c>
      <c r="AR24" s="60">
        <f>IF(AR22="","",VLOOKUP(AR22,'[2]【記載例】シフト記号表（勤務時間帯）'!$C$6:$U$35,19,FALSE))</f>
        <v>7</v>
      </c>
      <c r="AS24" s="60" t="str">
        <f>IF(AS22="","",VLOOKUP(AS22,'[2]【記載例】シフト記号表（勤務時間帯）'!$C$6:$U$35,19,FALSE))</f>
        <v/>
      </c>
      <c r="AT24" s="61">
        <f>IF(AT22="","",VLOOKUP(AT22,'[2]【記載例】シフト記号表（勤務時間帯）'!$C$6:$U$35,19,FALSE))</f>
        <v>7</v>
      </c>
      <c r="AU24" s="59" t="str">
        <f>IF(AU22="","",VLOOKUP(AU22,'[2]【記載例】シフト記号表（勤務時間帯）'!$C$6:$U$35,19,FALSE))</f>
        <v/>
      </c>
      <c r="AV24" s="60" t="str">
        <f>IF(AV22="","",VLOOKUP(AV22,'[2]【記載例】シフト記号表（勤務時間帯）'!$C$6:$U$35,19,FALSE))</f>
        <v/>
      </c>
      <c r="AW24" s="60" t="str">
        <f>IF(AW22="","",VLOOKUP(AW22,'[2]【記載例】シフト記号表（勤務時間帯）'!$C$6:$U$35,19,FALSE))</f>
        <v/>
      </c>
      <c r="AX24" s="381">
        <f>IF($BB$3="４週",SUM(S24:AT24),IF($BB$3="暦月",SUM(S24:AW24),""))</f>
        <v>140</v>
      </c>
      <c r="AY24" s="382"/>
      <c r="AZ24" s="383">
        <f>IF($BB$3="４週",AX24/4,IF($BB$3="暦月",【記載例】通所介護!AX24/(【記載例】通所介護!$BB$8/7),""))</f>
        <v>32.666666666666664</v>
      </c>
      <c r="BA24" s="384"/>
      <c r="BB24" s="276"/>
      <c r="BC24" s="277"/>
      <c r="BD24" s="277"/>
      <c r="BE24" s="277"/>
      <c r="BF24" s="278"/>
    </row>
    <row r="25" spans="2:58" ht="20.25" customHeight="1" x14ac:dyDescent="0.2">
      <c r="B25" s="620">
        <f>B22+1</f>
        <v>2</v>
      </c>
      <c r="C25" s="279" t="s">
        <v>382</v>
      </c>
      <c r="D25" s="280"/>
      <c r="E25" s="281"/>
      <c r="F25" s="126"/>
      <c r="G25" s="282" t="s">
        <v>383</v>
      </c>
      <c r="H25" s="284" t="s">
        <v>384</v>
      </c>
      <c r="I25" s="264"/>
      <c r="J25" s="264"/>
      <c r="K25" s="265"/>
      <c r="L25" s="285" t="s">
        <v>385</v>
      </c>
      <c r="M25" s="286"/>
      <c r="N25" s="286"/>
      <c r="O25" s="287"/>
      <c r="P25" s="630" t="s">
        <v>377</v>
      </c>
      <c r="Q25" s="631"/>
      <c r="R25" s="632"/>
      <c r="S25" s="20"/>
      <c r="T25" s="21" t="s">
        <v>378</v>
      </c>
      <c r="U25" s="21" t="s">
        <v>378</v>
      </c>
      <c r="V25" s="21" t="s">
        <v>378</v>
      </c>
      <c r="W25" s="21" t="s">
        <v>378</v>
      </c>
      <c r="X25" s="21" t="s">
        <v>378</v>
      </c>
      <c r="Y25" s="22"/>
      <c r="Z25" s="20"/>
      <c r="AA25" s="21" t="s">
        <v>378</v>
      </c>
      <c r="AB25" s="21" t="s">
        <v>378</v>
      </c>
      <c r="AC25" s="21" t="s">
        <v>378</v>
      </c>
      <c r="AD25" s="21" t="s">
        <v>378</v>
      </c>
      <c r="AE25" s="21" t="s">
        <v>378</v>
      </c>
      <c r="AF25" s="22"/>
      <c r="AG25" s="20"/>
      <c r="AH25" s="21" t="s">
        <v>378</v>
      </c>
      <c r="AI25" s="21" t="s">
        <v>378</v>
      </c>
      <c r="AJ25" s="21" t="s">
        <v>378</v>
      </c>
      <c r="AK25" s="21" t="s">
        <v>378</v>
      </c>
      <c r="AL25" s="21" t="s">
        <v>378</v>
      </c>
      <c r="AM25" s="22"/>
      <c r="AN25" s="20"/>
      <c r="AO25" s="21" t="s">
        <v>378</v>
      </c>
      <c r="AP25" s="21" t="s">
        <v>378</v>
      </c>
      <c r="AQ25" s="21" t="s">
        <v>378</v>
      </c>
      <c r="AR25" s="21" t="s">
        <v>378</v>
      </c>
      <c r="AS25" s="21" t="s">
        <v>378</v>
      </c>
      <c r="AT25" s="22"/>
      <c r="AU25" s="20"/>
      <c r="AV25" s="21"/>
      <c r="AW25" s="21"/>
      <c r="AX25" s="434"/>
      <c r="AY25" s="435"/>
      <c r="AZ25" s="436"/>
      <c r="BA25" s="437"/>
      <c r="BB25" s="291"/>
      <c r="BC25" s="292"/>
      <c r="BD25" s="292"/>
      <c r="BE25" s="292"/>
      <c r="BF25" s="293"/>
    </row>
    <row r="26" spans="2:58" ht="20.25" customHeight="1" x14ac:dyDescent="0.2">
      <c r="B26" s="620"/>
      <c r="C26" s="253"/>
      <c r="D26" s="621"/>
      <c r="E26" s="254"/>
      <c r="F26" s="23"/>
      <c r="G26" s="259"/>
      <c r="H26" s="263"/>
      <c r="I26" s="264"/>
      <c r="J26" s="264"/>
      <c r="K26" s="265"/>
      <c r="L26" s="269"/>
      <c r="M26" s="622"/>
      <c r="N26" s="622"/>
      <c r="O26" s="270"/>
      <c r="P26" s="623" t="s">
        <v>380</v>
      </c>
      <c r="Q26" s="624"/>
      <c r="R26" s="625"/>
      <c r="S26" s="56" t="str">
        <f>IF(S25="","",VLOOKUP(S25,'[2]【記載例】シフト記号表（勤務時間帯）'!$C$6:$K$35,9,FALSE))</f>
        <v/>
      </c>
      <c r="T26" s="57">
        <f>IF(T25="","",VLOOKUP(T25,'[2]【記載例】シフト記号表（勤務時間帯）'!$C$6:$K$35,9,FALSE))</f>
        <v>8</v>
      </c>
      <c r="U26" s="57">
        <f>IF(U25="","",VLOOKUP(U25,'[2]【記載例】シフト記号表（勤務時間帯）'!$C$6:$K$35,9,FALSE))</f>
        <v>8</v>
      </c>
      <c r="V26" s="57">
        <f>IF(V25="","",VLOOKUP(V25,'[2]【記載例】シフト記号表（勤務時間帯）'!$C$6:$K$35,9,FALSE))</f>
        <v>8</v>
      </c>
      <c r="W26" s="57">
        <f>IF(W25="","",VLOOKUP(W25,'[2]【記載例】シフト記号表（勤務時間帯）'!$C$6:$K$35,9,FALSE))</f>
        <v>8</v>
      </c>
      <c r="X26" s="57">
        <f>IF(X25="","",VLOOKUP(X25,'[2]【記載例】シフト記号表（勤務時間帯）'!$C$6:$K$35,9,FALSE))</f>
        <v>8</v>
      </c>
      <c r="Y26" s="58" t="str">
        <f>IF(Y25="","",VLOOKUP(Y25,'[2]【記載例】シフト記号表（勤務時間帯）'!$C$6:$K$35,9,FALSE))</f>
        <v/>
      </c>
      <c r="Z26" s="56" t="str">
        <f>IF(Z25="","",VLOOKUP(Z25,'[2]【記載例】シフト記号表（勤務時間帯）'!$C$6:$K$35,9,FALSE))</f>
        <v/>
      </c>
      <c r="AA26" s="57">
        <f>IF(AA25="","",VLOOKUP(AA25,'[2]【記載例】シフト記号表（勤務時間帯）'!$C$6:$K$35,9,FALSE))</f>
        <v>8</v>
      </c>
      <c r="AB26" s="57">
        <f>IF(AB25="","",VLOOKUP(AB25,'[2]【記載例】シフト記号表（勤務時間帯）'!$C$6:$K$35,9,FALSE))</f>
        <v>8</v>
      </c>
      <c r="AC26" s="57">
        <f>IF(AC25="","",VLOOKUP(AC25,'[2]【記載例】シフト記号表（勤務時間帯）'!$C$6:$K$35,9,FALSE))</f>
        <v>8</v>
      </c>
      <c r="AD26" s="57">
        <f>IF(AD25="","",VLOOKUP(AD25,'[2]【記載例】シフト記号表（勤務時間帯）'!$C$6:$K$35,9,FALSE))</f>
        <v>8</v>
      </c>
      <c r="AE26" s="57">
        <f>IF(AE25="","",VLOOKUP(AE25,'[2]【記載例】シフト記号表（勤務時間帯）'!$C$6:$K$35,9,FALSE))</f>
        <v>8</v>
      </c>
      <c r="AF26" s="58" t="str">
        <f>IF(AF25="","",VLOOKUP(AF25,'[2]【記載例】シフト記号表（勤務時間帯）'!$C$6:$K$35,9,FALSE))</f>
        <v/>
      </c>
      <c r="AG26" s="56" t="str">
        <f>IF(AG25="","",VLOOKUP(AG25,'[2]【記載例】シフト記号表（勤務時間帯）'!$C$6:$K$35,9,FALSE))</f>
        <v/>
      </c>
      <c r="AH26" s="57">
        <f>IF(AH25="","",VLOOKUP(AH25,'[2]【記載例】シフト記号表（勤務時間帯）'!$C$6:$K$35,9,FALSE))</f>
        <v>8</v>
      </c>
      <c r="AI26" s="57">
        <f>IF(AI25="","",VLOOKUP(AI25,'[2]【記載例】シフト記号表（勤務時間帯）'!$C$6:$K$35,9,FALSE))</f>
        <v>8</v>
      </c>
      <c r="AJ26" s="57">
        <f>IF(AJ25="","",VLOOKUP(AJ25,'[2]【記載例】シフト記号表（勤務時間帯）'!$C$6:$K$35,9,FALSE))</f>
        <v>8</v>
      </c>
      <c r="AK26" s="57">
        <f>IF(AK25="","",VLOOKUP(AK25,'[2]【記載例】シフト記号表（勤務時間帯）'!$C$6:$K$35,9,FALSE))</f>
        <v>8</v>
      </c>
      <c r="AL26" s="57">
        <f>IF(AL25="","",VLOOKUP(AL25,'[2]【記載例】シフト記号表（勤務時間帯）'!$C$6:$K$35,9,FALSE))</f>
        <v>8</v>
      </c>
      <c r="AM26" s="58" t="str">
        <f>IF(AM25="","",VLOOKUP(AM25,'[2]【記載例】シフト記号表（勤務時間帯）'!$C$6:$K$35,9,FALSE))</f>
        <v/>
      </c>
      <c r="AN26" s="56" t="str">
        <f>IF(AN25="","",VLOOKUP(AN25,'[2]【記載例】シフト記号表（勤務時間帯）'!$C$6:$K$35,9,FALSE))</f>
        <v/>
      </c>
      <c r="AO26" s="57">
        <f>IF(AO25="","",VLOOKUP(AO25,'[2]【記載例】シフト記号表（勤務時間帯）'!$C$6:$K$35,9,FALSE))</f>
        <v>8</v>
      </c>
      <c r="AP26" s="57">
        <f>IF(AP25="","",VLOOKUP(AP25,'[2]【記載例】シフト記号表（勤務時間帯）'!$C$6:$K$35,9,FALSE))</f>
        <v>8</v>
      </c>
      <c r="AQ26" s="57">
        <f>IF(AQ25="","",VLOOKUP(AQ25,'[2]【記載例】シフト記号表（勤務時間帯）'!$C$6:$K$35,9,FALSE))</f>
        <v>8</v>
      </c>
      <c r="AR26" s="57">
        <f>IF(AR25="","",VLOOKUP(AR25,'[2]【記載例】シフト記号表（勤務時間帯）'!$C$6:$K$35,9,FALSE))</f>
        <v>8</v>
      </c>
      <c r="AS26" s="57">
        <f>IF(AS25="","",VLOOKUP(AS25,'[2]【記載例】シフト記号表（勤務時間帯）'!$C$6:$K$35,9,FALSE))</f>
        <v>8</v>
      </c>
      <c r="AT26" s="58" t="str">
        <f>IF(AT25="","",VLOOKUP(AT25,'[2]【記載例】シフト記号表（勤務時間帯）'!$C$6:$K$35,9,FALSE))</f>
        <v/>
      </c>
      <c r="AU26" s="56" t="str">
        <f>IF(AU25="","",VLOOKUP(AU25,'[2]【記載例】シフト記号表（勤務時間帯）'!$C$6:$K$35,9,FALSE))</f>
        <v/>
      </c>
      <c r="AV26" s="57" t="str">
        <f>IF(AV25="","",VLOOKUP(AV25,'[2]【記載例】シフト記号表（勤務時間帯）'!$C$6:$K$35,9,FALSE))</f>
        <v/>
      </c>
      <c r="AW26" s="57" t="str">
        <f>IF(AW25="","",VLOOKUP(AW25,'[2]【記載例】シフト記号表（勤務時間帯）'!$C$6:$K$35,9,FALSE))</f>
        <v/>
      </c>
      <c r="AX26" s="377">
        <f>IF($BB$3="４週",SUM(S26:AT26),IF($BB$3="暦月",SUM(S26:AW26),""))</f>
        <v>160</v>
      </c>
      <c r="AY26" s="378"/>
      <c r="AZ26" s="379">
        <f>IF($BB$3="４週",AX26/4,IF($BB$3="暦月",【記載例】通所介護!AX26/(【記載例】通所介護!$BB$8/7),""))</f>
        <v>37.333333333333336</v>
      </c>
      <c r="BA26" s="380"/>
      <c r="BB26" s="274"/>
      <c r="BC26" s="626"/>
      <c r="BD26" s="626"/>
      <c r="BE26" s="626"/>
      <c r="BF26" s="275"/>
    </row>
    <row r="27" spans="2:58" ht="20.25" customHeight="1" x14ac:dyDescent="0.2">
      <c r="B27" s="620"/>
      <c r="C27" s="255"/>
      <c r="D27" s="256"/>
      <c r="E27" s="257"/>
      <c r="F27" s="23" t="str">
        <f>C25</f>
        <v>生活相談員</v>
      </c>
      <c r="G27" s="283"/>
      <c r="H27" s="263"/>
      <c r="I27" s="264"/>
      <c r="J27" s="264"/>
      <c r="K27" s="265"/>
      <c r="L27" s="288"/>
      <c r="M27" s="289"/>
      <c r="N27" s="289"/>
      <c r="O27" s="290"/>
      <c r="P27" s="627" t="s">
        <v>381</v>
      </c>
      <c r="Q27" s="628"/>
      <c r="R27" s="629"/>
      <c r="S27" s="59" t="str">
        <f>IF(S25="","",VLOOKUP(S25,'[2]【記載例】シフト記号表（勤務時間帯）'!$C$6:$U$35,19,FALSE))</f>
        <v/>
      </c>
      <c r="T27" s="60">
        <f>IF(T25="","",VLOOKUP(T25,'[2]【記載例】シフト記号表（勤務時間帯）'!$C$6:$U$35,19,FALSE))</f>
        <v>7</v>
      </c>
      <c r="U27" s="60">
        <f>IF(U25="","",VLOOKUP(U25,'[2]【記載例】シフト記号表（勤務時間帯）'!$C$6:$U$35,19,FALSE))</f>
        <v>7</v>
      </c>
      <c r="V27" s="60">
        <f>IF(V25="","",VLOOKUP(V25,'[2]【記載例】シフト記号表（勤務時間帯）'!$C$6:$U$35,19,FALSE))</f>
        <v>7</v>
      </c>
      <c r="W27" s="60">
        <f>IF(W25="","",VLOOKUP(W25,'[2]【記載例】シフト記号表（勤務時間帯）'!$C$6:$U$35,19,FALSE))</f>
        <v>7</v>
      </c>
      <c r="X27" s="60">
        <f>IF(X25="","",VLOOKUP(X25,'[2]【記載例】シフト記号表（勤務時間帯）'!$C$6:$U$35,19,FALSE))</f>
        <v>7</v>
      </c>
      <c r="Y27" s="61" t="str">
        <f>IF(Y25="","",VLOOKUP(Y25,'[2]【記載例】シフト記号表（勤務時間帯）'!$C$6:$U$35,19,FALSE))</f>
        <v/>
      </c>
      <c r="Z27" s="59" t="str">
        <f>IF(Z25="","",VLOOKUP(Z25,'[2]【記載例】シフト記号表（勤務時間帯）'!$C$6:$U$35,19,FALSE))</f>
        <v/>
      </c>
      <c r="AA27" s="60">
        <f>IF(AA25="","",VLOOKUP(AA25,'[2]【記載例】シフト記号表（勤務時間帯）'!$C$6:$U$35,19,FALSE))</f>
        <v>7</v>
      </c>
      <c r="AB27" s="60">
        <f>IF(AB25="","",VLOOKUP(AB25,'[2]【記載例】シフト記号表（勤務時間帯）'!$C$6:$U$35,19,FALSE))</f>
        <v>7</v>
      </c>
      <c r="AC27" s="60">
        <f>IF(AC25="","",VLOOKUP(AC25,'[2]【記載例】シフト記号表（勤務時間帯）'!$C$6:$U$35,19,FALSE))</f>
        <v>7</v>
      </c>
      <c r="AD27" s="60">
        <f>IF(AD25="","",VLOOKUP(AD25,'[2]【記載例】シフト記号表（勤務時間帯）'!$C$6:$U$35,19,FALSE))</f>
        <v>7</v>
      </c>
      <c r="AE27" s="60">
        <f>IF(AE25="","",VLOOKUP(AE25,'[2]【記載例】シフト記号表（勤務時間帯）'!$C$6:$U$35,19,FALSE))</f>
        <v>7</v>
      </c>
      <c r="AF27" s="61" t="str">
        <f>IF(AF25="","",VLOOKUP(AF25,'[2]【記載例】シフト記号表（勤務時間帯）'!$C$6:$U$35,19,FALSE))</f>
        <v/>
      </c>
      <c r="AG27" s="59" t="str">
        <f>IF(AG25="","",VLOOKUP(AG25,'[2]【記載例】シフト記号表（勤務時間帯）'!$C$6:$U$35,19,FALSE))</f>
        <v/>
      </c>
      <c r="AH27" s="60">
        <f>IF(AH25="","",VLOOKUP(AH25,'[2]【記載例】シフト記号表（勤務時間帯）'!$C$6:$U$35,19,FALSE))</f>
        <v>7</v>
      </c>
      <c r="AI27" s="60">
        <f>IF(AI25="","",VLOOKUP(AI25,'[2]【記載例】シフト記号表（勤務時間帯）'!$C$6:$U$35,19,FALSE))</f>
        <v>7</v>
      </c>
      <c r="AJ27" s="60">
        <f>IF(AJ25="","",VLOOKUP(AJ25,'[2]【記載例】シフト記号表（勤務時間帯）'!$C$6:$U$35,19,FALSE))</f>
        <v>7</v>
      </c>
      <c r="AK27" s="60">
        <f>IF(AK25="","",VLOOKUP(AK25,'[2]【記載例】シフト記号表（勤務時間帯）'!$C$6:$U$35,19,FALSE))</f>
        <v>7</v>
      </c>
      <c r="AL27" s="60">
        <f>IF(AL25="","",VLOOKUP(AL25,'[2]【記載例】シフト記号表（勤務時間帯）'!$C$6:$U$35,19,FALSE))</f>
        <v>7</v>
      </c>
      <c r="AM27" s="61" t="str">
        <f>IF(AM25="","",VLOOKUP(AM25,'[2]【記載例】シフト記号表（勤務時間帯）'!$C$6:$U$35,19,FALSE))</f>
        <v/>
      </c>
      <c r="AN27" s="59" t="str">
        <f>IF(AN25="","",VLOOKUP(AN25,'[2]【記載例】シフト記号表（勤務時間帯）'!$C$6:$U$35,19,FALSE))</f>
        <v/>
      </c>
      <c r="AO27" s="60">
        <f>IF(AO25="","",VLOOKUP(AO25,'[2]【記載例】シフト記号表（勤務時間帯）'!$C$6:$U$35,19,FALSE))</f>
        <v>7</v>
      </c>
      <c r="AP27" s="60">
        <f>IF(AP25="","",VLOOKUP(AP25,'[2]【記載例】シフト記号表（勤務時間帯）'!$C$6:$U$35,19,FALSE))</f>
        <v>7</v>
      </c>
      <c r="AQ27" s="60">
        <f>IF(AQ25="","",VLOOKUP(AQ25,'[2]【記載例】シフト記号表（勤務時間帯）'!$C$6:$U$35,19,FALSE))</f>
        <v>7</v>
      </c>
      <c r="AR27" s="60">
        <f>IF(AR25="","",VLOOKUP(AR25,'[2]【記載例】シフト記号表（勤務時間帯）'!$C$6:$U$35,19,FALSE))</f>
        <v>7</v>
      </c>
      <c r="AS27" s="60">
        <f>IF(AS25="","",VLOOKUP(AS25,'[2]【記載例】シフト記号表（勤務時間帯）'!$C$6:$U$35,19,FALSE))</f>
        <v>7</v>
      </c>
      <c r="AT27" s="61" t="str">
        <f>IF(AT25="","",VLOOKUP(AT25,'[2]【記載例】シフト記号表（勤務時間帯）'!$C$6:$U$35,19,FALSE))</f>
        <v/>
      </c>
      <c r="AU27" s="59" t="str">
        <f>IF(AU25="","",VLOOKUP(AU25,'[2]【記載例】シフト記号表（勤務時間帯）'!$C$6:$U$35,19,FALSE))</f>
        <v/>
      </c>
      <c r="AV27" s="60" t="str">
        <f>IF(AV25="","",VLOOKUP(AV25,'[2]【記載例】シフト記号表（勤務時間帯）'!$C$6:$U$35,19,FALSE))</f>
        <v/>
      </c>
      <c r="AW27" s="60" t="str">
        <f>IF(AW25="","",VLOOKUP(AW25,'[2]【記載例】シフト記号表（勤務時間帯）'!$C$6:$U$35,19,FALSE))</f>
        <v/>
      </c>
      <c r="AX27" s="381">
        <f>IF($BB$3="４週",SUM(S27:AT27),IF($BB$3="暦月",SUM(S27:AW27),""))</f>
        <v>140</v>
      </c>
      <c r="AY27" s="382"/>
      <c r="AZ27" s="383">
        <f>IF($BB$3="４週",AX27/4,IF($BB$3="暦月",【記載例】通所介護!AX27/(【記載例】通所介護!$BB$8/7),""))</f>
        <v>32.666666666666664</v>
      </c>
      <c r="BA27" s="384"/>
      <c r="BB27" s="276"/>
      <c r="BC27" s="277"/>
      <c r="BD27" s="277"/>
      <c r="BE27" s="277"/>
      <c r="BF27" s="278"/>
    </row>
    <row r="28" spans="2:58" ht="20.25" customHeight="1" x14ac:dyDescent="0.2">
      <c r="B28" s="620">
        <f>B25+1</f>
        <v>3</v>
      </c>
      <c r="C28" s="294" t="s">
        <v>382</v>
      </c>
      <c r="D28" s="295"/>
      <c r="E28" s="296"/>
      <c r="F28" s="126"/>
      <c r="G28" s="282" t="s">
        <v>386</v>
      </c>
      <c r="H28" s="284" t="s">
        <v>387</v>
      </c>
      <c r="I28" s="264"/>
      <c r="J28" s="264"/>
      <c r="K28" s="265"/>
      <c r="L28" s="285" t="s">
        <v>388</v>
      </c>
      <c r="M28" s="286"/>
      <c r="N28" s="286"/>
      <c r="O28" s="287"/>
      <c r="P28" s="630" t="s">
        <v>377</v>
      </c>
      <c r="Q28" s="631"/>
      <c r="R28" s="632"/>
      <c r="S28" s="20" t="s">
        <v>378</v>
      </c>
      <c r="T28" s="21"/>
      <c r="U28" s="21"/>
      <c r="V28" s="21"/>
      <c r="W28" s="21"/>
      <c r="X28" s="21"/>
      <c r="Y28" s="22" t="s">
        <v>378</v>
      </c>
      <c r="Z28" s="20" t="s">
        <v>378</v>
      </c>
      <c r="AA28" s="21"/>
      <c r="AB28" s="21"/>
      <c r="AC28" s="21"/>
      <c r="AD28" s="21"/>
      <c r="AE28" s="21"/>
      <c r="AF28" s="22" t="s">
        <v>378</v>
      </c>
      <c r="AG28" s="20" t="s">
        <v>378</v>
      </c>
      <c r="AH28" s="21"/>
      <c r="AI28" s="21"/>
      <c r="AJ28" s="21"/>
      <c r="AK28" s="21"/>
      <c r="AL28" s="21"/>
      <c r="AM28" s="22" t="s">
        <v>378</v>
      </c>
      <c r="AN28" s="20" t="s">
        <v>378</v>
      </c>
      <c r="AO28" s="21"/>
      <c r="AP28" s="21"/>
      <c r="AQ28" s="21"/>
      <c r="AR28" s="21"/>
      <c r="AS28" s="21"/>
      <c r="AT28" s="22" t="s">
        <v>378</v>
      </c>
      <c r="AU28" s="20"/>
      <c r="AV28" s="21"/>
      <c r="AW28" s="21"/>
      <c r="AX28" s="434"/>
      <c r="AY28" s="435"/>
      <c r="AZ28" s="436"/>
      <c r="BA28" s="437"/>
      <c r="BB28" s="291" t="s">
        <v>389</v>
      </c>
      <c r="BC28" s="292"/>
      <c r="BD28" s="292"/>
      <c r="BE28" s="292"/>
      <c r="BF28" s="293"/>
    </row>
    <row r="29" spans="2:58" ht="20.25" customHeight="1" x14ac:dyDescent="0.2">
      <c r="B29" s="620"/>
      <c r="C29" s="297"/>
      <c r="D29" s="633"/>
      <c r="E29" s="298"/>
      <c r="F29" s="23"/>
      <c r="G29" s="259"/>
      <c r="H29" s="263"/>
      <c r="I29" s="264"/>
      <c r="J29" s="264"/>
      <c r="K29" s="265"/>
      <c r="L29" s="269"/>
      <c r="M29" s="622"/>
      <c r="N29" s="622"/>
      <c r="O29" s="270"/>
      <c r="P29" s="623" t="s">
        <v>380</v>
      </c>
      <c r="Q29" s="624"/>
      <c r="R29" s="625"/>
      <c r="S29" s="56">
        <f>IF(S28="","",VLOOKUP(S28,'[2]【記載例】シフト記号表（勤務時間帯）'!$C$6:$K$35,9,FALSE))</f>
        <v>8</v>
      </c>
      <c r="T29" s="57" t="str">
        <f>IF(T28="","",VLOOKUP(T28,'[2]【記載例】シフト記号表（勤務時間帯）'!$C$6:$K$35,9,FALSE))</f>
        <v/>
      </c>
      <c r="U29" s="57" t="str">
        <f>IF(U28="","",VLOOKUP(U28,'[2]【記載例】シフト記号表（勤務時間帯）'!$C$6:$K$35,9,FALSE))</f>
        <v/>
      </c>
      <c r="V29" s="57" t="str">
        <f>IF(V28="","",VLOOKUP(V28,'[2]【記載例】シフト記号表（勤務時間帯）'!$C$6:$K$35,9,FALSE))</f>
        <v/>
      </c>
      <c r="W29" s="57" t="str">
        <f>IF(W28="","",VLOOKUP(W28,'[2]【記載例】シフト記号表（勤務時間帯）'!$C$6:$K$35,9,FALSE))</f>
        <v/>
      </c>
      <c r="X29" s="57" t="str">
        <f>IF(X28="","",VLOOKUP(X28,'[2]【記載例】シフト記号表（勤務時間帯）'!$C$6:$K$35,9,FALSE))</f>
        <v/>
      </c>
      <c r="Y29" s="58">
        <f>IF(Y28="","",VLOOKUP(Y28,'[2]【記載例】シフト記号表（勤務時間帯）'!$C$6:$K$35,9,FALSE))</f>
        <v>8</v>
      </c>
      <c r="Z29" s="56">
        <f>IF(Z28="","",VLOOKUP(Z28,'[2]【記載例】シフト記号表（勤務時間帯）'!$C$6:$K$35,9,FALSE))</f>
        <v>8</v>
      </c>
      <c r="AA29" s="57" t="str">
        <f>IF(AA28="","",VLOOKUP(AA28,'[2]【記載例】シフト記号表（勤務時間帯）'!$C$6:$K$35,9,FALSE))</f>
        <v/>
      </c>
      <c r="AB29" s="57" t="str">
        <f>IF(AB28="","",VLOOKUP(AB28,'[2]【記載例】シフト記号表（勤務時間帯）'!$C$6:$K$35,9,FALSE))</f>
        <v/>
      </c>
      <c r="AC29" s="57" t="str">
        <f>IF(AC28="","",VLOOKUP(AC28,'[2]【記載例】シフト記号表（勤務時間帯）'!$C$6:$K$35,9,FALSE))</f>
        <v/>
      </c>
      <c r="AD29" s="57" t="str">
        <f>IF(AD28="","",VLOOKUP(AD28,'[2]【記載例】シフト記号表（勤務時間帯）'!$C$6:$K$35,9,FALSE))</f>
        <v/>
      </c>
      <c r="AE29" s="57" t="str">
        <f>IF(AE28="","",VLOOKUP(AE28,'[2]【記載例】シフト記号表（勤務時間帯）'!$C$6:$K$35,9,FALSE))</f>
        <v/>
      </c>
      <c r="AF29" s="58">
        <f>IF(AF28="","",VLOOKUP(AF28,'[2]【記載例】シフト記号表（勤務時間帯）'!$C$6:$K$35,9,FALSE))</f>
        <v>8</v>
      </c>
      <c r="AG29" s="56">
        <f>IF(AG28="","",VLOOKUP(AG28,'[2]【記載例】シフト記号表（勤務時間帯）'!$C$6:$K$35,9,FALSE))</f>
        <v>8</v>
      </c>
      <c r="AH29" s="57" t="str">
        <f>IF(AH28="","",VLOOKUP(AH28,'[2]【記載例】シフト記号表（勤務時間帯）'!$C$6:$K$35,9,FALSE))</f>
        <v/>
      </c>
      <c r="AI29" s="57" t="str">
        <f>IF(AI28="","",VLOOKUP(AI28,'[2]【記載例】シフト記号表（勤務時間帯）'!$C$6:$K$35,9,FALSE))</f>
        <v/>
      </c>
      <c r="AJ29" s="57" t="str">
        <f>IF(AJ28="","",VLOOKUP(AJ28,'[2]【記載例】シフト記号表（勤務時間帯）'!$C$6:$K$35,9,FALSE))</f>
        <v/>
      </c>
      <c r="AK29" s="57" t="str">
        <f>IF(AK28="","",VLOOKUP(AK28,'[2]【記載例】シフト記号表（勤務時間帯）'!$C$6:$K$35,9,FALSE))</f>
        <v/>
      </c>
      <c r="AL29" s="57" t="str">
        <f>IF(AL28="","",VLOOKUP(AL28,'[2]【記載例】シフト記号表（勤務時間帯）'!$C$6:$K$35,9,FALSE))</f>
        <v/>
      </c>
      <c r="AM29" s="58">
        <f>IF(AM28="","",VLOOKUP(AM28,'[2]【記載例】シフト記号表（勤務時間帯）'!$C$6:$K$35,9,FALSE))</f>
        <v>8</v>
      </c>
      <c r="AN29" s="56">
        <f>IF(AN28="","",VLOOKUP(AN28,'[2]【記載例】シフト記号表（勤務時間帯）'!$C$6:$K$35,9,FALSE))</f>
        <v>8</v>
      </c>
      <c r="AO29" s="57" t="str">
        <f>IF(AO28="","",VLOOKUP(AO28,'[2]【記載例】シフト記号表（勤務時間帯）'!$C$6:$K$35,9,FALSE))</f>
        <v/>
      </c>
      <c r="AP29" s="57" t="str">
        <f>IF(AP28="","",VLOOKUP(AP28,'[2]【記載例】シフト記号表（勤務時間帯）'!$C$6:$K$35,9,FALSE))</f>
        <v/>
      </c>
      <c r="AQ29" s="57" t="str">
        <f>IF(AQ28="","",VLOOKUP(AQ28,'[2]【記載例】シフト記号表（勤務時間帯）'!$C$6:$K$35,9,FALSE))</f>
        <v/>
      </c>
      <c r="AR29" s="57" t="str">
        <f>IF(AR28="","",VLOOKUP(AR28,'[2]【記載例】シフト記号表（勤務時間帯）'!$C$6:$K$35,9,FALSE))</f>
        <v/>
      </c>
      <c r="AS29" s="57" t="str">
        <f>IF(AS28="","",VLOOKUP(AS28,'[2]【記載例】シフト記号表（勤務時間帯）'!$C$6:$K$35,9,FALSE))</f>
        <v/>
      </c>
      <c r="AT29" s="58">
        <f>IF(AT28="","",VLOOKUP(AT28,'[2]【記載例】シフト記号表（勤務時間帯）'!$C$6:$K$35,9,FALSE))</f>
        <v>8</v>
      </c>
      <c r="AU29" s="56" t="str">
        <f>IF(AU28="","",VLOOKUP(AU28,'[2]【記載例】シフト記号表（勤務時間帯）'!$C$6:$K$35,9,FALSE))</f>
        <v/>
      </c>
      <c r="AV29" s="57" t="str">
        <f>IF(AV28="","",VLOOKUP(AV28,'[2]【記載例】シフト記号表（勤務時間帯）'!$C$6:$K$35,9,FALSE))</f>
        <v/>
      </c>
      <c r="AW29" s="57" t="str">
        <f>IF(AW28="","",VLOOKUP(AW28,'[2]【記載例】シフト記号表（勤務時間帯）'!$C$6:$K$35,9,FALSE))</f>
        <v/>
      </c>
      <c r="AX29" s="377">
        <f>IF($BB$3="４週",SUM(S29:AT29),IF($BB$3="暦月",SUM(S29:AW29),""))</f>
        <v>64</v>
      </c>
      <c r="AY29" s="378"/>
      <c r="AZ29" s="379">
        <f>IF($BB$3="４週",AX29/4,IF($BB$3="暦月",【記載例】通所介護!AX29/(【記載例】通所介護!$BB$8/7),""))</f>
        <v>14.933333333333334</v>
      </c>
      <c r="BA29" s="380"/>
      <c r="BB29" s="274"/>
      <c r="BC29" s="626"/>
      <c r="BD29" s="626"/>
      <c r="BE29" s="626"/>
      <c r="BF29" s="275"/>
    </row>
    <row r="30" spans="2:58" ht="20.25" customHeight="1" x14ac:dyDescent="0.2">
      <c r="B30" s="620"/>
      <c r="C30" s="299"/>
      <c r="D30" s="300"/>
      <c r="E30" s="301"/>
      <c r="F30" s="23" t="str">
        <f>C28</f>
        <v>生活相談員</v>
      </c>
      <c r="G30" s="283"/>
      <c r="H30" s="263"/>
      <c r="I30" s="264"/>
      <c r="J30" s="264"/>
      <c r="K30" s="265"/>
      <c r="L30" s="288"/>
      <c r="M30" s="289"/>
      <c r="N30" s="289"/>
      <c r="O30" s="290"/>
      <c r="P30" s="627" t="s">
        <v>381</v>
      </c>
      <c r="Q30" s="628"/>
      <c r="R30" s="629"/>
      <c r="S30" s="59">
        <f>IF(S28="","",VLOOKUP(S28,'[2]【記載例】シフト記号表（勤務時間帯）'!$C$6:$U$35,19,FALSE))</f>
        <v>7</v>
      </c>
      <c r="T30" s="60" t="str">
        <f>IF(T28="","",VLOOKUP(T28,'[2]【記載例】シフト記号表（勤務時間帯）'!$C$6:$U$35,19,FALSE))</f>
        <v/>
      </c>
      <c r="U30" s="60" t="str">
        <f>IF(U28="","",VLOOKUP(U28,'[2]【記載例】シフト記号表（勤務時間帯）'!$C$6:$U$35,19,FALSE))</f>
        <v/>
      </c>
      <c r="V30" s="60" t="str">
        <f>IF(V28="","",VLOOKUP(V28,'[2]【記載例】シフト記号表（勤務時間帯）'!$C$6:$U$35,19,FALSE))</f>
        <v/>
      </c>
      <c r="W30" s="60" t="str">
        <f>IF(W28="","",VLOOKUP(W28,'[2]【記載例】シフト記号表（勤務時間帯）'!$C$6:$U$35,19,FALSE))</f>
        <v/>
      </c>
      <c r="X30" s="60" t="str">
        <f>IF(X28="","",VLOOKUP(X28,'[2]【記載例】シフト記号表（勤務時間帯）'!$C$6:$U$35,19,FALSE))</f>
        <v/>
      </c>
      <c r="Y30" s="61">
        <f>IF(Y28="","",VLOOKUP(Y28,'[2]【記載例】シフト記号表（勤務時間帯）'!$C$6:$U$35,19,FALSE))</f>
        <v>7</v>
      </c>
      <c r="Z30" s="59">
        <f>IF(Z28="","",VLOOKUP(Z28,'[2]【記載例】シフト記号表（勤務時間帯）'!$C$6:$U$35,19,FALSE))</f>
        <v>7</v>
      </c>
      <c r="AA30" s="60" t="str">
        <f>IF(AA28="","",VLOOKUP(AA28,'[2]【記載例】シフト記号表（勤務時間帯）'!$C$6:$U$35,19,FALSE))</f>
        <v/>
      </c>
      <c r="AB30" s="60" t="str">
        <f>IF(AB28="","",VLOOKUP(AB28,'[2]【記載例】シフト記号表（勤務時間帯）'!$C$6:$U$35,19,FALSE))</f>
        <v/>
      </c>
      <c r="AC30" s="60" t="str">
        <f>IF(AC28="","",VLOOKUP(AC28,'[2]【記載例】シフト記号表（勤務時間帯）'!$C$6:$U$35,19,FALSE))</f>
        <v/>
      </c>
      <c r="AD30" s="60" t="str">
        <f>IF(AD28="","",VLOOKUP(AD28,'[2]【記載例】シフト記号表（勤務時間帯）'!$C$6:$U$35,19,FALSE))</f>
        <v/>
      </c>
      <c r="AE30" s="60" t="str">
        <f>IF(AE28="","",VLOOKUP(AE28,'[2]【記載例】シフト記号表（勤務時間帯）'!$C$6:$U$35,19,FALSE))</f>
        <v/>
      </c>
      <c r="AF30" s="61">
        <f>IF(AF28="","",VLOOKUP(AF28,'[2]【記載例】シフト記号表（勤務時間帯）'!$C$6:$U$35,19,FALSE))</f>
        <v>7</v>
      </c>
      <c r="AG30" s="59">
        <f>IF(AG28="","",VLOOKUP(AG28,'[2]【記載例】シフト記号表（勤務時間帯）'!$C$6:$U$35,19,FALSE))</f>
        <v>7</v>
      </c>
      <c r="AH30" s="60" t="str">
        <f>IF(AH28="","",VLOOKUP(AH28,'[2]【記載例】シフト記号表（勤務時間帯）'!$C$6:$U$35,19,FALSE))</f>
        <v/>
      </c>
      <c r="AI30" s="60" t="str">
        <f>IF(AI28="","",VLOOKUP(AI28,'[2]【記載例】シフト記号表（勤務時間帯）'!$C$6:$U$35,19,FALSE))</f>
        <v/>
      </c>
      <c r="AJ30" s="60" t="str">
        <f>IF(AJ28="","",VLOOKUP(AJ28,'[2]【記載例】シフト記号表（勤務時間帯）'!$C$6:$U$35,19,FALSE))</f>
        <v/>
      </c>
      <c r="AK30" s="60" t="str">
        <f>IF(AK28="","",VLOOKUP(AK28,'[2]【記載例】シフト記号表（勤務時間帯）'!$C$6:$U$35,19,FALSE))</f>
        <v/>
      </c>
      <c r="AL30" s="60" t="str">
        <f>IF(AL28="","",VLOOKUP(AL28,'[2]【記載例】シフト記号表（勤務時間帯）'!$C$6:$U$35,19,FALSE))</f>
        <v/>
      </c>
      <c r="AM30" s="61">
        <f>IF(AM28="","",VLOOKUP(AM28,'[2]【記載例】シフト記号表（勤務時間帯）'!$C$6:$U$35,19,FALSE))</f>
        <v>7</v>
      </c>
      <c r="AN30" s="59">
        <f>IF(AN28="","",VLOOKUP(AN28,'[2]【記載例】シフト記号表（勤務時間帯）'!$C$6:$U$35,19,FALSE))</f>
        <v>7</v>
      </c>
      <c r="AO30" s="60" t="str">
        <f>IF(AO28="","",VLOOKUP(AO28,'[2]【記載例】シフト記号表（勤務時間帯）'!$C$6:$U$35,19,FALSE))</f>
        <v/>
      </c>
      <c r="AP30" s="60" t="str">
        <f>IF(AP28="","",VLOOKUP(AP28,'[2]【記載例】シフト記号表（勤務時間帯）'!$C$6:$U$35,19,FALSE))</f>
        <v/>
      </c>
      <c r="AQ30" s="60" t="str">
        <f>IF(AQ28="","",VLOOKUP(AQ28,'[2]【記載例】シフト記号表（勤務時間帯）'!$C$6:$U$35,19,FALSE))</f>
        <v/>
      </c>
      <c r="AR30" s="60" t="str">
        <f>IF(AR28="","",VLOOKUP(AR28,'[2]【記載例】シフト記号表（勤務時間帯）'!$C$6:$U$35,19,FALSE))</f>
        <v/>
      </c>
      <c r="AS30" s="60" t="str">
        <f>IF(AS28="","",VLOOKUP(AS28,'[2]【記載例】シフト記号表（勤務時間帯）'!$C$6:$U$35,19,FALSE))</f>
        <v/>
      </c>
      <c r="AT30" s="61">
        <f>IF(AT28="","",VLOOKUP(AT28,'[2]【記載例】シフト記号表（勤務時間帯）'!$C$6:$U$35,19,FALSE))</f>
        <v>7</v>
      </c>
      <c r="AU30" s="59" t="str">
        <f>IF(AU28="","",VLOOKUP(AU28,'[2]【記載例】シフト記号表（勤務時間帯）'!$C$6:$U$35,19,FALSE))</f>
        <v/>
      </c>
      <c r="AV30" s="60" t="str">
        <f>IF(AV28="","",VLOOKUP(AV28,'[2]【記載例】シフト記号表（勤務時間帯）'!$C$6:$U$35,19,FALSE))</f>
        <v/>
      </c>
      <c r="AW30" s="60" t="str">
        <f>IF(AW28="","",VLOOKUP(AW28,'[2]【記載例】シフト記号表（勤務時間帯）'!$C$6:$U$35,19,FALSE))</f>
        <v/>
      </c>
      <c r="AX30" s="381">
        <f>IF($BB$3="４週",SUM(S30:AT30),IF($BB$3="暦月",SUM(S30:AW30),""))</f>
        <v>56</v>
      </c>
      <c r="AY30" s="382"/>
      <c r="AZ30" s="383">
        <f>IF($BB$3="４週",AX30/4,IF($BB$3="暦月",【記載例】通所介護!AX30/(【記載例】通所介護!$BB$8/7),""))</f>
        <v>13.066666666666666</v>
      </c>
      <c r="BA30" s="384"/>
      <c r="BB30" s="276"/>
      <c r="BC30" s="277"/>
      <c r="BD30" s="277"/>
      <c r="BE30" s="277"/>
      <c r="BF30" s="278"/>
    </row>
    <row r="31" spans="2:58" ht="20.25" customHeight="1" x14ac:dyDescent="0.2">
      <c r="B31" s="620">
        <f>B28+1</f>
        <v>4</v>
      </c>
      <c r="C31" s="294" t="s">
        <v>390</v>
      </c>
      <c r="D31" s="295"/>
      <c r="E31" s="296"/>
      <c r="F31" s="126"/>
      <c r="G31" s="282" t="s">
        <v>386</v>
      </c>
      <c r="H31" s="284" t="s">
        <v>391</v>
      </c>
      <c r="I31" s="264"/>
      <c r="J31" s="264"/>
      <c r="K31" s="265"/>
      <c r="L31" s="285" t="s">
        <v>392</v>
      </c>
      <c r="M31" s="286"/>
      <c r="N31" s="286"/>
      <c r="O31" s="287"/>
      <c r="P31" s="630" t="s">
        <v>377</v>
      </c>
      <c r="Q31" s="631"/>
      <c r="R31" s="632"/>
      <c r="S31" s="20" t="s">
        <v>393</v>
      </c>
      <c r="T31" s="21"/>
      <c r="U31" s="21" t="s">
        <v>393</v>
      </c>
      <c r="V31" s="21" t="s">
        <v>393</v>
      </c>
      <c r="W31" s="21"/>
      <c r="X31" s="21" t="s">
        <v>393</v>
      </c>
      <c r="Y31" s="22"/>
      <c r="Z31" s="20" t="s">
        <v>393</v>
      </c>
      <c r="AA31" s="21"/>
      <c r="AB31" s="21" t="s">
        <v>393</v>
      </c>
      <c r="AC31" s="21" t="s">
        <v>393</v>
      </c>
      <c r="AD31" s="21"/>
      <c r="AE31" s="21" t="s">
        <v>393</v>
      </c>
      <c r="AF31" s="22"/>
      <c r="AG31" s="20" t="s">
        <v>393</v>
      </c>
      <c r="AH31" s="21"/>
      <c r="AI31" s="21" t="s">
        <v>393</v>
      </c>
      <c r="AJ31" s="21" t="s">
        <v>393</v>
      </c>
      <c r="AK31" s="21"/>
      <c r="AL31" s="21" t="s">
        <v>393</v>
      </c>
      <c r="AM31" s="22"/>
      <c r="AN31" s="20" t="s">
        <v>393</v>
      </c>
      <c r="AO31" s="21"/>
      <c r="AP31" s="21" t="s">
        <v>393</v>
      </c>
      <c r="AQ31" s="21" t="s">
        <v>393</v>
      </c>
      <c r="AR31" s="21"/>
      <c r="AS31" s="21" t="s">
        <v>393</v>
      </c>
      <c r="AT31" s="22"/>
      <c r="AU31" s="20"/>
      <c r="AV31" s="21"/>
      <c r="AW31" s="21"/>
      <c r="AX31" s="434"/>
      <c r="AY31" s="435"/>
      <c r="AZ31" s="436"/>
      <c r="BA31" s="437"/>
      <c r="BB31" s="291" t="s">
        <v>394</v>
      </c>
      <c r="BC31" s="292"/>
      <c r="BD31" s="292"/>
      <c r="BE31" s="292"/>
      <c r="BF31" s="293"/>
    </row>
    <row r="32" spans="2:58" ht="20.25" customHeight="1" x14ac:dyDescent="0.2">
      <c r="B32" s="620"/>
      <c r="C32" s="297"/>
      <c r="D32" s="633"/>
      <c r="E32" s="298"/>
      <c r="F32" s="23"/>
      <c r="G32" s="259"/>
      <c r="H32" s="263"/>
      <c r="I32" s="264"/>
      <c r="J32" s="264"/>
      <c r="K32" s="265"/>
      <c r="L32" s="269"/>
      <c r="M32" s="622"/>
      <c r="N32" s="622"/>
      <c r="O32" s="270"/>
      <c r="P32" s="623" t="s">
        <v>380</v>
      </c>
      <c r="Q32" s="624"/>
      <c r="R32" s="625"/>
      <c r="S32" s="56">
        <f>IF(S31="","",VLOOKUP(S31,'[2]【記載例】シフト記号表（勤務時間帯）'!$C$6:$K$35,9,FALSE))</f>
        <v>4</v>
      </c>
      <c r="T32" s="57" t="str">
        <f>IF(T31="","",VLOOKUP(T31,'[2]【記載例】シフト記号表（勤務時間帯）'!$C$6:$K$35,9,FALSE))</f>
        <v/>
      </c>
      <c r="U32" s="57">
        <f>IF(U31="","",VLOOKUP(U31,'[2]【記載例】シフト記号表（勤務時間帯）'!$C$6:$K$35,9,FALSE))</f>
        <v>4</v>
      </c>
      <c r="V32" s="57">
        <f>IF(V31="","",VLOOKUP(V31,'[2]【記載例】シフト記号表（勤務時間帯）'!$C$6:$K$35,9,FALSE))</f>
        <v>4</v>
      </c>
      <c r="W32" s="57" t="str">
        <f>IF(W31="","",VLOOKUP(W31,'[2]【記載例】シフト記号表（勤務時間帯）'!$C$6:$K$35,9,FALSE))</f>
        <v/>
      </c>
      <c r="X32" s="57">
        <f>IF(X31="","",VLOOKUP(X31,'[2]【記載例】シフト記号表（勤務時間帯）'!$C$6:$K$35,9,FALSE))</f>
        <v>4</v>
      </c>
      <c r="Y32" s="58" t="str">
        <f>IF(Y31="","",VLOOKUP(Y31,'[2]【記載例】シフト記号表（勤務時間帯）'!$C$6:$K$35,9,FALSE))</f>
        <v/>
      </c>
      <c r="Z32" s="56">
        <f>IF(Z31="","",VLOOKUP(Z31,'[2]【記載例】シフト記号表（勤務時間帯）'!$C$6:$K$35,9,FALSE))</f>
        <v>4</v>
      </c>
      <c r="AA32" s="57" t="str">
        <f>IF(AA31="","",VLOOKUP(AA31,'[2]【記載例】シフト記号表（勤務時間帯）'!$C$6:$K$35,9,FALSE))</f>
        <v/>
      </c>
      <c r="AB32" s="57">
        <f>IF(AB31="","",VLOOKUP(AB31,'[2]【記載例】シフト記号表（勤務時間帯）'!$C$6:$K$35,9,FALSE))</f>
        <v>4</v>
      </c>
      <c r="AC32" s="57">
        <f>IF(AC31="","",VLOOKUP(AC31,'[2]【記載例】シフト記号表（勤務時間帯）'!$C$6:$K$35,9,FALSE))</f>
        <v>4</v>
      </c>
      <c r="AD32" s="57" t="str">
        <f>IF(AD31="","",VLOOKUP(AD31,'[2]【記載例】シフト記号表（勤務時間帯）'!$C$6:$K$35,9,FALSE))</f>
        <v/>
      </c>
      <c r="AE32" s="57">
        <f>IF(AE31="","",VLOOKUP(AE31,'[2]【記載例】シフト記号表（勤務時間帯）'!$C$6:$K$35,9,FALSE))</f>
        <v>4</v>
      </c>
      <c r="AF32" s="58" t="str">
        <f>IF(AF31="","",VLOOKUP(AF31,'[2]【記載例】シフト記号表（勤務時間帯）'!$C$6:$K$35,9,FALSE))</f>
        <v/>
      </c>
      <c r="AG32" s="56">
        <f>IF(AG31="","",VLOOKUP(AG31,'[2]【記載例】シフト記号表（勤務時間帯）'!$C$6:$K$35,9,FALSE))</f>
        <v>4</v>
      </c>
      <c r="AH32" s="57" t="str">
        <f>IF(AH31="","",VLOOKUP(AH31,'[2]【記載例】シフト記号表（勤務時間帯）'!$C$6:$K$35,9,FALSE))</f>
        <v/>
      </c>
      <c r="AI32" s="57">
        <f>IF(AI31="","",VLOOKUP(AI31,'[2]【記載例】シフト記号表（勤務時間帯）'!$C$6:$K$35,9,FALSE))</f>
        <v>4</v>
      </c>
      <c r="AJ32" s="57">
        <f>IF(AJ31="","",VLOOKUP(AJ31,'[2]【記載例】シフト記号表（勤務時間帯）'!$C$6:$K$35,9,FALSE))</f>
        <v>4</v>
      </c>
      <c r="AK32" s="57" t="str">
        <f>IF(AK31="","",VLOOKUP(AK31,'[2]【記載例】シフト記号表（勤務時間帯）'!$C$6:$K$35,9,FALSE))</f>
        <v/>
      </c>
      <c r="AL32" s="57">
        <f>IF(AL31="","",VLOOKUP(AL31,'[2]【記載例】シフト記号表（勤務時間帯）'!$C$6:$K$35,9,FALSE))</f>
        <v>4</v>
      </c>
      <c r="AM32" s="58" t="str">
        <f>IF(AM31="","",VLOOKUP(AM31,'[2]【記載例】シフト記号表（勤務時間帯）'!$C$6:$K$35,9,FALSE))</f>
        <v/>
      </c>
      <c r="AN32" s="56">
        <f>IF(AN31="","",VLOOKUP(AN31,'[2]【記載例】シフト記号表（勤務時間帯）'!$C$6:$K$35,9,FALSE))</f>
        <v>4</v>
      </c>
      <c r="AO32" s="57" t="str">
        <f>IF(AO31="","",VLOOKUP(AO31,'[2]【記載例】シフト記号表（勤務時間帯）'!$C$6:$K$35,9,FALSE))</f>
        <v/>
      </c>
      <c r="AP32" s="57">
        <f>IF(AP31="","",VLOOKUP(AP31,'[2]【記載例】シフト記号表（勤務時間帯）'!$C$6:$K$35,9,FALSE))</f>
        <v>4</v>
      </c>
      <c r="AQ32" s="57">
        <f>IF(AQ31="","",VLOOKUP(AQ31,'[2]【記載例】シフト記号表（勤務時間帯）'!$C$6:$K$35,9,FALSE))</f>
        <v>4</v>
      </c>
      <c r="AR32" s="57" t="str">
        <f>IF(AR31="","",VLOOKUP(AR31,'[2]【記載例】シフト記号表（勤務時間帯）'!$C$6:$K$35,9,FALSE))</f>
        <v/>
      </c>
      <c r="AS32" s="57">
        <f>IF(AS31="","",VLOOKUP(AS31,'[2]【記載例】シフト記号表（勤務時間帯）'!$C$6:$K$35,9,FALSE))</f>
        <v>4</v>
      </c>
      <c r="AT32" s="58" t="str">
        <f>IF(AT31="","",VLOOKUP(AT31,'[2]【記載例】シフト記号表（勤務時間帯）'!$C$6:$K$35,9,FALSE))</f>
        <v/>
      </c>
      <c r="AU32" s="56" t="str">
        <f>IF(AU31="","",VLOOKUP(AU31,'[2]【記載例】シフト記号表（勤務時間帯）'!$C$6:$K$35,9,FALSE))</f>
        <v/>
      </c>
      <c r="AV32" s="57" t="str">
        <f>IF(AV31="","",VLOOKUP(AV31,'[2]【記載例】シフト記号表（勤務時間帯）'!$C$6:$K$35,9,FALSE))</f>
        <v/>
      </c>
      <c r="AW32" s="57" t="str">
        <f>IF(AW31="","",VLOOKUP(AW31,'[2]【記載例】シフト記号表（勤務時間帯）'!$C$6:$K$35,9,FALSE))</f>
        <v/>
      </c>
      <c r="AX32" s="377">
        <f>IF($BB$3="４週",SUM(S32:AT32),IF($BB$3="暦月",SUM(S32:AW32),""))</f>
        <v>64</v>
      </c>
      <c r="AY32" s="378"/>
      <c r="AZ32" s="379">
        <f>IF($BB$3="４週",AX32/4,IF($BB$3="暦月",【記載例】通所介護!AX32/(【記載例】通所介護!$BB$8/7),""))</f>
        <v>14.933333333333334</v>
      </c>
      <c r="BA32" s="380"/>
      <c r="BB32" s="274"/>
      <c r="BC32" s="626"/>
      <c r="BD32" s="626"/>
      <c r="BE32" s="626"/>
      <c r="BF32" s="275"/>
    </row>
    <row r="33" spans="2:58" ht="20.25" customHeight="1" x14ac:dyDescent="0.2">
      <c r="B33" s="620"/>
      <c r="C33" s="299"/>
      <c r="D33" s="300"/>
      <c r="E33" s="301"/>
      <c r="F33" s="23" t="str">
        <f>C31</f>
        <v>看護職員</v>
      </c>
      <c r="G33" s="283"/>
      <c r="H33" s="263"/>
      <c r="I33" s="264"/>
      <c r="J33" s="264"/>
      <c r="K33" s="265"/>
      <c r="L33" s="288"/>
      <c r="M33" s="289"/>
      <c r="N33" s="289"/>
      <c r="O33" s="290"/>
      <c r="P33" s="627" t="s">
        <v>381</v>
      </c>
      <c r="Q33" s="628"/>
      <c r="R33" s="629"/>
      <c r="S33" s="59">
        <f>IF(S31="","",VLOOKUP(S31,'[2]【記載例】シフト記号表（勤務時間帯）'!$C$6:$U$35,19,FALSE))</f>
        <v>4</v>
      </c>
      <c r="T33" s="60" t="str">
        <f>IF(T31="","",VLOOKUP(T31,'[2]【記載例】シフト記号表（勤務時間帯）'!$C$6:$U$35,19,FALSE))</f>
        <v/>
      </c>
      <c r="U33" s="60">
        <f>IF(U31="","",VLOOKUP(U31,'[2]【記載例】シフト記号表（勤務時間帯）'!$C$6:$U$35,19,FALSE))</f>
        <v>4</v>
      </c>
      <c r="V33" s="60">
        <f>IF(V31="","",VLOOKUP(V31,'[2]【記載例】シフト記号表（勤務時間帯）'!$C$6:$U$35,19,FALSE))</f>
        <v>4</v>
      </c>
      <c r="W33" s="60" t="str">
        <f>IF(W31="","",VLOOKUP(W31,'[2]【記載例】シフト記号表（勤務時間帯）'!$C$6:$U$35,19,FALSE))</f>
        <v/>
      </c>
      <c r="X33" s="60">
        <f>IF(X31="","",VLOOKUP(X31,'[2]【記載例】シフト記号表（勤務時間帯）'!$C$6:$U$35,19,FALSE))</f>
        <v>4</v>
      </c>
      <c r="Y33" s="61" t="str">
        <f>IF(Y31="","",VLOOKUP(Y31,'[2]【記載例】シフト記号表（勤務時間帯）'!$C$6:$U$35,19,FALSE))</f>
        <v/>
      </c>
      <c r="Z33" s="59">
        <f>IF(Z31="","",VLOOKUP(Z31,'[2]【記載例】シフト記号表（勤務時間帯）'!$C$6:$U$35,19,FALSE))</f>
        <v>4</v>
      </c>
      <c r="AA33" s="60" t="str">
        <f>IF(AA31="","",VLOOKUP(AA31,'[2]【記載例】シフト記号表（勤務時間帯）'!$C$6:$U$35,19,FALSE))</f>
        <v/>
      </c>
      <c r="AB33" s="60">
        <f>IF(AB31="","",VLOOKUP(AB31,'[2]【記載例】シフト記号表（勤務時間帯）'!$C$6:$U$35,19,FALSE))</f>
        <v>4</v>
      </c>
      <c r="AC33" s="60">
        <f>IF(AC31="","",VLOOKUP(AC31,'[2]【記載例】シフト記号表（勤務時間帯）'!$C$6:$U$35,19,FALSE))</f>
        <v>4</v>
      </c>
      <c r="AD33" s="60" t="str">
        <f>IF(AD31="","",VLOOKUP(AD31,'[2]【記載例】シフト記号表（勤務時間帯）'!$C$6:$U$35,19,FALSE))</f>
        <v/>
      </c>
      <c r="AE33" s="60">
        <f>IF(AE31="","",VLOOKUP(AE31,'[2]【記載例】シフト記号表（勤務時間帯）'!$C$6:$U$35,19,FALSE))</f>
        <v>4</v>
      </c>
      <c r="AF33" s="61" t="str">
        <f>IF(AF31="","",VLOOKUP(AF31,'[2]【記載例】シフト記号表（勤務時間帯）'!$C$6:$U$35,19,FALSE))</f>
        <v/>
      </c>
      <c r="AG33" s="59">
        <f>IF(AG31="","",VLOOKUP(AG31,'[2]【記載例】シフト記号表（勤務時間帯）'!$C$6:$U$35,19,FALSE))</f>
        <v>4</v>
      </c>
      <c r="AH33" s="60" t="str">
        <f>IF(AH31="","",VLOOKUP(AH31,'[2]【記載例】シフト記号表（勤務時間帯）'!$C$6:$U$35,19,FALSE))</f>
        <v/>
      </c>
      <c r="AI33" s="60">
        <f>IF(AI31="","",VLOOKUP(AI31,'[2]【記載例】シフト記号表（勤務時間帯）'!$C$6:$U$35,19,FALSE))</f>
        <v>4</v>
      </c>
      <c r="AJ33" s="60">
        <f>IF(AJ31="","",VLOOKUP(AJ31,'[2]【記載例】シフト記号表（勤務時間帯）'!$C$6:$U$35,19,FALSE))</f>
        <v>4</v>
      </c>
      <c r="AK33" s="60" t="str">
        <f>IF(AK31="","",VLOOKUP(AK31,'[2]【記載例】シフト記号表（勤務時間帯）'!$C$6:$U$35,19,FALSE))</f>
        <v/>
      </c>
      <c r="AL33" s="60">
        <f>IF(AL31="","",VLOOKUP(AL31,'[2]【記載例】シフト記号表（勤務時間帯）'!$C$6:$U$35,19,FALSE))</f>
        <v>4</v>
      </c>
      <c r="AM33" s="61" t="str">
        <f>IF(AM31="","",VLOOKUP(AM31,'[2]【記載例】シフト記号表（勤務時間帯）'!$C$6:$U$35,19,FALSE))</f>
        <v/>
      </c>
      <c r="AN33" s="59">
        <f>IF(AN31="","",VLOOKUP(AN31,'[2]【記載例】シフト記号表（勤務時間帯）'!$C$6:$U$35,19,FALSE))</f>
        <v>4</v>
      </c>
      <c r="AO33" s="60" t="str">
        <f>IF(AO31="","",VLOOKUP(AO31,'[2]【記載例】シフト記号表（勤務時間帯）'!$C$6:$U$35,19,FALSE))</f>
        <v/>
      </c>
      <c r="AP33" s="60">
        <f>IF(AP31="","",VLOOKUP(AP31,'[2]【記載例】シフト記号表（勤務時間帯）'!$C$6:$U$35,19,FALSE))</f>
        <v>4</v>
      </c>
      <c r="AQ33" s="60">
        <f>IF(AQ31="","",VLOOKUP(AQ31,'[2]【記載例】シフト記号表（勤務時間帯）'!$C$6:$U$35,19,FALSE))</f>
        <v>4</v>
      </c>
      <c r="AR33" s="60" t="str">
        <f>IF(AR31="","",VLOOKUP(AR31,'[2]【記載例】シフト記号表（勤務時間帯）'!$C$6:$U$35,19,FALSE))</f>
        <v/>
      </c>
      <c r="AS33" s="60">
        <f>IF(AS31="","",VLOOKUP(AS31,'[2]【記載例】シフト記号表（勤務時間帯）'!$C$6:$U$35,19,FALSE))</f>
        <v>4</v>
      </c>
      <c r="AT33" s="61" t="str">
        <f>IF(AT31="","",VLOOKUP(AT31,'[2]【記載例】シフト記号表（勤務時間帯）'!$C$6:$U$35,19,FALSE))</f>
        <v/>
      </c>
      <c r="AU33" s="59" t="str">
        <f>IF(AU31="","",VLOOKUP(AU31,'[2]【記載例】シフト記号表（勤務時間帯）'!$C$6:$U$35,19,FALSE))</f>
        <v/>
      </c>
      <c r="AV33" s="60" t="str">
        <f>IF(AV31="","",VLOOKUP(AV31,'[2]【記載例】シフト記号表（勤務時間帯）'!$C$6:$U$35,19,FALSE))</f>
        <v/>
      </c>
      <c r="AW33" s="60" t="str">
        <f>IF(AW31="","",VLOOKUP(AW31,'[2]【記載例】シフト記号表（勤務時間帯）'!$C$6:$U$35,19,FALSE))</f>
        <v/>
      </c>
      <c r="AX33" s="381">
        <f>IF($BB$3="４週",SUM(S33:AT33),IF($BB$3="暦月",SUM(S33:AW33),""))</f>
        <v>64</v>
      </c>
      <c r="AY33" s="382"/>
      <c r="AZ33" s="383">
        <f>IF($BB$3="４週",AX33/4,IF($BB$3="暦月",【記載例】通所介護!AX33/(【記載例】通所介護!$BB$8/7),""))</f>
        <v>14.933333333333334</v>
      </c>
      <c r="BA33" s="384"/>
      <c r="BB33" s="276"/>
      <c r="BC33" s="277"/>
      <c r="BD33" s="277"/>
      <c r="BE33" s="277"/>
      <c r="BF33" s="278"/>
    </row>
    <row r="34" spans="2:58" ht="20.25" customHeight="1" x14ac:dyDescent="0.2">
      <c r="B34" s="620">
        <f>B31+1</f>
        <v>5</v>
      </c>
      <c r="C34" s="294" t="s">
        <v>390</v>
      </c>
      <c r="D34" s="295"/>
      <c r="E34" s="296"/>
      <c r="F34" s="126"/>
      <c r="G34" s="282" t="s">
        <v>395</v>
      </c>
      <c r="H34" s="284" t="s">
        <v>396</v>
      </c>
      <c r="I34" s="264"/>
      <c r="J34" s="264"/>
      <c r="K34" s="265"/>
      <c r="L34" s="285" t="s">
        <v>397</v>
      </c>
      <c r="M34" s="286"/>
      <c r="N34" s="286"/>
      <c r="O34" s="287"/>
      <c r="P34" s="630" t="s">
        <v>377</v>
      </c>
      <c r="Q34" s="631"/>
      <c r="R34" s="632"/>
      <c r="S34" s="20"/>
      <c r="T34" s="21" t="s">
        <v>393</v>
      </c>
      <c r="U34" s="21"/>
      <c r="V34" s="21"/>
      <c r="W34" s="21" t="s">
        <v>393</v>
      </c>
      <c r="X34" s="21"/>
      <c r="Y34" s="22" t="s">
        <v>393</v>
      </c>
      <c r="Z34" s="20"/>
      <c r="AA34" s="21" t="s">
        <v>393</v>
      </c>
      <c r="AB34" s="21"/>
      <c r="AC34" s="21"/>
      <c r="AD34" s="21" t="s">
        <v>393</v>
      </c>
      <c r="AE34" s="21"/>
      <c r="AF34" s="22" t="s">
        <v>393</v>
      </c>
      <c r="AG34" s="20"/>
      <c r="AH34" s="21" t="s">
        <v>393</v>
      </c>
      <c r="AI34" s="21"/>
      <c r="AJ34" s="21"/>
      <c r="AK34" s="21" t="s">
        <v>393</v>
      </c>
      <c r="AL34" s="21"/>
      <c r="AM34" s="22" t="s">
        <v>393</v>
      </c>
      <c r="AN34" s="20"/>
      <c r="AO34" s="21" t="s">
        <v>393</v>
      </c>
      <c r="AP34" s="21"/>
      <c r="AQ34" s="21"/>
      <c r="AR34" s="21" t="s">
        <v>393</v>
      </c>
      <c r="AS34" s="21"/>
      <c r="AT34" s="22" t="s">
        <v>393</v>
      </c>
      <c r="AU34" s="20"/>
      <c r="AV34" s="21"/>
      <c r="AW34" s="21"/>
      <c r="AX34" s="434"/>
      <c r="AY34" s="435"/>
      <c r="AZ34" s="436"/>
      <c r="BA34" s="437"/>
      <c r="BB34" s="291" t="s">
        <v>398</v>
      </c>
      <c r="BC34" s="292"/>
      <c r="BD34" s="292"/>
      <c r="BE34" s="292"/>
      <c r="BF34" s="293"/>
    </row>
    <row r="35" spans="2:58" ht="20.25" customHeight="1" x14ac:dyDescent="0.2">
      <c r="B35" s="620"/>
      <c r="C35" s="297"/>
      <c r="D35" s="633"/>
      <c r="E35" s="298"/>
      <c r="F35" s="23"/>
      <c r="G35" s="259"/>
      <c r="H35" s="263"/>
      <c r="I35" s="264"/>
      <c r="J35" s="264"/>
      <c r="K35" s="265"/>
      <c r="L35" s="269"/>
      <c r="M35" s="622"/>
      <c r="N35" s="622"/>
      <c r="O35" s="270"/>
      <c r="P35" s="623" t="s">
        <v>380</v>
      </c>
      <c r="Q35" s="624"/>
      <c r="R35" s="625"/>
      <c r="S35" s="56" t="str">
        <f>IF(S34="","",VLOOKUP(S34,'[2]【記載例】シフト記号表（勤務時間帯）'!$C$6:$K$35,9,FALSE))</f>
        <v/>
      </c>
      <c r="T35" s="57">
        <f>IF(T34="","",VLOOKUP(T34,'[2]【記載例】シフト記号表（勤務時間帯）'!$C$6:$K$35,9,FALSE))</f>
        <v>4</v>
      </c>
      <c r="U35" s="57" t="str">
        <f>IF(U34="","",VLOOKUP(U34,'[2]【記載例】シフト記号表（勤務時間帯）'!$C$6:$K$35,9,FALSE))</f>
        <v/>
      </c>
      <c r="V35" s="57" t="str">
        <f>IF(V34="","",VLOOKUP(V34,'[2]【記載例】シフト記号表（勤務時間帯）'!$C$6:$K$35,9,FALSE))</f>
        <v/>
      </c>
      <c r="W35" s="57">
        <f>IF(W34="","",VLOOKUP(W34,'[2]【記載例】シフト記号表（勤務時間帯）'!$C$6:$K$35,9,FALSE))</f>
        <v>4</v>
      </c>
      <c r="X35" s="57" t="str">
        <f>IF(X34="","",VLOOKUP(X34,'[2]【記載例】シフト記号表（勤務時間帯）'!$C$6:$K$35,9,FALSE))</f>
        <v/>
      </c>
      <c r="Y35" s="58">
        <f>IF(Y34="","",VLOOKUP(Y34,'[2]【記載例】シフト記号表（勤務時間帯）'!$C$6:$K$35,9,FALSE))</f>
        <v>4</v>
      </c>
      <c r="Z35" s="56" t="str">
        <f>IF(Z34="","",VLOOKUP(Z34,'[2]【記載例】シフト記号表（勤務時間帯）'!$C$6:$K$35,9,FALSE))</f>
        <v/>
      </c>
      <c r="AA35" s="57">
        <f>IF(AA34="","",VLOOKUP(AA34,'[2]【記載例】シフト記号表（勤務時間帯）'!$C$6:$K$35,9,FALSE))</f>
        <v>4</v>
      </c>
      <c r="AB35" s="57" t="str">
        <f>IF(AB34="","",VLOOKUP(AB34,'[2]【記載例】シフト記号表（勤務時間帯）'!$C$6:$K$35,9,FALSE))</f>
        <v/>
      </c>
      <c r="AC35" s="57" t="str">
        <f>IF(AC34="","",VLOOKUP(AC34,'[2]【記載例】シフト記号表（勤務時間帯）'!$C$6:$K$35,9,FALSE))</f>
        <v/>
      </c>
      <c r="AD35" s="57">
        <f>IF(AD34="","",VLOOKUP(AD34,'[2]【記載例】シフト記号表（勤務時間帯）'!$C$6:$K$35,9,FALSE))</f>
        <v>4</v>
      </c>
      <c r="AE35" s="57" t="str">
        <f>IF(AE34="","",VLOOKUP(AE34,'[2]【記載例】シフト記号表（勤務時間帯）'!$C$6:$K$35,9,FALSE))</f>
        <v/>
      </c>
      <c r="AF35" s="58">
        <f>IF(AF34="","",VLOOKUP(AF34,'[2]【記載例】シフト記号表（勤務時間帯）'!$C$6:$K$35,9,FALSE))</f>
        <v>4</v>
      </c>
      <c r="AG35" s="56" t="str">
        <f>IF(AG34="","",VLOOKUP(AG34,'[2]【記載例】シフト記号表（勤務時間帯）'!$C$6:$K$35,9,FALSE))</f>
        <v/>
      </c>
      <c r="AH35" s="57">
        <f>IF(AH34="","",VLOOKUP(AH34,'[2]【記載例】シフト記号表（勤務時間帯）'!$C$6:$K$35,9,FALSE))</f>
        <v>4</v>
      </c>
      <c r="AI35" s="57" t="str">
        <f>IF(AI34="","",VLOOKUP(AI34,'[2]【記載例】シフト記号表（勤務時間帯）'!$C$6:$K$35,9,FALSE))</f>
        <v/>
      </c>
      <c r="AJ35" s="57" t="str">
        <f>IF(AJ34="","",VLOOKUP(AJ34,'[2]【記載例】シフト記号表（勤務時間帯）'!$C$6:$K$35,9,FALSE))</f>
        <v/>
      </c>
      <c r="AK35" s="57">
        <f>IF(AK34="","",VLOOKUP(AK34,'[2]【記載例】シフト記号表（勤務時間帯）'!$C$6:$K$35,9,FALSE))</f>
        <v>4</v>
      </c>
      <c r="AL35" s="57" t="str">
        <f>IF(AL34="","",VLOOKUP(AL34,'[2]【記載例】シフト記号表（勤務時間帯）'!$C$6:$K$35,9,FALSE))</f>
        <v/>
      </c>
      <c r="AM35" s="58">
        <f>IF(AM34="","",VLOOKUP(AM34,'[2]【記載例】シフト記号表（勤務時間帯）'!$C$6:$K$35,9,FALSE))</f>
        <v>4</v>
      </c>
      <c r="AN35" s="56" t="str">
        <f>IF(AN34="","",VLOOKUP(AN34,'[2]【記載例】シフト記号表（勤務時間帯）'!$C$6:$K$35,9,FALSE))</f>
        <v/>
      </c>
      <c r="AO35" s="57">
        <f>IF(AO34="","",VLOOKUP(AO34,'[2]【記載例】シフト記号表（勤務時間帯）'!$C$6:$K$35,9,FALSE))</f>
        <v>4</v>
      </c>
      <c r="AP35" s="57" t="str">
        <f>IF(AP34="","",VLOOKUP(AP34,'[2]【記載例】シフト記号表（勤務時間帯）'!$C$6:$K$35,9,FALSE))</f>
        <v/>
      </c>
      <c r="AQ35" s="57" t="str">
        <f>IF(AQ34="","",VLOOKUP(AQ34,'[2]【記載例】シフト記号表（勤務時間帯）'!$C$6:$K$35,9,FALSE))</f>
        <v/>
      </c>
      <c r="AR35" s="57">
        <f>IF(AR34="","",VLOOKUP(AR34,'[2]【記載例】シフト記号表（勤務時間帯）'!$C$6:$K$35,9,FALSE))</f>
        <v>4</v>
      </c>
      <c r="AS35" s="57" t="str">
        <f>IF(AS34="","",VLOOKUP(AS34,'[2]【記載例】シフト記号表（勤務時間帯）'!$C$6:$K$35,9,FALSE))</f>
        <v/>
      </c>
      <c r="AT35" s="58">
        <f>IF(AT34="","",VLOOKUP(AT34,'[2]【記載例】シフト記号表（勤務時間帯）'!$C$6:$K$35,9,FALSE))</f>
        <v>4</v>
      </c>
      <c r="AU35" s="56" t="str">
        <f>IF(AU34="","",VLOOKUP(AU34,'[2]【記載例】シフト記号表（勤務時間帯）'!$C$6:$K$35,9,FALSE))</f>
        <v/>
      </c>
      <c r="AV35" s="57" t="str">
        <f>IF(AV34="","",VLOOKUP(AV34,'[2]【記載例】シフト記号表（勤務時間帯）'!$C$6:$K$35,9,FALSE))</f>
        <v/>
      </c>
      <c r="AW35" s="57" t="str">
        <f>IF(AW34="","",VLOOKUP(AW34,'[2]【記載例】シフト記号表（勤務時間帯）'!$C$6:$K$35,9,FALSE))</f>
        <v/>
      </c>
      <c r="AX35" s="377">
        <f>IF($BB$3="４週",SUM(S35:AT35),IF($BB$3="暦月",SUM(S35:AW35),""))</f>
        <v>48</v>
      </c>
      <c r="AY35" s="378"/>
      <c r="AZ35" s="379">
        <f>IF($BB$3="４週",AX35/4,IF($BB$3="暦月",【記載例】通所介護!AX35/(【記載例】通所介護!$BB$8/7),""))</f>
        <v>11.200000000000001</v>
      </c>
      <c r="BA35" s="380"/>
      <c r="BB35" s="274"/>
      <c r="BC35" s="626"/>
      <c r="BD35" s="626"/>
      <c r="BE35" s="626"/>
      <c r="BF35" s="275"/>
    </row>
    <row r="36" spans="2:58" ht="20.25" customHeight="1" x14ac:dyDescent="0.2">
      <c r="B36" s="620"/>
      <c r="C36" s="299"/>
      <c r="D36" s="300"/>
      <c r="E36" s="301"/>
      <c r="F36" s="23" t="str">
        <f>C34</f>
        <v>看護職員</v>
      </c>
      <c r="G36" s="283"/>
      <c r="H36" s="263"/>
      <c r="I36" s="264"/>
      <c r="J36" s="264"/>
      <c r="K36" s="265"/>
      <c r="L36" s="288"/>
      <c r="M36" s="289"/>
      <c r="N36" s="289"/>
      <c r="O36" s="290"/>
      <c r="P36" s="627" t="s">
        <v>381</v>
      </c>
      <c r="Q36" s="628"/>
      <c r="R36" s="629"/>
      <c r="S36" s="59" t="str">
        <f>IF(S34="","",VLOOKUP(S34,'[2]【記載例】シフト記号表（勤務時間帯）'!$C$6:$U$35,19,FALSE))</f>
        <v/>
      </c>
      <c r="T36" s="60">
        <f>IF(T34="","",VLOOKUP(T34,'[2]【記載例】シフト記号表（勤務時間帯）'!$C$6:$U$35,19,FALSE))</f>
        <v>4</v>
      </c>
      <c r="U36" s="60" t="str">
        <f>IF(U34="","",VLOOKUP(U34,'[2]【記載例】シフト記号表（勤務時間帯）'!$C$6:$U$35,19,FALSE))</f>
        <v/>
      </c>
      <c r="V36" s="60" t="str">
        <f>IF(V34="","",VLOOKUP(V34,'[2]【記載例】シフト記号表（勤務時間帯）'!$C$6:$U$35,19,FALSE))</f>
        <v/>
      </c>
      <c r="W36" s="60">
        <f>IF(W34="","",VLOOKUP(W34,'[2]【記載例】シフト記号表（勤務時間帯）'!$C$6:$U$35,19,FALSE))</f>
        <v>4</v>
      </c>
      <c r="X36" s="60" t="str">
        <f>IF(X34="","",VLOOKUP(X34,'[2]【記載例】シフト記号表（勤務時間帯）'!$C$6:$U$35,19,FALSE))</f>
        <v/>
      </c>
      <c r="Y36" s="61">
        <f>IF(Y34="","",VLOOKUP(Y34,'[2]【記載例】シフト記号表（勤務時間帯）'!$C$6:$U$35,19,FALSE))</f>
        <v>4</v>
      </c>
      <c r="Z36" s="59" t="str">
        <f>IF(Z34="","",VLOOKUP(Z34,'[2]【記載例】シフト記号表（勤務時間帯）'!$C$6:$U$35,19,FALSE))</f>
        <v/>
      </c>
      <c r="AA36" s="60">
        <f>IF(AA34="","",VLOOKUP(AA34,'[2]【記載例】シフト記号表（勤務時間帯）'!$C$6:$U$35,19,FALSE))</f>
        <v>4</v>
      </c>
      <c r="AB36" s="60" t="str">
        <f>IF(AB34="","",VLOOKUP(AB34,'[2]【記載例】シフト記号表（勤務時間帯）'!$C$6:$U$35,19,FALSE))</f>
        <v/>
      </c>
      <c r="AC36" s="60" t="str">
        <f>IF(AC34="","",VLOOKUP(AC34,'[2]【記載例】シフト記号表（勤務時間帯）'!$C$6:$U$35,19,FALSE))</f>
        <v/>
      </c>
      <c r="AD36" s="60">
        <f>IF(AD34="","",VLOOKUP(AD34,'[2]【記載例】シフト記号表（勤務時間帯）'!$C$6:$U$35,19,FALSE))</f>
        <v>4</v>
      </c>
      <c r="AE36" s="60" t="str">
        <f>IF(AE34="","",VLOOKUP(AE34,'[2]【記載例】シフト記号表（勤務時間帯）'!$C$6:$U$35,19,FALSE))</f>
        <v/>
      </c>
      <c r="AF36" s="61">
        <f>IF(AF34="","",VLOOKUP(AF34,'[2]【記載例】シフト記号表（勤務時間帯）'!$C$6:$U$35,19,FALSE))</f>
        <v>4</v>
      </c>
      <c r="AG36" s="59" t="str">
        <f>IF(AG34="","",VLOOKUP(AG34,'[2]【記載例】シフト記号表（勤務時間帯）'!$C$6:$U$35,19,FALSE))</f>
        <v/>
      </c>
      <c r="AH36" s="60">
        <f>IF(AH34="","",VLOOKUP(AH34,'[2]【記載例】シフト記号表（勤務時間帯）'!$C$6:$U$35,19,FALSE))</f>
        <v>4</v>
      </c>
      <c r="AI36" s="60" t="str">
        <f>IF(AI34="","",VLOOKUP(AI34,'[2]【記載例】シフト記号表（勤務時間帯）'!$C$6:$U$35,19,FALSE))</f>
        <v/>
      </c>
      <c r="AJ36" s="60" t="str">
        <f>IF(AJ34="","",VLOOKUP(AJ34,'[2]【記載例】シフト記号表（勤務時間帯）'!$C$6:$U$35,19,FALSE))</f>
        <v/>
      </c>
      <c r="AK36" s="60">
        <f>IF(AK34="","",VLOOKUP(AK34,'[2]【記載例】シフト記号表（勤務時間帯）'!$C$6:$U$35,19,FALSE))</f>
        <v>4</v>
      </c>
      <c r="AL36" s="60" t="str">
        <f>IF(AL34="","",VLOOKUP(AL34,'[2]【記載例】シフト記号表（勤務時間帯）'!$C$6:$U$35,19,FALSE))</f>
        <v/>
      </c>
      <c r="AM36" s="61">
        <f>IF(AM34="","",VLOOKUP(AM34,'[2]【記載例】シフト記号表（勤務時間帯）'!$C$6:$U$35,19,FALSE))</f>
        <v>4</v>
      </c>
      <c r="AN36" s="59" t="str">
        <f>IF(AN34="","",VLOOKUP(AN34,'[2]【記載例】シフト記号表（勤務時間帯）'!$C$6:$U$35,19,FALSE))</f>
        <v/>
      </c>
      <c r="AO36" s="60">
        <f>IF(AO34="","",VLOOKUP(AO34,'[2]【記載例】シフト記号表（勤務時間帯）'!$C$6:$U$35,19,FALSE))</f>
        <v>4</v>
      </c>
      <c r="AP36" s="60" t="str">
        <f>IF(AP34="","",VLOOKUP(AP34,'[2]【記載例】シフト記号表（勤務時間帯）'!$C$6:$U$35,19,FALSE))</f>
        <v/>
      </c>
      <c r="AQ36" s="60" t="str">
        <f>IF(AQ34="","",VLOOKUP(AQ34,'[2]【記載例】シフト記号表（勤務時間帯）'!$C$6:$U$35,19,FALSE))</f>
        <v/>
      </c>
      <c r="AR36" s="60">
        <f>IF(AR34="","",VLOOKUP(AR34,'[2]【記載例】シフト記号表（勤務時間帯）'!$C$6:$U$35,19,FALSE))</f>
        <v>4</v>
      </c>
      <c r="AS36" s="60" t="str">
        <f>IF(AS34="","",VLOOKUP(AS34,'[2]【記載例】シフト記号表（勤務時間帯）'!$C$6:$U$35,19,FALSE))</f>
        <v/>
      </c>
      <c r="AT36" s="61">
        <f>IF(AT34="","",VLOOKUP(AT34,'[2]【記載例】シフト記号表（勤務時間帯）'!$C$6:$U$35,19,FALSE))</f>
        <v>4</v>
      </c>
      <c r="AU36" s="59" t="str">
        <f>IF(AU34="","",VLOOKUP(AU34,'[2]【記載例】シフト記号表（勤務時間帯）'!$C$6:$U$35,19,FALSE))</f>
        <v/>
      </c>
      <c r="AV36" s="60" t="str">
        <f>IF(AV34="","",VLOOKUP(AV34,'[2]【記載例】シフト記号表（勤務時間帯）'!$C$6:$U$35,19,FALSE))</f>
        <v/>
      </c>
      <c r="AW36" s="60" t="str">
        <f>IF(AW34="","",VLOOKUP(AW34,'[2]【記載例】シフト記号表（勤務時間帯）'!$C$6:$U$35,19,FALSE))</f>
        <v/>
      </c>
      <c r="AX36" s="381">
        <f>IF($BB$3="４週",SUM(S36:AT36),IF($BB$3="暦月",SUM(S36:AW36),""))</f>
        <v>48</v>
      </c>
      <c r="AY36" s="382"/>
      <c r="AZ36" s="383">
        <f>IF($BB$3="４週",AX36/4,IF($BB$3="暦月",【記載例】通所介護!AX36/(【記載例】通所介護!$BB$8/7),""))</f>
        <v>11.200000000000001</v>
      </c>
      <c r="BA36" s="384"/>
      <c r="BB36" s="276"/>
      <c r="BC36" s="277"/>
      <c r="BD36" s="277"/>
      <c r="BE36" s="277"/>
      <c r="BF36" s="278"/>
    </row>
    <row r="37" spans="2:58" ht="20.25" customHeight="1" x14ac:dyDescent="0.2">
      <c r="B37" s="620">
        <f>B34+1</f>
        <v>6</v>
      </c>
      <c r="C37" s="294" t="s">
        <v>389</v>
      </c>
      <c r="D37" s="295"/>
      <c r="E37" s="296"/>
      <c r="F37" s="126"/>
      <c r="G37" s="282" t="s">
        <v>386</v>
      </c>
      <c r="H37" s="284" t="s">
        <v>375</v>
      </c>
      <c r="I37" s="264"/>
      <c r="J37" s="264"/>
      <c r="K37" s="265"/>
      <c r="L37" s="285" t="s">
        <v>388</v>
      </c>
      <c r="M37" s="286"/>
      <c r="N37" s="286"/>
      <c r="O37" s="287"/>
      <c r="P37" s="630" t="s">
        <v>377</v>
      </c>
      <c r="Q37" s="631"/>
      <c r="R37" s="632"/>
      <c r="S37" s="20"/>
      <c r="T37" s="21" t="s">
        <v>378</v>
      </c>
      <c r="U37" s="21" t="s">
        <v>378</v>
      </c>
      <c r="V37" s="21"/>
      <c r="W37" s="21"/>
      <c r="X37" s="21" t="s">
        <v>378</v>
      </c>
      <c r="Y37" s="22"/>
      <c r="Z37" s="20"/>
      <c r="AA37" s="21" t="s">
        <v>378</v>
      </c>
      <c r="AB37" s="21" t="s">
        <v>378</v>
      </c>
      <c r="AC37" s="21"/>
      <c r="AD37" s="21"/>
      <c r="AE37" s="21" t="s">
        <v>378</v>
      </c>
      <c r="AF37" s="22"/>
      <c r="AG37" s="20"/>
      <c r="AH37" s="21" t="s">
        <v>378</v>
      </c>
      <c r="AI37" s="21" t="s">
        <v>378</v>
      </c>
      <c r="AJ37" s="21"/>
      <c r="AK37" s="21"/>
      <c r="AL37" s="21" t="s">
        <v>378</v>
      </c>
      <c r="AM37" s="22"/>
      <c r="AN37" s="20"/>
      <c r="AO37" s="21" t="s">
        <v>378</v>
      </c>
      <c r="AP37" s="21" t="s">
        <v>378</v>
      </c>
      <c r="AQ37" s="21"/>
      <c r="AR37" s="21"/>
      <c r="AS37" s="21" t="s">
        <v>378</v>
      </c>
      <c r="AT37" s="22"/>
      <c r="AU37" s="20"/>
      <c r="AV37" s="21"/>
      <c r="AW37" s="21"/>
      <c r="AX37" s="434"/>
      <c r="AY37" s="435"/>
      <c r="AZ37" s="436"/>
      <c r="BA37" s="437"/>
      <c r="BB37" s="291" t="s">
        <v>382</v>
      </c>
      <c r="BC37" s="292"/>
      <c r="BD37" s="292"/>
      <c r="BE37" s="292"/>
      <c r="BF37" s="293"/>
    </row>
    <row r="38" spans="2:58" ht="20.25" customHeight="1" x14ac:dyDescent="0.2">
      <c r="B38" s="620"/>
      <c r="C38" s="297"/>
      <c r="D38" s="633"/>
      <c r="E38" s="298"/>
      <c r="F38" s="23"/>
      <c r="G38" s="259"/>
      <c r="H38" s="263"/>
      <c r="I38" s="264"/>
      <c r="J38" s="264"/>
      <c r="K38" s="265"/>
      <c r="L38" s="269"/>
      <c r="M38" s="622"/>
      <c r="N38" s="622"/>
      <c r="O38" s="270"/>
      <c r="P38" s="623" t="s">
        <v>380</v>
      </c>
      <c r="Q38" s="624"/>
      <c r="R38" s="625"/>
      <c r="S38" s="56" t="str">
        <f>IF(S37="","",VLOOKUP(S37,'[2]【記載例】シフト記号表（勤務時間帯）'!$C$6:$K$35,9,FALSE))</f>
        <v/>
      </c>
      <c r="T38" s="57">
        <f>IF(T37="","",VLOOKUP(T37,'[2]【記載例】シフト記号表（勤務時間帯）'!$C$6:$K$35,9,FALSE))</f>
        <v>8</v>
      </c>
      <c r="U38" s="57">
        <f>IF(U37="","",VLOOKUP(U37,'[2]【記載例】シフト記号表（勤務時間帯）'!$C$6:$K$35,9,FALSE))</f>
        <v>8</v>
      </c>
      <c r="V38" s="57" t="str">
        <f>IF(V37="","",VLOOKUP(V37,'[2]【記載例】シフト記号表（勤務時間帯）'!$C$6:$K$35,9,FALSE))</f>
        <v/>
      </c>
      <c r="W38" s="57" t="str">
        <f>IF(W37="","",VLOOKUP(W37,'[2]【記載例】シフト記号表（勤務時間帯）'!$C$6:$K$35,9,FALSE))</f>
        <v/>
      </c>
      <c r="X38" s="57">
        <f>IF(X37="","",VLOOKUP(X37,'[2]【記載例】シフト記号表（勤務時間帯）'!$C$6:$K$35,9,FALSE))</f>
        <v>8</v>
      </c>
      <c r="Y38" s="58" t="str">
        <f>IF(Y37="","",VLOOKUP(Y37,'[2]【記載例】シフト記号表（勤務時間帯）'!$C$6:$K$35,9,FALSE))</f>
        <v/>
      </c>
      <c r="Z38" s="56" t="str">
        <f>IF(Z37="","",VLOOKUP(Z37,'[2]【記載例】シフト記号表（勤務時間帯）'!$C$6:$K$35,9,FALSE))</f>
        <v/>
      </c>
      <c r="AA38" s="57">
        <f>IF(AA37="","",VLOOKUP(AA37,'[2]【記載例】シフト記号表（勤務時間帯）'!$C$6:$K$35,9,FALSE))</f>
        <v>8</v>
      </c>
      <c r="AB38" s="57">
        <f>IF(AB37="","",VLOOKUP(AB37,'[2]【記載例】シフト記号表（勤務時間帯）'!$C$6:$K$35,9,FALSE))</f>
        <v>8</v>
      </c>
      <c r="AC38" s="57" t="str">
        <f>IF(AC37="","",VLOOKUP(AC37,'[2]【記載例】シフト記号表（勤務時間帯）'!$C$6:$K$35,9,FALSE))</f>
        <v/>
      </c>
      <c r="AD38" s="57" t="str">
        <f>IF(AD37="","",VLOOKUP(AD37,'[2]【記載例】シフト記号表（勤務時間帯）'!$C$6:$K$35,9,FALSE))</f>
        <v/>
      </c>
      <c r="AE38" s="57">
        <f>IF(AE37="","",VLOOKUP(AE37,'[2]【記載例】シフト記号表（勤務時間帯）'!$C$6:$K$35,9,FALSE))</f>
        <v>8</v>
      </c>
      <c r="AF38" s="58" t="str">
        <f>IF(AF37="","",VLOOKUP(AF37,'[2]【記載例】シフト記号表（勤務時間帯）'!$C$6:$K$35,9,FALSE))</f>
        <v/>
      </c>
      <c r="AG38" s="56" t="str">
        <f>IF(AG37="","",VLOOKUP(AG37,'[2]【記載例】シフト記号表（勤務時間帯）'!$C$6:$K$35,9,FALSE))</f>
        <v/>
      </c>
      <c r="AH38" s="57">
        <f>IF(AH37="","",VLOOKUP(AH37,'[2]【記載例】シフト記号表（勤務時間帯）'!$C$6:$K$35,9,FALSE))</f>
        <v>8</v>
      </c>
      <c r="AI38" s="57">
        <f>IF(AI37="","",VLOOKUP(AI37,'[2]【記載例】シフト記号表（勤務時間帯）'!$C$6:$K$35,9,FALSE))</f>
        <v>8</v>
      </c>
      <c r="AJ38" s="57" t="str">
        <f>IF(AJ37="","",VLOOKUP(AJ37,'[2]【記載例】シフト記号表（勤務時間帯）'!$C$6:$K$35,9,FALSE))</f>
        <v/>
      </c>
      <c r="AK38" s="57" t="str">
        <f>IF(AK37="","",VLOOKUP(AK37,'[2]【記載例】シフト記号表（勤務時間帯）'!$C$6:$K$35,9,FALSE))</f>
        <v/>
      </c>
      <c r="AL38" s="57">
        <f>IF(AL37="","",VLOOKUP(AL37,'[2]【記載例】シフト記号表（勤務時間帯）'!$C$6:$K$35,9,FALSE))</f>
        <v>8</v>
      </c>
      <c r="AM38" s="58" t="str">
        <f>IF(AM37="","",VLOOKUP(AM37,'[2]【記載例】シフト記号表（勤務時間帯）'!$C$6:$K$35,9,FALSE))</f>
        <v/>
      </c>
      <c r="AN38" s="56" t="str">
        <f>IF(AN37="","",VLOOKUP(AN37,'[2]【記載例】シフト記号表（勤務時間帯）'!$C$6:$K$35,9,FALSE))</f>
        <v/>
      </c>
      <c r="AO38" s="57">
        <f>IF(AO37="","",VLOOKUP(AO37,'[2]【記載例】シフト記号表（勤務時間帯）'!$C$6:$K$35,9,FALSE))</f>
        <v>8</v>
      </c>
      <c r="AP38" s="57">
        <f>IF(AP37="","",VLOOKUP(AP37,'[2]【記載例】シフト記号表（勤務時間帯）'!$C$6:$K$35,9,FALSE))</f>
        <v>8</v>
      </c>
      <c r="AQ38" s="57" t="str">
        <f>IF(AQ37="","",VLOOKUP(AQ37,'[2]【記載例】シフト記号表（勤務時間帯）'!$C$6:$K$35,9,FALSE))</f>
        <v/>
      </c>
      <c r="AR38" s="57" t="str">
        <f>IF(AR37="","",VLOOKUP(AR37,'[2]【記載例】シフト記号表（勤務時間帯）'!$C$6:$K$35,9,FALSE))</f>
        <v/>
      </c>
      <c r="AS38" s="57">
        <f>IF(AS37="","",VLOOKUP(AS37,'[2]【記載例】シフト記号表（勤務時間帯）'!$C$6:$K$35,9,FALSE))</f>
        <v>8</v>
      </c>
      <c r="AT38" s="58" t="str">
        <f>IF(AT37="","",VLOOKUP(AT37,'[2]【記載例】シフト記号表（勤務時間帯）'!$C$6:$K$35,9,FALSE))</f>
        <v/>
      </c>
      <c r="AU38" s="56" t="str">
        <f>IF(AU37="","",VLOOKUP(AU37,'[2]【記載例】シフト記号表（勤務時間帯）'!$C$6:$K$35,9,FALSE))</f>
        <v/>
      </c>
      <c r="AV38" s="57" t="str">
        <f>IF(AV37="","",VLOOKUP(AV37,'[2]【記載例】シフト記号表（勤務時間帯）'!$C$6:$K$35,9,FALSE))</f>
        <v/>
      </c>
      <c r="AW38" s="57" t="str">
        <f>IF(AW37="","",VLOOKUP(AW37,'[2]【記載例】シフト記号表（勤務時間帯）'!$C$6:$K$35,9,FALSE))</f>
        <v/>
      </c>
      <c r="AX38" s="377">
        <f>IF($BB$3="４週",SUM(S38:AT38),IF($BB$3="暦月",SUM(S38:AW38),""))</f>
        <v>96</v>
      </c>
      <c r="AY38" s="378"/>
      <c r="AZ38" s="379">
        <f>IF($BB$3="４週",AX38/4,IF($BB$3="暦月",【記載例】通所介護!AX38/(【記載例】通所介護!$BB$8/7),""))</f>
        <v>22.400000000000002</v>
      </c>
      <c r="BA38" s="380"/>
      <c r="BB38" s="274"/>
      <c r="BC38" s="626"/>
      <c r="BD38" s="626"/>
      <c r="BE38" s="626"/>
      <c r="BF38" s="275"/>
    </row>
    <row r="39" spans="2:58" ht="20.25" customHeight="1" x14ac:dyDescent="0.2">
      <c r="B39" s="620"/>
      <c r="C39" s="299"/>
      <c r="D39" s="300"/>
      <c r="E39" s="301"/>
      <c r="F39" s="23" t="str">
        <f>C37</f>
        <v>介護職員</v>
      </c>
      <c r="G39" s="283"/>
      <c r="H39" s="263"/>
      <c r="I39" s="264"/>
      <c r="J39" s="264"/>
      <c r="K39" s="265"/>
      <c r="L39" s="288"/>
      <c r="M39" s="289"/>
      <c r="N39" s="289"/>
      <c r="O39" s="290"/>
      <c r="P39" s="627" t="s">
        <v>381</v>
      </c>
      <c r="Q39" s="628"/>
      <c r="R39" s="629"/>
      <c r="S39" s="59" t="str">
        <f>IF(S37="","",VLOOKUP(S37,'[2]【記載例】シフト記号表（勤務時間帯）'!$C$6:$U$35,19,FALSE))</f>
        <v/>
      </c>
      <c r="T39" s="60">
        <f>IF(T37="","",VLOOKUP(T37,'[2]【記載例】シフト記号表（勤務時間帯）'!$C$6:$U$35,19,FALSE))</f>
        <v>7</v>
      </c>
      <c r="U39" s="60">
        <f>IF(U37="","",VLOOKUP(U37,'[2]【記載例】シフト記号表（勤務時間帯）'!$C$6:$U$35,19,FALSE))</f>
        <v>7</v>
      </c>
      <c r="V39" s="60" t="str">
        <f>IF(V37="","",VLOOKUP(V37,'[2]【記載例】シフト記号表（勤務時間帯）'!$C$6:$U$35,19,FALSE))</f>
        <v/>
      </c>
      <c r="W39" s="60" t="str">
        <f>IF(W37="","",VLOOKUP(W37,'[2]【記載例】シフト記号表（勤務時間帯）'!$C$6:$U$35,19,FALSE))</f>
        <v/>
      </c>
      <c r="X39" s="60">
        <f>IF(X37="","",VLOOKUP(X37,'[2]【記載例】シフト記号表（勤務時間帯）'!$C$6:$U$35,19,FALSE))</f>
        <v>7</v>
      </c>
      <c r="Y39" s="61" t="str">
        <f>IF(Y37="","",VLOOKUP(Y37,'[2]【記載例】シフト記号表（勤務時間帯）'!$C$6:$U$35,19,FALSE))</f>
        <v/>
      </c>
      <c r="Z39" s="59" t="str">
        <f>IF(Z37="","",VLOOKUP(Z37,'[2]【記載例】シフト記号表（勤務時間帯）'!$C$6:$U$35,19,FALSE))</f>
        <v/>
      </c>
      <c r="AA39" s="60">
        <f>IF(AA37="","",VLOOKUP(AA37,'[2]【記載例】シフト記号表（勤務時間帯）'!$C$6:$U$35,19,FALSE))</f>
        <v>7</v>
      </c>
      <c r="AB39" s="60">
        <f>IF(AB37="","",VLOOKUP(AB37,'[2]【記載例】シフト記号表（勤務時間帯）'!$C$6:$U$35,19,FALSE))</f>
        <v>7</v>
      </c>
      <c r="AC39" s="60" t="str">
        <f>IF(AC37="","",VLOOKUP(AC37,'[2]【記載例】シフト記号表（勤務時間帯）'!$C$6:$U$35,19,FALSE))</f>
        <v/>
      </c>
      <c r="AD39" s="60" t="str">
        <f>IF(AD37="","",VLOOKUP(AD37,'[2]【記載例】シフト記号表（勤務時間帯）'!$C$6:$U$35,19,FALSE))</f>
        <v/>
      </c>
      <c r="AE39" s="60">
        <f>IF(AE37="","",VLOOKUP(AE37,'[2]【記載例】シフト記号表（勤務時間帯）'!$C$6:$U$35,19,FALSE))</f>
        <v>7</v>
      </c>
      <c r="AF39" s="61" t="str">
        <f>IF(AF37="","",VLOOKUP(AF37,'[2]【記載例】シフト記号表（勤務時間帯）'!$C$6:$U$35,19,FALSE))</f>
        <v/>
      </c>
      <c r="AG39" s="59" t="str">
        <f>IF(AG37="","",VLOOKUP(AG37,'[2]【記載例】シフト記号表（勤務時間帯）'!$C$6:$U$35,19,FALSE))</f>
        <v/>
      </c>
      <c r="AH39" s="60">
        <f>IF(AH37="","",VLOOKUP(AH37,'[2]【記載例】シフト記号表（勤務時間帯）'!$C$6:$U$35,19,FALSE))</f>
        <v>7</v>
      </c>
      <c r="AI39" s="60">
        <f>IF(AI37="","",VLOOKUP(AI37,'[2]【記載例】シフト記号表（勤務時間帯）'!$C$6:$U$35,19,FALSE))</f>
        <v>7</v>
      </c>
      <c r="AJ39" s="60" t="str">
        <f>IF(AJ37="","",VLOOKUP(AJ37,'[2]【記載例】シフト記号表（勤務時間帯）'!$C$6:$U$35,19,FALSE))</f>
        <v/>
      </c>
      <c r="AK39" s="60" t="str">
        <f>IF(AK37="","",VLOOKUP(AK37,'[2]【記載例】シフト記号表（勤務時間帯）'!$C$6:$U$35,19,FALSE))</f>
        <v/>
      </c>
      <c r="AL39" s="60">
        <f>IF(AL37="","",VLOOKUP(AL37,'[2]【記載例】シフト記号表（勤務時間帯）'!$C$6:$U$35,19,FALSE))</f>
        <v>7</v>
      </c>
      <c r="AM39" s="61" t="str">
        <f>IF(AM37="","",VLOOKUP(AM37,'[2]【記載例】シフト記号表（勤務時間帯）'!$C$6:$U$35,19,FALSE))</f>
        <v/>
      </c>
      <c r="AN39" s="59" t="str">
        <f>IF(AN37="","",VLOOKUP(AN37,'[2]【記載例】シフト記号表（勤務時間帯）'!$C$6:$U$35,19,FALSE))</f>
        <v/>
      </c>
      <c r="AO39" s="60">
        <f>IF(AO37="","",VLOOKUP(AO37,'[2]【記載例】シフト記号表（勤務時間帯）'!$C$6:$U$35,19,FALSE))</f>
        <v>7</v>
      </c>
      <c r="AP39" s="60">
        <f>IF(AP37="","",VLOOKUP(AP37,'[2]【記載例】シフト記号表（勤務時間帯）'!$C$6:$U$35,19,FALSE))</f>
        <v>7</v>
      </c>
      <c r="AQ39" s="60" t="str">
        <f>IF(AQ37="","",VLOOKUP(AQ37,'[2]【記載例】シフト記号表（勤務時間帯）'!$C$6:$U$35,19,FALSE))</f>
        <v/>
      </c>
      <c r="AR39" s="60" t="str">
        <f>IF(AR37="","",VLOOKUP(AR37,'[2]【記載例】シフト記号表（勤務時間帯）'!$C$6:$U$35,19,FALSE))</f>
        <v/>
      </c>
      <c r="AS39" s="60">
        <f>IF(AS37="","",VLOOKUP(AS37,'[2]【記載例】シフト記号表（勤務時間帯）'!$C$6:$U$35,19,FALSE))</f>
        <v>7</v>
      </c>
      <c r="AT39" s="61" t="str">
        <f>IF(AT37="","",VLOOKUP(AT37,'[2]【記載例】シフト記号表（勤務時間帯）'!$C$6:$U$35,19,FALSE))</f>
        <v/>
      </c>
      <c r="AU39" s="59" t="str">
        <f>IF(AU37="","",VLOOKUP(AU37,'[2]【記載例】シフト記号表（勤務時間帯）'!$C$6:$U$35,19,FALSE))</f>
        <v/>
      </c>
      <c r="AV39" s="60" t="str">
        <f>IF(AV37="","",VLOOKUP(AV37,'[2]【記載例】シフト記号表（勤務時間帯）'!$C$6:$U$35,19,FALSE))</f>
        <v/>
      </c>
      <c r="AW39" s="60" t="str">
        <f>IF(AW37="","",VLOOKUP(AW37,'[2]【記載例】シフト記号表（勤務時間帯）'!$C$6:$U$35,19,FALSE))</f>
        <v/>
      </c>
      <c r="AX39" s="381">
        <f>IF($BB$3="４週",SUM(S39:AT39),IF($BB$3="暦月",SUM(S39:AW39),""))</f>
        <v>84</v>
      </c>
      <c r="AY39" s="382"/>
      <c r="AZ39" s="383">
        <f>IF($BB$3="４週",AX39/4,IF($BB$3="暦月",【記載例】通所介護!AX39/(【記載例】通所介護!$BB$8/7),""))</f>
        <v>19.600000000000001</v>
      </c>
      <c r="BA39" s="384"/>
      <c r="BB39" s="276"/>
      <c r="BC39" s="277"/>
      <c r="BD39" s="277"/>
      <c r="BE39" s="277"/>
      <c r="BF39" s="278"/>
    </row>
    <row r="40" spans="2:58" ht="20.25" customHeight="1" x14ac:dyDescent="0.2">
      <c r="B40" s="620">
        <f>B37+1</f>
        <v>7</v>
      </c>
      <c r="C40" s="294" t="s">
        <v>389</v>
      </c>
      <c r="D40" s="295"/>
      <c r="E40" s="296"/>
      <c r="F40" s="126"/>
      <c r="G40" s="282" t="s">
        <v>386</v>
      </c>
      <c r="H40" s="284" t="s">
        <v>375</v>
      </c>
      <c r="I40" s="264"/>
      <c r="J40" s="264"/>
      <c r="K40" s="265"/>
      <c r="L40" s="285" t="s">
        <v>399</v>
      </c>
      <c r="M40" s="286"/>
      <c r="N40" s="286"/>
      <c r="O40" s="287"/>
      <c r="P40" s="630" t="s">
        <v>377</v>
      </c>
      <c r="Q40" s="631"/>
      <c r="R40" s="632"/>
      <c r="S40" s="20"/>
      <c r="T40" s="21"/>
      <c r="U40" s="21"/>
      <c r="V40" s="21"/>
      <c r="W40" s="21"/>
      <c r="X40" s="21"/>
      <c r="Y40" s="22" t="s">
        <v>378</v>
      </c>
      <c r="Z40" s="20"/>
      <c r="AA40" s="21"/>
      <c r="AB40" s="21"/>
      <c r="AC40" s="21"/>
      <c r="AD40" s="21"/>
      <c r="AE40" s="21"/>
      <c r="AF40" s="22" t="s">
        <v>378</v>
      </c>
      <c r="AG40" s="20"/>
      <c r="AH40" s="21"/>
      <c r="AI40" s="21"/>
      <c r="AJ40" s="21"/>
      <c r="AK40" s="21"/>
      <c r="AL40" s="21"/>
      <c r="AM40" s="22" t="s">
        <v>378</v>
      </c>
      <c r="AN40" s="20"/>
      <c r="AO40" s="21"/>
      <c r="AP40" s="21"/>
      <c r="AQ40" s="21"/>
      <c r="AR40" s="21"/>
      <c r="AS40" s="21"/>
      <c r="AT40" s="22" t="s">
        <v>378</v>
      </c>
      <c r="AU40" s="20"/>
      <c r="AV40" s="21"/>
      <c r="AW40" s="21"/>
      <c r="AX40" s="434"/>
      <c r="AY40" s="435"/>
      <c r="AZ40" s="436"/>
      <c r="BA40" s="437"/>
      <c r="BB40" s="291" t="s">
        <v>400</v>
      </c>
      <c r="BC40" s="292"/>
      <c r="BD40" s="292"/>
      <c r="BE40" s="292"/>
      <c r="BF40" s="293"/>
    </row>
    <row r="41" spans="2:58" ht="20.25" customHeight="1" x14ac:dyDescent="0.2">
      <c r="B41" s="620"/>
      <c r="C41" s="297"/>
      <c r="D41" s="633"/>
      <c r="E41" s="298"/>
      <c r="F41" s="23"/>
      <c r="G41" s="259"/>
      <c r="H41" s="263"/>
      <c r="I41" s="264"/>
      <c r="J41" s="264"/>
      <c r="K41" s="265"/>
      <c r="L41" s="269"/>
      <c r="M41" s="622"/>
      <c r="N41" s="622"/>
      <c r="O41" s="270"/>
      <c r="P41" s="623" t="s">
        <v>380</v>
      </c>
      <c r="Q41" s="624"/>
      <c r="R41" s="625"/>
      <c r="S41" s="56" t="str">
        <f>IF(S40="","",VLOOKUP(S40,'[2]【記載例】シフト記号表（勤務時間帯）'!$C$6:$K$35,9,FALSE))</f>
        <v/>
      </c>
      <c r="T41" s="57" t="str">
        <f>IF(T40="","",VLOOKUP(T40,'[2]【記載例】シフト記号表（勤務時間帯）'!$C$6:$K$35,9,FALSE))</f>
        <v/>
      </c>
      <c r="U41" s="57" t="str">
        <f>IF(U40="","",VLOOKUP(U40,'[2]【記載例】シフト記号表（勤務時間帯）'!$C$6:$K$35,9,FALSE))</f>
        <v/>
      </c>
      <c r="V41" s="57" t="str">
        <f>IF(V40="","",VLOOKUP(V40,'[2]【記載例】シフト記号表（勤務時間帯）'!$C$6:$K$35,9,FALSE))</f>
        <v/>
      </c>
      <c r="W41" s="57" t="str">
        <f>IF(W40="","",VLOOKUP(W40,'[2]【記載例】シフト記号表（勤務時間帯）'!$C$6:$K$35,9,FALSE))</f>
        <v/>
      </c>
      <c r="X41" s="57" t="str">
        <f>IF(X40="","",VLOOKUP(X40,'[2]【記載例】シフト記号表（勤務時間帯）'!$C$6:$K$35,9,FALSE))</f>
        <v/>
      </c>
      <c r="Y41" s="58">
        <f>IF(Y40="","",VLOOKUP(Y40,'[2]【記載例】シフト記号表（勤務時間帯）'!$C$6:$K$35,9,FALSE))</f>
        <v>8</v>
      </c>
      <c r="Z41" s="56" t="str">
        <f>IF(Z40="","",VLOOKUP(Z40,'[2]【記載例】シフト記号表（勤務時間帯）'!$C$6:$K$35,9,FALSE))</f>
        <v/>
      </c>
      <c r="AA41" s="57" t="str">
        <f>IF(AA40="","",VLOOKUP(AA40,'[2]【記載例】シフト記号表（勤務時間帯）'!$C$6:$K$35,9,FALSE))</f>
        <v/>
      </c>
      <c r="AB41" s="57" t="str">
        <f>IF(AB40="","",VLOOKUP(AB40,'[2]【記載例】シフト記号表（勤務時間帯）'!$C$6:$K$35,9,FALSE))</f>
        <v/>
      </c>
      <c r="AC41" s="57" t="str">
        <f>IF(AC40="","",VLOOKUP(AC40,'[2]【記載例】シフト記号表（勤務時間帯）'!$C$6:$K$35,9,FALSE))</f>
        <v/>
      </c>
      <c r="AD41" s="57" t="str">
        <f>IF(AD40="","",VLOOKUP(AD40,'[2]【記載例】シフト記号表（勤務時間帯）'!$C$6:$K$35,9,FALSE))</f>
        <v/>
      </c>
      <c r="AE41" s="57" t="str">
        <f>IF(AE40="","",VLOOKUP(AE40,'[2]【記載例】シフト記号表（勤務時間帯）'!$C$6:$K$35,9,FALSE))</f>
        <v/>
      </c>
      <c r="AF41" s="58">
        <f>IF(AF40="","",VLOOKUP(AF40,'[2]【記載例】シフト記号表（勤務時間帯）'!$C$6:$K$35,9,FALSE))</f>
        <v>8</v>
      </c>
      <c r="AG41" s="56" t="str">
        <f>IF(AG40="","",VLOOKUP(AG40,'[2]【記載例】シフト記号表（勤務時間帯）'!$C$6:$K$35,9,FALSE))</f>
        <v/>
      </c>
      <c r="AH41" s="57" t="str">
        <f>IF(AH40="","",VLOOKUP(AH40,'[2]【記載例】シフト記号表（勤務時間帯）'!$C$6:$K$35,9,FALSE))</f>
        <v/>
      </c>
      <c r="AI41" s="57" t="str">
        <f>IF(AI40="","",VLOOKUP(AI40,'[2]【記載例】シフト記号表（勤務時間帯）'!$C$6:$K$35,9,FALSE))</f>
        <v/>
      </c>
      <c r="AJ41" s="57" t="str">
        <f>IF(AJ40="","",VLOOKUP(AJ40,'[2]【記載例】シフト記号表（勤務時間帯）'!$C$6:$K$35,9,FALSE))</f>
        <v/>
      </c>
      <c r="AK41" s="57" t="str">
        <f>IF(AK40="","",VLOOKUP(AK40,'[2]【記載例】シフト記号表（勤務時間帯）'!$C$6:$K$35,9,FALSE))</f>
        <v/>
      </c>
      <c r="AL41" s="57" t="str">
        <f>IF(AL40="","",VLOOKUP(AL40,'[2]【記載例】シフト記号表（勤務時間帯）'!$C$6:$K$35,9,FALSE))</f>
        <v/>
      </c>
      <c r="AM41" s="58">
        <f>IF(AM40="","",VLOOKUP(AM40,'[2]【記載例】シフト記号表（勤務時間帯）'!$C$6:$K$35,9,FALSE))</f>
        <v>8</v>
      </c>
      <c r="AN41" s="56" t="str">
        <f>IF(AN40="","",VLOOKUP(AN40,'[2]【記載例】シフト記号表（勤務時間帯）'!$C$6:$K$35,9,FALSE))</f>
        <v/>
      </c>
      <c r="AO41" s="57" t="str">
        <f>IF(AO40="","",VLOOKUP(AO40,'[2]【記載例】シフト記号表（勤務時間帯）'!$C$6:$K$35,9,FALSE))</f>
        <v/>
      </c>
      <c r="AP41" s="57" t="str">
        <f>IF(AP40="","",VLOOKUP(AP40,'[2]【記載例】シフト記号表（勤務時間帯）'!$C$6:$K$35,9,FALSE))</f>
        <v/>
      </c>
      <c r="AQ41" s="57" t="str">
        <f>IF(AQ40="","",VLOOKUP(AQ40,'[2]【記載例】シフト記号表（勤務時間帯）'!$C$6:$K$35,9,FALSE))</f>
        <v/>
      </c>
      <c r="AR41" s="57" t="str">
        <f>IF(AR40="","",VLOOKUP(AR40,'[2]【記載例】シフト記号表（勤務時間帯）'!$C$6:$K$35,9,FALSE))</f>
        <v/>
      </c>
      <c r="AS41" s="57" t="str">
        <f>IF(AS40="","",VLOOKUP(AS40,'[2]【記載例】シフト記号表（勤務時間帯）'!$C$6:$K$35,9,FALSE))</f>
        <v/>
      </c>
      <c r="AT41" s="58">
        <f>IF(AT40="","",VLOOKUP(AT40,'[2]【記載例】シフト記号表（勤務時間帯）'!$C$6:$K$35,9,FALSE))</f>
        <v>8</v>
      </c>
      <c r="AU41" s="56" t="str">
        <f>IF(AU40="","",VLOOKUP(AU40,'[2]【記載例】シフト記号表（勤務時間帯）'!$C$6:$K$35,9,FALSE))</f>
        <v/>
      </c>
      <c r="AV41" s="57" t="str">
        <f>IF(AV40="","",VLOOKUP(AV40,'[2]【記載例】シフト記号表（勤務時間帯）'!$C$6:$K$35,9,FALSE))</f>
        <v/>
      </c>
      <c r="AW41" s="57" t="str">
        <f>IF(AW40="","",VLOOKUP(AW40,'[2]【記載例】シフト記号表（勤務時間帯）'!$C$6:$K$35,9,FALSE))</f>
        <v/>
      </c>
      <c r="AX41" s="377">
        <f>IF($BB$3="４週",SUM(S41:AT41),IF($BB$3="暦月",SUM(S41:AW41),""))</f>
        <v>32</v>
      </c>
      <c r="AY41" s="378"/>
      <c r="AZ41" s="379">
        <f>IF($BB$3="４週",AX41/4,IF($BB$3="暦月",【記載例】通所介護!AX41/(【記載例】通所介護!$BB$8/7),""))</f>
        <v>7.4666666666666668</v>
      </c>
      <c r="BA41" s="380"/>
      <c r="BB41" s="274"/>
      <c r="BC41" s="626"/>
      <c r="BD41" s="626"/>
      <c r="BE41" s="626"/>
      <c r="BF41" s="275"/>
    </row>
    <row r="42" spans="2:58" ht="20.25" customHeight="1" x14ac:dyDescent="0.2">
      <c r="B42" s="620"/>
      <c r="C42" s="299"/>
      <c r="D42" s="300"/>
      <c r="E42" s="301"/>
      <c r="F42" s="23" t="str">
        <f>C40</f>
        <v>介護職員</v>
      </c>
      <c r="G42" s="283"/>
      <c r="H42" s="263"/>
      <c r="I42" s="264"/>
      <c r="J42" s="264"/>
      <c r="K42" s="265"/>
      <c r="L42" s="288"/>
      <c r="M42" s="289"/>
      <c r="N42" s="289"/>
      <c r="O42" s="290"/>
      <c r="P42" s="627" t="s">
        <v>381</v>
      </c>
      <c r="Q42" s="628"/>
      <c r="R42" s="629"/>
      <c r="S42" s="59" t="str">
        <f>IF(S40="","",VLOOKUP(S40,'[2]【記載例】シフト記号表（勤務時間帯）'!$C$6:$U$35,19,FALSE))</f>
        <v/>
      </c>
      <c r="T42" s="60" t="str">
        <f>IF(T40="","",VLOOKUP(T40,'[2]【記載例】シフト記号表（勤務時間帯）'!$C$6:$U$35,19,FALSE))</f>
        <v/>
      </c>
      <c r="U42" s="60" t="str">
        <f>IF(U40="","",VLOOKUP(U40,'[2]【記載例】シフト記号表（勤務時間帯）'!$C$6:$U$35,19,FALSE))</f>
        <v/>
      </c>
      <c r="V42" s="60" t="str">
        <f>IF(V40="","",VLOOKUP(V40,'[2]【記載例】シフト記号表（勤務時間帯）'!$C$6:$U$35,19,FALSE))</f>
        <v/>
      </c>
      <c r="W42" s="60" t="str">
        <f>IF(W40="","",VLOOKUP(W40,'[2]【記載例】シフト記号表（勤務時間帯）'!$C$6:$U$35,19,FALSE))</f>
        <v/>
      </c>
      <c r="X42" s="60" t="str">
        <f>IF(X40="","",VLOOKUP(X40,'[2]【記載例】シフト記号表（勤務時間帯）'!$C$6:$U$35,19,FALSE))</f>
        <v/>
      </c>
      <c r="Y42" s="61">
        <f>IF(Y40="","",VLOOKUP(Y40,'[2]【記載例】シフト記号表（勤務時間帯）'!$C$6:$U$35,19,FALSE))</f>
        <v>7</v>
      </c>
      <c r="Z42" s="59" t="str">
        <f>IF(Z40="","",VLOOKUP(Z40,'[2]【記載例】シフト記号表（勤務時間帯）'!$C$6:$U$35,19,FALSE))</f>
        <v/>
      </c>
      <c r="AA42" s="60" t="str">
        <f>IF(AA40="","",VLOOKUP(AA40,'[2]【記載例】シフト記号表（勤務時間帯）'!$C$6:$U$35,19,FALSE))</f>
        <v/>
      </c>
      <c r="AB42" s="60" t="str">
        <f>IF(AB40="","",VLOOKUP(AB40,'[2]【記載例】シフト記号表（勤務時間帯）'!$C$6:$U$35,19,FALSE))</f>
        <v/>
      </c>
      <c r="AC42" s="60" t="str">
        <f>IF(AC40="","",VLOOKUP(AC40,'[2]【記載例】シフト記号表（勤務時間帯）'!$C$6:$U$35,19,FALSE))</f>
        <v/>
      </c>
      <c r="AD42" s="60" t="str">
        <f>IF(AD40="","",VLOOKUP(AD40,'[2]【記載例】シフト記号表（勤務時間帯）'!$C$6:$U$35,19,FALSE))</f>
        <v/>
      </c>
      <c r="AE42" s="60" t="str">
        <f>IF(AE40="","",VLOOKUP(AE40,'[2]【記載例】シフト記号表（勤務時間帯）'!$C$6:$U$35,19,FALSE))</f>
        <v/>
      </c>
      <c r="AF42" s="61">
        <f>IF(AF40="","",VLOOKUP(AF40,'[2]【記載例】シフト記号表（勤務時間帯）'!$C$6:$U$35,19,FALSE))</f>
        <v>7</v>
      </c>
      <c r="AG42" s="59" t="str">
        <f>IF(AG40="","",VLOOKUP(AG40,'[2]【記載例】シフト記号表（勤務時間帯）'!$C$6:$U$35,19,FALSE))</f>
        <v/>
      </c>
      <c r="AH42" s="60" t="str">
        <f>IF(AH40="","",VLOOKUP(AH40,'[2]【記載例】シフト記号表（勤務時間帯）'!$C$6:$U$35,19,FALSE))</f>
        <v/>
      </c>
      <c r="AI42" s="60" t="str">
        <f>IF(AI40="","",VLOOKUP(AI40,'[2]【記載例】シフト記号表（勤務時間帯）'!$C$6:$U$35,19,FALSE))</f>
        <v/>
      </c>
      <c r="AJ42" s="60" t="str">
        <f>IF(AJ40="","",VLOOKUP(AJ40,'[2]【記載例】シフト記号表（勤務時間帯）'!$C$6:$U$35,19,FALSE))</f>
        <v/>
      </c>
      <c r="AK42" s="60" t="str">
        <f>IF(AK40="","",VLOOKUP(AK40,'[2]【記載例】シフト記号表（勤務時間帯）'!$C$6:$U$35,19,FALSE))</f>
        <v/>
      </c>
      <c r="AL42" s="60" t="str">
        <f>IF(AL40="","",VLOOKUP(AL40,'[2]【記載例】シフト記号表（勤務時間帯）'!$C$6:$U$35,19,FALSE))</f>
        <v/>
      </c>
      <c r="AM42" s="61">
        <f>IF(AM40="","",VLOOKUP(AM40,'[2]【記載例】シフト記号表（勤務時間帯）'!$C$6:$U$35,19,FALSE))</f>
        <v>7</v>
      </c>
      <c r="AN42" s="59" t="str">
        <f>IF(AN40="","",VLOOKUP(AN40,'[2]【記載例】シフト記号表（勤務時間帯）'!$C$6:$U$35,19,FALSE))</f>
        <v/>
      </c>
      <c r="AO42" s="60" t="str">
        <f>IF(AO40="","",VLOOKUP(AO40,'[2]【記載例】シフト記号表（勤務時間帯）'!$C$6:$U$35,19,FALSE))</f>
        <v/>
      </c>
      <c r="AP42" s="60" t="str">
        <f>IF(AP40="","",VLOOKUP(AP40,'[2]【記載例】シフト記号表（勤務時間帯）'!$C$6:$U$35,19,FALSE))</f>
        <v/>
      </c>
      <c r="AQ42" s="60" t="str">
        <f>IF(AQ40="","",VLOOKUP(AQ40,'[2]【記載例】シフト記号表（勤務時間帯）'!$C$6:$U$35,19,FALSE))</f>
        <v/>
      </c>
      <c r="AR42" s="60" t="str">
        <f>IF(AR40="","",VLOOKUP(AR40,'[2]【記載例】シフト記号表（勤務時間帯）'!$C$6:$U$35,19,FALSE))</f>
        <v/>
      </c>
      <c r="AS42" s="60" t="str">
        <f>IF(AS40="","",VLOOKUP(AS40,'[2]【記載例】シフト記号表（勤務時間帯）'!$C$6:$U$35,19,FALSE))</f>
        <v/>
      </c>
      <c r="AT42" s="61">
        <f>IF(AT40="","",VLOOKUP(AT40,'[2]【記載例】シフト記号表（勤務時間帯）'!$C$6:$U$35,19,FALSE))</f>
        <v>7</v>
      </c>
      <c r="AU42" s="59" t="str">
        <f>IF(AU40="","",VLOOKUP(AU40,'[2]【記載例】シフト記号表（勤務時間帯）'!$C$6:$U$35,19,FALSE))</f>
        <v/>
      </c>
      <c r="AV42" s="60" t="str">
        <f>IF(AV40="","",VLOOKUP(AV40,'[2]【記載例】シフト記号表（勤務時間帯）'!$C$6:$U$35,19,FALSE))</f>
        <v/>
      </c>
      <c r="AW42" s="60" t="str">
        <f>IF(AW40="","",VLOOKUP(AW40,'[2]【記載例】シフト記号表（勤務時間帯）'!$C$6:$U$35,19,FALSE))</f>
        <v/>
      </c>
      <c r="AX42" s="381">
        <f>IF($BB$3="４週",SUM(S42:AT42),IF($BB$3="暦月",SUM(S42:AW42),""))</f>
        <v>28</v>
      </c>
      <c r="AY42" s="382"/>
      <c r="AZ42" s="383">
        <f>IF($BB$3="４週",AX42/4,IF($BB$3="暦月",【記載例】通所介護!AX42/(【記載例】通所介護!$BB$8/7),""))</f>
        <v>6.5333333333333332</v>
      </c>
      <c r="BA42" s="384"/>
      <c r="BB42" s="276"/>
      <c r="BC42" s="277"/>
      <c r="BD42" s="277"/>
      <c r="BE42" s="277"/>
      <c r="BF42" s="278"/>
    </row>
    <row r="43" spans="2:58" ht="20.25" customHeight="1" x14ac:dyDescent="0.2">
      <c r="B43" s="620">
        <f>B40+1</f>
        <v>8</v>
      </c>
      <c r="C43" s="294" t="s">
        <v>389</v>
      </c>
      <c r="D43" s="295"/>
      <c r="E43" s="296"/>
      <c r="F43" s="126"/>
      <c r="G43" s="282" t="s">
        <v>383</v>
      </c>
      <c r="H43" s="284" t="s">
        <v>401</v>
      </c>
      <c r="I43" s="264"/>
      <c r="J43" s="264"/>
      <c r="K43" s="265"/>
      <c r="L43" s="285" t="s">
        <v>402</v>
      </c>
      <c r="M43" s="286"/>
      <c r="N43" s="286"/>
      <c r="O43" s="287"/>
      <c r="P43" s="630" t="s">
        <v>377</v>
      </c>
      <c r="Q43" s="631"/>
      <c r="R43" s="632"/>
      <c r="S43" s="20" t="s">
        <v>378</v>
      </c>
      <c r="T43" s="21"/>
      <c r="U43" s="21" t="s">
        <v>378</v>
      </c>
      <c r="V43" s="21" t="s">
        <v>378</v>
      </c>
      <c r="W43" s="21" t="s">
        <v>378</v>
      </c>
      <c r="X43" s="21"/>
      <c r="Y43" s="22" t="s">
        <v>378</v>
      </c>
      <c r="Z43" s="20" t="s">
        <v>378</v>
      </c>
      <c r="AA43" s="21"/>
      <c r="AB43" s="21" t="s">
        <v>378</v>
      </c>
      <c r="AC43" s="21" t="s">
        <v>378</v>
      </c>
      <c r="AD43" s="21" t="s">
        <v>378</v>
      </c>
      <c r="AE43" s="21"/>
      <c r="AF43" s="22" t="s">
        <v>378</v>
      </c>
      <c r="AG43" s="20" t="s">
        <v>378</v>
      </c>
      <c r="AH43" s="21"/>
      <c r="AI43" s="21" t="s">
        <v>378</v>
      </c>
      <c r="AJ43" s="21" t="s">
        <v>378</v>
      </c>
      <c r="AK43" s="21" t="s">
        <v>378</v>
      </c>
      <c r="AL43" s="21"/>
      <c r="AM43" s="22" t="s">
        <v>378</v>
      </c>
      <c r="AN43" s="20" t="s">
        <v>378</v>
      </c>
      <c r="AO43" s="21"/>
      <c r="AP43" s="21" t="s">
        <v>378</v>
      </c>
      <c r="AQ43" s="21" t="s">
        <v>378</v>
      </c>
      <c r="AR43" s="21" t="s">
        <v>378</v>
      </c>
      <c r="AS43" s="21"/>
      <c r="AT43" s="22" t="s">
        <v>378</v>
      </c>
      <c r="AU43" s="20"/>
      <c r="AV43" s="21"/>
      <c r="AW43" s="21"/>
      <c r="AX43" s="434"/>
      <c r="AY43" s="435"/>
      <c r="AZ43" s="436"/>
      <c r="BA43" s="437"/>
      <c r="BB43" s="291"/>
      <c r="BC43" s="292"/>
      <c r="BD43" s="292"/>
      <c r="BE43" s="292"/>
      <c r="BF43" s="293"/>
    </row>
    <row r="44" spans="2:58" ht="20.25" customHeight="1" x14ac:dyDescent="0.2">
      <c r="B44" s="620"/>
      <c r="C44" s="297"/>
      <c r="D44" s="633"/>
      <c r="E44" s="298"/>
      <c r="F44" s="23"/>
      <c r="G44" s="259"/>
      <c r="H44" s="263"/>
      <c r="I44" s="264"/>
      <c r="J44" s="264"/>
      <c r="K44" s="265"/>
      <c r="L44" s="269"/>
      <c r="M44" s="622"/>
      <c r="N44" s="622"/>
      <c r="O44" s="270"/>
      <c r="P44" s="623" t="s">
        <v>380</v>
      </c>
      <c r="Q44" s="624"/>
      <c r="R44" s="625"/>
      <c r="S44" s="56">
        <f>IF(S43="","",VLOOKUP(S43,'[2]【記載例】シフト記号表（勤務時間帯）'!$C$6:$K$35,9,FALSE))</f>
        <v>8</v>
      </c>
      <c r="T44" s="57" t="str">
        <f>IF(T43="","",VLOOKUP(T43,'[2]【記載例】シフト記号表（勤務時間帯）'!$C$6:$K$35,9,FALSE))</f>
        <v/>
      </c>
      <c r="U44" s="57">
        <f>IF(U43="","",VLOOKUP(U43,'[2]【記載例】シフト記号表（勤務時間帯）'!$C$6:$K$35,9,FALSE))</f>
        <v>8</v>
      </c>
      <c r="V44" s="57">
        <f>IF(V43="","",VLOOKUP(V43,'[2]【記載例】シフト記号表（勤務時間帯）'!$C$6:$K$35,9,FALSE))</f>
        <v>8</v>
      </c>
      <c r="W44" s="57">
        <f>IF(W43="","",VLOOKUP(W43,'[2]【記載例】シフト記号表（勤務時間帯）'!$C$6:$K$35,9,FALSE))</f>
        <v>8</v>
      </c>
      <c r="X44" s="57" t="str">
        <f>IF(X43="","",VLOOKUP(X43,'[2]【記載例】シフト記号表（勤務時間帯）'!$C$6:$K$35,9,FALSE))</f>
        <v/>
      </c>
      <c r="Y44" s="58">
        <f>IF(Y43="","",VLOOKUP(Y43,'[2]【記載例】シフト記号表（勤務時間帯）'!$C$6:$K$35,9,FALSE))</f>
        <v>8</v>
      </c>
      <c r="Z44" s="56">
        <f>IF(Z43="","",VLOOKUP(Z43,'[2]【記載例】シフト記号表（勤務時間帯）'!$C$6:$K$35,9,FALSE))</f>
        <v>8</v>
      </c>
      <c r="AA44" s="57" t="str">
        <f>IF(AA43="","",VLOOKUP(AA43,'[2]【記載例】シフト記号表（勤務時間帯）'!$C$6:$K$35,9,FALSE))</f>
        <v/>
      </c>
      <c r="AB44" s="57">
        <f>IF(AB43="","",VLOOKUP(AB43,'[2]【記載例】シフト記号表（勤務時間帯）'!$C$6:$K$35,9,FALSE))</f>
        <v>8</v>
      </c>
      <c r="AC44" s="57">
        <f>IF(AC43="","",VLOOKUP(AC43,'[2]【記載例】シフト記号表（勤務時間帯）'!$C$6:$K$35,9,FALSE))</f>
        <v>8</v>
      </c>
      <c r="AD44" s="57">
        <f>IF(AD43="","",VLOOKUP(AD43,'[2]【記載例】シフト記号表（勤務時間帯）'!$C$6:$K$35,9,FALSE))</f>
        <v>8</v>
      </c>
      <c r="AE44" s="57" t="str">
        <f>IF(AE43="","",VLOOKUP(AE43,'[2]【記載例】シフト記号表（勤務時間帯）'!$C$6:$K$35,9,FALSE))</f>
        <v/>
      </c>
      <c r="AF44" s="58">
        <f>IF(AF43="","",VLOOKUP(AF43,'[2]【記載例】シフト記号表（勤務時間帯）'!$C$6:$K$35,9,FALSE))</f>
        <v>8</v>
      </c>
      <c r="AG44" s="56">
        <f>IF(AG43="","",VLOOKUP(AG43,'[2]【記載例】シフト記号表（勤務時間帯）'!$C$6:$K$35,9,FALSE))</f>
        <v>8</v>
      </c>
      <c r="AH44" s="57" t="str">
        <f>IF(AH43="","",VLOOKUP(AH43,'[2]【記載例】シフト記号表（勤務時間帯）'!$C$6:$K$35,9,FALSE))</f>
        <v/>
      </c>
      <c r="AI44" s="57">
        <f>IF(AI43="","",VLOOKUP(AI43,'[2]【記載例】シフト記号表（勤務時間帯）'!$C$6:$K$35,9,FALSE))</f>
        <v>8</v>
      </c>
      <c r="AJ44" s="57">
        <f>IF(AJ43="","",VLOOKUP(AJ43,'[2]【記載例】シフト記号表（勤務時間帯）'!$C$6:$K$35,9,FALSE))</f>
        <v>8</v>
      </c>
      <c r="AK44" s="57">
        <f>IF(AK43="","",VLOOKUP(AK43,'[2]【記載例】シフト記号表（勤務時間帯）'!$C$6:$K$35,9,FALSE))</f>
        <v>8</v>
      </c>
      <c r="AL44" s="57" t="str">
        <f>IF(AL43="","",VLOOKUP(AL43,'[2]【記載例】シフト記号表（勤務時間帯）'!$C$6:$K$35,9,FALSE))</f>
        <v/>
      </c>
      <c r="AM44" s="58">
        <f>IF(AM43="","",VLOOKUP(AM43,'[2]【記載例】シフト記号表（勤務時間帯）'!$C$6:$K$35,9,FALSE))</f>
        <v>8</v>
      </c>
      <c r="AN44" s="56">
        <f>IF(AN43="","",VLOOKUP(AN43,'[2]【記載例】シフト記号表（勤務時間帯）'!$C$6:$K$35,9,FALSE))</f>
        <v>8</v>
      </c>
      <c r="AO44" s="57" t="str">
        <f>IF(AO43="","",VLOOKUP(AO43,'[2]【記載例】シフト記号表（勤務時間帯）'!$C$6:$K$35,9,FALSE))</f>
        <v/>
      </c>
      <c r="AP44" s="57">
        <f>IF(AP43="","",VLOOKUP(AP43,'[2]【記載例】シフト記号表（勤務時間帯）'!$C$6:$K$35,9,FALSE))</f>
        <v>8</v>
      </c>
      <c r="AQ44" s="57">
        <f>IF(AQ43="","",VLOOKUP(AQ43,'[2]【記載例】シフト記号表（勤務時間帯）'!$C$6:$K$35,9,FALSE))</f>
        <v>8</v>
      </c>
      <c r="AR44" s="57">
        <f>IF(AR43="","",VLOOKUP(AR43,'[2]【記載例】シフト記号表（勤務時間帯）'!$C$6:$K$35,9,FALSE))</f>
        <v>8</v>
      </c>
      <c r="AS44" s="57" t="str">
        <f>IF(AS43="","",VLOOKUP(AS43,'[2]【記載例】シフト記号表（勤務時間帯）'!$C$6:$K$35,9,FALSE))</f>
        <v/>
      </c>
      <c r="AT44" s="58">
        <f>IF(AT43="","",VLOOKUP(AT43,'[2]【記載例】シフト記号表（勤務時間帯）'!$C$6:$K$35,9,FALSE))</f>
        <v>8</v>
      </c>
      <c r="AU44" s="56" t="str">
        <f>IF(AU43="","",VLOOKUP(AU43,'[2]【記載例】シフト記号表（勤務時間帯）'!$C$6:$K$35,9,FALSE))</f>
        <v/>
      </c>
      <c r="AV44" s="57" t="str">
        <f>IF(AV43="","",VLOOKUP(AV43,'[2]【記載例】シフト記号表（勤務時間帯）'!$C$6:$K$35,9,FALSE))</f>
        <v/>
      </c>
      <c r="AW44" s="57" t="str">
        <f>IF(AW43="","",VLOOKUP(AW43,'[2]【記載例】シフト記号表（勤務時間帯）'!$C$6:$K$35,9,FALSE))</f>
        <v/>
      </c>
      <c r="AX44" s="377">
        <f>IF($BB$3="４週",SUM(S44:AT44),IF($BB$3="暦月",SUM(S44:AW44),""))</f>
        <v>160</v>
      </c>
      <c r="AY44" s="378"/>
      <c r="AZ44" s="379">
        <f>IF($BB$3="４週",AX44/4,IF($BB$3="暦月",【記載例】通所介護!AX44/(【記載例】通所介護!$BB$8/7),""))</f>
        <v>37.333333333333336</v>
      </c>
      <c r="BA44" s="380"/>
      <c r="BB44" s="274"/>
      <c r="BC44" s="626"/>
      <c r="BD44" s="626"/>
      <c r="BE44" s="626"/>
      <c r="BF44" s="275"/>
    </row>
    <row r="45" spans="2:58" ht="20.25" customHeight="1" x14ac:dyDescent="0.2">
      <c r="B45" s="620"/>
      <c r="C45" s="299"/>
      <c r="D45" s="300"/>
      <c r="E45" s="301"/>
      <c r="F45" s="23" t="str">
        <f>C43</f>
        <v>介護職員</v>
      </c>
      <c r="G45" s="283"/>
      <c r="H45" s="263"/>
      <c r="I45" s="264"/>
      <c r="J45" s="264"/>
      <c r="K45" s="265"/>
      <c r="L45" s="288"/>
      <c r="M45" s="289"/>
      <c r="N45" s="289"/>
      <c r="O45" s="290"/>
      <c r="P45" s="627" t="s">
        <v>381</v>
      </c>
      <c r="Q45" s="628"/>
      <c r="R45" s="629"/>
      <c r="S45" s="59">
        <f>IF(S43="","",VLOOKUP(S43,'[2]【記載例】シフト記号表（勤務時間帯）'!$C$6:$U$35,19,FALSE))</f>
        <v>7</v>
      </c>
      <c r="T45" s="60" t="str">
        <f>IF(T43="","",VLOOKUP(T43,'[2]【記載例】シフト記号表（勤務時間帯）'!$C$6:$U$35,19,FALSE))</f>
        <v/>
      </c>
      <c r="U45" s="60">
        <f>IF(U43="","",VLOOKUP(U43,'[2]【記載例】シフト記号表（勤務時間帯）'!$C$6:$U$35,19,FALSE))</f>
        <v>7</v>
      </c>
      <c r="V45" s="60">
        <f>IF(V43="","",VLOOKUP(V43,'[2]【記載例】シフト記号表（勤務時間帯）'!$C$6:$U$35,19,FALSE))</f>
        <v>7</v>
      </c>
      <c r="W45" s="60">
        <f>IF(W43="","",VLOOKUP(W43,'[2]【記載例】シフト記号表（勤務時間帯）'!$C$6:$U$35,19,FALSE))</f>
        <v>7</v>
      </c>
      <c r="X45" s="60" t="str">
        <f>IF(X43="","",VLOOKUP(X43,'[2]【記載例】シフト記号表（勤務時間帯）'!$C$6:$U$35,19,FALSE))</f>
        <v/>
      </c>
      <c r="Y45" s="61">
        <f>IF(Y43="","",VLOOKUP(Y43,'[2]【記載例】シフト記号表（勤務時間帯）'!$C$6:$U$35,19,FALSE))</f>
        <v>7</v>
      </c>
      <c r="Z45" s="59">
        <f>IF(Z43="","",VLOOKUP(Z43,'[2]【記載例】シフト記号表（勤務時間帯）'!$C$6:$U$35,19,FALSE))</f>
        <v>7</v>
      </c>
      <c r="AA45" s="60" t="str">
        <f>IF(AA43="","",VLOOKUP(AA43,'[2]【記載例】シフト記号表（勤務時間帯）'!$C$6:$U$35,19,FALSE))</f>
        <v/>
      </c>
      <c r="AB45" s="60">
        <f>IF(AB43="","",VLOOKUP(AB43,'[2]【記載例】シフト記号表（勤務時間帯）'!$C$6:$U$35,19,FALSE))</f>
        <v>7</v>
      </c>
      <c r="AC45" s="60">
        <f>IF(AC43="","",VLOOKUP(AC43,'[2]【記載例】シフト記号表（勤務時間帯）'!$C$6:$U$35,19,FALSE))</f>
        <v>7</v>
      </c>
      <c r="AD45" s="60">
        <f>IF(AD43="","",VLOOKUP(AD43,'[2]【記載例】シフト記号表（勤務時間帯）'!$C$6:$U$35,19,FALSE))</f>
        <v>7</v>
      </c>
      <c r="AE45" s="60" t="str">
        <f>IF(AE43="","",VLOOKUP(AE43,'[2]【記載例】シフト記号表（勤務時間帯）'!$C$6:$U$35,19,FALSE))</f>
        <v/>
      </c>
      <c r="AF45" s="61">
        <f>IF(AF43="","",VLOOKUP(AF43,'[2]【記載例】シフト記号表（勤務時間帯）'!$C$6:$U$35,19,FALSE))</f>
        <v>7</v>
      </c>
      <c r="AG45" s="59">
        <f>IF(AG43="","",VLOOKUP(AG43,'[2]【記載例】シフト記号表（勤務時間帯）'!$C$6:$U$35,19,FALSE))</f>
        <v>7</v>
      </c>
      <c r="AH45" s="60" t="str">
        <f>IF(AH43="","",VLOOKUP(AH43,'[2]【記載例】シフト記号表（勤務時間帯）'!$C$6:$U$35,19,FALSE))</f>
        <v/>
      </c>
      <c r="AI45" s="60">
        <f>IF(AI43="","",VLOOKUP(AI43,'[2]【記載例】シフト記号表（勤務時間帯）'!$C$6:$U$35,19,FALSE))</f>
        <v>7</v>
      </c>
      <c r="AJ45" s="60">
        <f>IF(AJ43="","",VLOOKUP(AJ43,'[2]【記載例】シフト記号表（勤務時間帯）'!$C$6:$U$35,19,FALSE))</f>
        <v>7</v>
      </c>
      <c r="AK45" s="60">
        <f>IF(AK43="","",VLOOKUP(AK43,'[2]【記載例】シフト記号表（勤務時間帯）'!$C$6:$U$35,19,FALSE))</f>
        <v>7</v>
      </c>
      <c r="AL45" s="60" t="str">
        <f>IF(AL43="","",VLOOKUP(AL43,'[2]【記載例】シフト記号表（勤務時間帯）'!$C$6:$U$35,19,FALSE))</f>
        <v/>
      </c>
      <c r="AM45" s="61">
        <f>IF(AM43="","",VLOOKUP(AM43,'[2]【記載例】シフト記号表（勤務時間帯）'!$C$6:$U$35,19,FALSE))</f>
        <v>7</v>
      </c>
      <c r="AN45" s="59">
        <f>IF(AN43="","",VLOOKUP(AN43,'[2]【記載例】シフト記号表（勤務時間帯）'!$C$6:$U$35,19,FALSE))</f>
        <v>7</v>
      </c>
      <c r="AO45" s="60" t="str">
        <f>IF(AO43="","",VLOOKUP(AO43,'[2]【記載例】シフト記号表（勤務時間帯）'!$C$6:$U$35,19,FALSE))</f>
        <v/>
      </c>
      <c r="AP45" s="60">
        <f>IF(AP43="","",VLOOKUP(AP43,'[2]【記載例】シフト記号表（勤務時間帯）'!$C$6:$U$35,19,FALSE))</f>
        <v>7</v>
      </c>
      <c r="AQ45" s="60">
        <f>IF(AQ43="","",VLOOKUP(AQ43,'[2]【記載例】シフト記号表（勤務時間帯）'!$C$6:$U$35,19,FALSE))</f>
        <v>7</v>
      </c>
      <c r="AR45" s="60">
        <f>IF(AR43="","",VLOOKUP(AR43,'[2]【記載例】シフト記号表（勤務時間帯）'!$C$6:$U$35,19,FALSE))</f>
        <v>7</v>
      </c>
      <c r="AS45" s="60" t="str">
        <f>IF(AS43="","",VLOOKUP(AS43,'[2]【記載例】シフト記号表（勤務時間帯）'!$C$6:$U$35,19,FALSE))</f>
        <v/>
      </c>
      <c r="AT45" s="61">
        <f>IF(AT43="","",VLOOKUP(AT43,'[2]【記載例】シフト記号表（勤務時間帯）'!$C$6:$U$35,19,FALSE))</f>
        <v>7</v>
      </c>
      <c r="AU45" s="59" t="str">
        <f>IF(AU43="","",VLOOKUP(AU43,'[2]【記載例】シフト記号表（勤務時間帯）'!$C$6:$U$35,19,FALSE))</f>
        <v/>
      </c>
      <c r="AV45" s="60" t="str">
        <f>IF(AV43="","",VLOOKUP(AV43,'[2]【記載例】シフト記号表（勤務時間帯）'!$C$6:$U$35,19,FALSE))</f>
        <v/>
      </c>
      <c r="AW45" s="60" t="str">
        <f>IF(AW43="","",VLOOKUP(AW43,'[2]【記載例】シフト記号表（勤務時間帯）'!$C$6:$U$35,19,FALSE))</f>
        <v/>
      </c>
      <c r="AX45" s="381">
        <f>IF($BB$3="４週",SUM(S45:AT45),IF($BB$3="暦月",SUM(S45:AW45),""))</f>
        <v>140</v>
      </c>
      <c r="AY45" s="382"/>
      <c r="AZ45" s="383">
        <f>IF($BB$3="４週",AX45/4,IF($BB$3="暦月",【記載例】通所介護!AX45/(【記載例】通所介護!$BB$8/7),""))</f>
        <v>32.666666666666664</v>
      </c>
      <c r="BA45" s="384"/>
      <c r="BB45" s="276"/>
      <c r="BC45" s="277"/>
      <c r="BD45" s="277"/>
      <c r="BE45" s="277"/>
      <c r="BF45" s="278"/>
    </row>
    <row r="46" spans="2:58" ht="20.25" customHeight="1" x14ac:dyDescent="0.2">
      <c r="B46" s="620">
        <f>B43+1</f>
        <v>9</v>
      </c>
      <c r="C46" s="294" t="s">
        <v>389</v>
      </c>
      <c r="D46" s="295"/>
      <c r="E46" s="296"/>
      <c r="F46" s="126"/>
      <c r="G46" s="282" t="s">
        <v>383</v>
      </c>
      <c r="H46" s="284" t="s">
        <v>375</v>
      </c>
      <c r="I46" s="264"/>
      <c r="J46" s="264"/>
      <c r="K46" s="265"/>
      <c r="L46" s="285" t="s">
        <v>403</v>
      </c>
      <c r="M46" s="286"/>
      <c r="N46" s="286"/>
      <c r="O46" s="287"/>
      <c r="P46" s="630" t="s">
        <v>377</v>
      </c>
      <c r="Q46" s="631"/>
      <c r="R46" s="632"/>
      <c r="S46" s="20" t="s">
        <v>378</v>
      </c>
      <c r="T46" s="21" t="s">
        <v>378</v>
      </c>
      <c r="U46" s="21"/>
      <c r="V46" s="21" t="s">
        <v>378</v>
      </c>
      <c r="W46" s="21" t="s">
        <v>378</v>
      </c>
      <c r="X46" s="21" t="s">
        <v>378</v>
      </c>
      <c r="Y46" s="22"/>
      <c r="Z46" s="20" t="s">
        <v>378</v>
      </c>
      <c r="AA46" s="21" t="s">
        <v>378</v>
      </c>
      <c r="AB46" s="21"/>
      <c r="AC46" s="21" t="s">
        <v>378</v>
      </c>
      <c r="AD46" s="21" t="s">
        <v>378</v>
      </c>
      <c r="AE46" s="21" t="s">
        <v>378</v>
      </c>
      <c r="AF46" s="22"/>
      <c r="AG46" s="20" t="s">
        <v>378</v>
      </c>
      <c r="AH46" s="21" t="s">
        <v>378</v>
      </c>
      <c r="AI46" s="21"/>
      <c r="AJ46" s="21" t="s">
        <v>378</v>
      </c>
      <c r="AK46" s="21" t="s">
        <v>378</v>
      </c>
      <c r="AL46" s="21" t="s">
        <v>378</v>
      </c>
      <c r="AM46" s="22"/>
      <c r="AN46" s="20" t="s">
        <v>378</v>
      </c>
      <c r="AO46" s="21" t="s">
        <v>378</v>
      </c>
      <c r="AP46" s="21"/>
      <c r="AQ46" s="21" t="s">
        <v>378</v>
      </c>
      <c r="AR46" s="21" t="s">
        <v>378</v>
      </c>
      <c r="AS46" s="21" t="s">
        <v>378</v>
      </c>
      <c r="AT46" s="22"/>
      <c r="AU46" s="20"/>
      <c r="AV46" s="21"/>
      <c r="AW46" s="21"/>
      <c r="AX46" s="434"/>
      <c r="AY46" s="435"/>
      <c r="AZ46" s="436"/>
      <c r="BA46" s="437"/>
      <c r="BB46" s="291"/>
      <c r="BC46" s="292"/>
      <c r="BD46" s="292"/>
      <c r="BE46" s="292"/>
      <c r="BF46" s="293"/>
    </row>
    <row r="47" spans="2:58" ht="20.25" customHeight="1" x14ac:dyDescent="0.2">
      <c r="B47" s="620"/>
      <c r="C47" s="297"/>
      <c r="D47" s="633"/>
      <c r="E47" s="298"/>
      <c r="F47" s="23"/>
      <c r="G47" s="259"/>
      <c r="H47" s="263"/>
      <c r="I47" s="264"/>
      <c r="J47" s="264"/>
      <c r="K47" s="265"/>
      <c r="L47" s="269"/>
      <c r="M47" s="622"/>
      <c r="N47" s="622"/>
      <c r="O47" s="270"/>
      <c r="P47" s="623" t="s">
        <v>380</v>
      </c>
      <c r="Q47" s="624"/>
      <c r="R47" s="625"/>
      <c r="S47" s="56">
        <f>IF(S46="","",VLOOKUP(S46,'[2]【記載例】シフト記号表（勤務時間帯）'!$C$6:$K$35,9,FALSE))</f>
        <v>8</v>
      </c>
      <c r="T47" s="57">
        <f>IF(T46="","",VLOOKUP(T46,'[2]【記載例】シフト記号表（勤務時間帯）'!$C$6:$K$35,9,FALSE))</f>
        <v>8</v>
      </c>
      <c r="U47" s="57" t="str">
        <f>IF(U46="","",VLOOKUP(U46,'[2]【記載例】シフト記号表（勤務時間帯）'!$C$6:$K$35,9,FALSE))</f>
        <v/>
      </c>
      <c r="V47" s="57">
        <f>IF(V46="","",VLOOKUP(V46,'[2]【記載例】シフト記号表（勤務時間帯）'!$C$6:$K$35,9,FALSE))</f>
        <v>8</v>
      </c>
      <c r="W47" s="57">
        <f>IF(W46="","",VLOOKUP(W46,'[2]【記載例】シフト記号表（勤務時間帯）'!$C$6:$K$35,9,FALSE))</f>
        <v>8</v>
      </c>
      <c r="X47" s="57">
        <f>IF(X46="","",VLOOKUP(X46,'[2]【記載例】シフト記号表（勤務時間帯）'!$C$6:$K$35,9,FALSE))</f>
        <v>8</v>
      </c>
      <c r="Y47" s="58" t="str">
        <f>IF(Y46="","",VLOOKUP(Y46,'[2]【記載例】シフト記号表（勤務時間帯）'!$C$6:$K$35,9,FALSE))</f>
        <v/>
      </c>
      <c r="Z47" s="56">
        <f>IF(Z46="","",VLOOKUP(Z46,'[2]【記載例】シフト記号表（勤務時間帯）'!$C$6:$K$35,9,FALSE))</f>
        <v>8</v>
      </c>
      <c r="AA47" s="57">
        <f>IF(AA46="","",VLOOKUP(AA46,'[2]【記載例】シフト記号表（勤務時間帯）'!$C$6:$K$35,9,FALSE))</f>
        <v>8</v>
      </c>
      <c r="AB47" s="57" t="str">
        <f>IF(AB46="","",VLOOKUP(AB46,'[2]【記載例】シフト記号表（勤務時間帯）'!$C$6:$K$35,9,FALSE))</f>
        <v/>
      </c>
      <c r="AC47" s="57">
        <f>IF(AC46="","",VLOOKUP(AC46,'[2]【記載例】シフト記号表（勤務時間帯）'!$C$6:$K$35,9,FALSE))</f>
        <v>8</v>
      </c>
      <c r="AD47" s="57">
        <f>IF(AD46="","",VLOOKUP(AD46,'[2]【記載例】シフト記号表（勤務時間帯）'!$C$6:$K$35,9,FALSE))</f>
        <v>8</v>
      </c>
      <c r="AE47" s="57">
        <f>IF(AE46="","",VLOOKUP(AE46,'[2]【記載例】シフト記号表（勤務時間帯）'!$C$6:$K$35,9,FALSE))</f>
        <v>8</v>
      </c>
      <c r="AF47" s="58" t="str">
        <f>IF(AF46="","",VLOOKUP(AF46,'[2]【記載例】シフト記号表（勤務時間帯）'!$C$6:$K$35,9,FALSE))</f>
        <v/>
      </c>
      <c r="AG47" s="56">
        <f>IF(AG46="","",VLOOKUP(AG46,'[2]【記載例】シフト記号表（勤務時間帯）'!$C$6:$K$35,9,FALSE))</f>
        <v>8</v>
      </c>
      <c r="AH47" s="57">
        <f>IF(AH46="","",VLOOKUP(AH46,'[2]【記載例】シフト記号表（勤務時間帯）'!$C$6:$K$35,9,FALSE))</f>
        <v>8</v>
      </c>
      <c r="AI47" s="57" t="str">
        <f>IF(AI46="","",VLOOKUP(AI46,'[2]【記載例】シフト記号表（勤務時間帯）'!$C$6:$K$35,9,FALSE))</f>
        <v/>
      </c>
      <c r="AJ47" s="57">
        <f>IF(AJ46="","",VLOOKUP(AJ46,'[2]【記載例】シフト記号表（勤務時間帯）'!$C$6:$K$35,9,FALSE))</f>
        <v>8</v>
      </c>
      <c r="AK47" s="57">
        <f>IF(AK46="","",VLOOKUP(AK46,'[2]【記載例】シフト記号表（勤務時間帯）'!$C$6:$K$35,9,FALSE))</f>
        <v>8</v>
      </c>
      <c r="AL47" s="57">
        <f>IF(AL46="","",VLOOKUP(AL46,'[2]【記載例】シフト記号表（勤務時間帯）'!$C$6:$K$35,9,FALSE))</f>
        <v>8</v>
      </c>
      <c r="AM47" s="58" t="str">
        <f>IF(AM46="","",VLOOKUP(AM46,'[2]【記載例】シフト記号表（勤務時間帯）'!$C$6:$K$35,9,FALSE))</f>
        <v/>
      </c>
      <c r="AN47" s="56">
        <f>IF(AN46="","",VLOOKUP(AN46,'[2]【記載例】シフト記号表（勤務時間帯）'!$C$6:$K$35,9,FALSE))</f>
        <v>8</v>
      </c>
      <c r="AO47" s="57">
        <f>IF(AO46="","",VLOOKUP(AO46,'[2]【記載例】シフト記号表（勤務時間帯）'!$C$6:$K$35,9,FALSE))</f>
        <v>8</v>
      </c>
      <c r="AP47" s="57" t="str">
        <f>IF(AP46="","",VLOOKUP(AP46,'[2]【記載例】シフト記号表（勤務時間帯）'!$C$6:$K$35,9,FALSE))</f>
        <v/>
      </c>
      <c r="AQ47" s="57">
        <f>IF(AQ46="","",VLOOKUP(AQ46,'[2]【記載例】シフト記号表（勤務時間帯）'!$C$6:$K$35,9,FALSE))</f>
        <v>8</v>
      </c>
      <c r="AR47" s="57">
        <f>IF(AR46="","",VLOOKUP(AR46,'[2]【記載例】シフト記号表（勤務時間帯）'!$C$6:$K$35,9,FALSE))</f>
        <v>8</v>
      </c>
      <c r="AS47" s="57">
        <f>IF(AS46="","",VLOOKUP(AS46,'[2]【記載例】シフト記号表（勤務時間帯）'!$C$6:$K$35,9,FALSE))</f>
        <v>8</v>
      </c>
      <c r="AT47" s="58" t="str">
        <f>IF(AT46="","",VLOOKUP(AT46,'[2]【記載例】シフト記号表（勤務時間帯）'!$C$6:$K$35,9,FALSE))</f>
        <v/>
      </c>
      <c r="AU47" s="56" t="str">
        <f>IF(AU46="","",VLOOKUP(AU46,'[2]【記載例】シフト記号表（勤務時間帯）'!$C$6:$K$35,9,FALSE))</f>
        <v/>
      </c>
      <c r="AV47" s="57" t="str">
        <f>IF(AV46="","",VLOOKUP(AV46,'[2]【記載例】シフト記号表（勤務時間帯）'!$C$6:$K$35,9,FALSE))</f>
        <v/>
      </c>
      <c r="AW47" s="57" t="str">
        <f>IF(AW46="","",VLOOKUP(AW46,'[2]【記載例】シフト記号表（勤務時間帯）'!$C$6:$K$35,9,FALSE))</f>
        <v/>
      </c>
      <c r="AX47" s="377">
        <f>IF($BB$3="４週",SUM(S47:AT47),IF($BB$3="暦月",SUM(S47:AW47),""))</f>
        <v>160</v>
      </c>
      <c r="AY47" s="378"/>
      <c r="AZ47" s="379">
        <f>IF($BB$3="４週",AX47/4,IF($BB$3="暦月",【記載例】通所介護!AX47/(【記載例】通所介護!$BB$8/7),""))</f>
        <v>37.333333333333336</v>
      </c>
      <c r="BA47" s="380"/>
      <c r="BB47" s="274"/>
      <c r="BC47" s="626"/>
      <c r="BD47" s="626"/>
      <c r="BE47" s="626"/>
      <c r="BF47" s="275"/>
    </row>
    <row r="48" spans="2:58" ht="20.25" customHeight="1" x14ac:dyDescent="0.2">
      <c r="B48" s="620"/>
      <c r="C48" s="299"/>
      <c r="D48" s="300"/>
      <c r="E48" s="301"/>
      <c r="F48" s="23" t="str">
        <f>C46</f>
        <v>介護職員</v>
      </c>
      <c r="G48" s="283"/>
      <c r="H48" s="263"/>
      <c r="I48" s="264"/>
      <c r="J48" s="264"/>
      <c r="K48" s="265"/>
      <c r="L48" s="288"/>
      <c r="M48" s="289"/>
      <c r="N48" s="289"/>
      <c r="O48" s="290"/>
      <c r="P48" s="627" t="s">
        <v>381</v>
      </c>
      <c r="Q48" s="628"/>
      <c r="R48" s="629"/>
      <c r="S48" s="59">
        <f>IF(S46="","",VLOOKUP(S46,'[2]【記載例】シフト記号表（勤務時間帯）'!$C$6:$U$35,19,FALSE))</f>
        <v>7</v>
      </c>
      <c r="T48" s="60">
        <f>IF(T46="","",VLOOKUP(T46,'[2]【記載例】シフト記号表（勤務時間帯）'!$C$6:$U$35,19,FALSE))</f>
        <v>7</v>
      </c>
      <c r="U48" s="60" t="str">
        <f>IF(U46="","",VLOOKUP(U46,'[2]【記載例】シフト記号表（勤務時間帯）'!$C$6:$U$35,19,FALSE))</f>
        <v/>
      </c>
      <c r="V48" s="60">
        <f>IF(V46="","",VLOOKUP(V46,'[2]【記載例】シフト記号表（勤務時間帯）'!$C$6:$U$35,19,FALSE))</f>
        <v>7</v>
      </c>
      <c r="W48" s="60">
        <f>IF(W46="","",VLOOKUP(W46,'[2]【記載例】シフト記号表（勤務時間帯）'!$C$6:$U$35,19,FALSE))</f>
        <v>7</v>
      </c>
      <c r="X48" s="60">
        <f>IF(X46="","",VLOOKUP(X46,'[2]【記載例】シフト記号表（勤務時間帯）'!$C$6:$U$35,19,FALSE))</f>
        <v>7</v>
      </c>
      <c r="Y48" s="61" t="str">
        <f>IF(Y46="","",VLOOKUP(Y46,'[2]【記載例】シフト記号表（勤務時間帯）'!$C$6:$U$35,19,FALSE))</f>
        <v/>
      </c>
      <c r="Z48" s="59">
        <f>IF(Z46="","",VLOOKUP(Z46,'[2]【記載例】シフト記号表（勤務時間帯）'!$C$6:$U$35,19,FALSE))</f>
        <v>7</v>
      </c>
      <c r="AA48" s="60">
        <f>IF(AA46="","",VLOOKUP(AA46,'[2]【記載例】シフト記号表（勤務時間帯）'!$C$6:$U$35,19,FALSE))</f>
        <v>7</v>
      </c>
      <c r="AB48" s="60" t="str">
        <f>IF(AB46="","",VLOOKUP(AB46,'[2]【記載例】シフト記号表（勤務時間帯）'!$C$6:$U$35,19,FALSE))</f>
        <v/>
      </c>
      <c r="AC48" s="60">
        <f>IF(AC46="","",VLOOKUP(AC46,'[2]【記載例】シフト記号表（勤務時間帯）'!$C$6:$U$35,19,FALSE))</f>
        <v>7</v>
      </c>
      <c r="AD48" s="60">
        <f>IF(AD46="","",VLOOKUP(AD46,'[2]【記載例】シフト記号表（勤務時間帯）'!$C$6:$U$35,19,FALSE))</f>
        <v>7</v>
      </c>
      <c r="AE48" s="60">
        <f>IF(AE46="","",VLOOKUP(AE46,'[2]【記載例】シフト記号表（勤務時間帯）'!$C$6:$U$35,19,FALSE))</f>
        <v>7</v>
      </c>
      <c r="AF48" s="61" t="str">
        <f>IF(AF46="","",VLOOKUP(AF46,'[2]【記載例】シフト記号表（勤務時間帯）'!$C$6:$U$35,19,FALSE))</f>
        <v/>
      </c>
      <c r="AG48" s="59">
        <f>IF(AG46="","",VLOOKUP(AG46,'[2]【記載例】シフト記号表（勤務時間帯）'!$C$6:$U$35,19,FALSE))</f>
        <v>7</v>
      </c>
      <c r="AH48" s="60">
        <f>IF(AH46="","",VLOOKUP(AH46,'[2]【記載例】シフト記号表（勤務時間帯）'!$C$6:$U$35,19,FALSE))</f>
        <v>7</v>
      </c>
      <c r="AI48" s="60" t="str">
        <f>IF(AI46="","",VLOOKUP(AI46,'[2]【記載例】シフト記号表（勤務時間帯）'!$C$6:$U$35,19,FALSE))</f>
        <v/>
      </c>
      <c r="AJ48" s="60">
        <f>IF(AJ46="","",VLOOKUP(AJ46,'[2]【記載例】シフト記号表（勤務時間帯）'!$C$6:$U$35,19,FALSE))</f>
        <v>7</v>
      </c>
      <c r="AK48" s="60">
        <f>IF(AK46="","",VLOOKUP(AK46,'[2]【記載例】シフト記号表（勤務時間帯）'!$C$6:$U$35,19,FALSE))</f>
        <v>7</v>
      </c>
      <c r="AL48" s="60">
        <f>IF(AL46="","",VLOOKUP(AL46,'[2]【記載例】シフト記号表（勤務時間帯）'!$C$6:$U$35,19,FALSE))</f>
        <v>7</v>
      </c>
      <c r="AM48" s="61" t="str">
        <f>IF(AM46="","",VLOOKUP(AM46,'[2]【記載例】シフト記号表（勤務時間帯）'!$C$6:$U$35,19,FALSE))</f>
        <v/>
      </c>
      <c r="AN48" s="59">
        <f>IF(AN46="","",VLOOKUP(AN46,'[2]【記載例】シフト記号表（勤務時間帯）'!$C$6:$U$35,19,FALSE))</f>
        <v>7</v>
      </c>
      <c r="AO48" s="60">
        <f>IF(AO46="","",VLOOKUP(AO46,'[2]【記載例】シフト記号表（勤務時間帯）'!$C$6:$U$35,19,FALSE))</f>
        <v>7</v>
      </c>
      <c r="AP48" s="60" t="str">
        <f>IF(AP46="","",VLOOKUP(AP46,'[2]【記載例】シフト記号表（勤務時間帯）'!$C$6:$U$35,19,FALSE))</f>
        <v/>
      </c>
      <c r="AQ48" s="60">
        <f>IF(AQ46="","",VLOOKUP(AQ46,'[2]【記載例】シフト記号表（勤務時間帯）'!$C$6:$U$35,19,FALSE))</f>
        <v>7</v>
      </c>
      <c r="AR48" s="60">
        <f>IF(AR46="","",VLOOKUP(AR46,'[2]【記載例】シフト記号表（勤務時間帯）'!$C$6:$U$35,19,FALSE))</f>
        <v>7</v>
      </c>
      <c r="AS48" s="60">
        <f>IF(AS46="","",VLOOKUP(AS46,'[2]【記載例】シフト記号表（勤務時間帯）'!$C$6:$U$35,19,FALSE))</f>
        <v>7</v>
      </c>
      <c r="AT48" s="61" t="str">
        <f>IF(AT46="","",VLOOKUP(AT46,'[2]【記載例】シフト記号表（勤務時間帯）'!$C$6:$U$35,19,FALSE))</f>
        <v/>
      </c>
      <c r="AU48" s="59" t="str">
        <f>IF(AU46="","",VLOOKUP(AU46,'[2]【記載例】シフト記号表（勤務時間帯）'!$C$6:$U$35,19,FALSE))</f>
        <v/>
      </c>
      <c r="AV48" s="60" t="str">
        <f>IF(AV46="","",VLOOKUP(AV46,'[2]【記載例】シフト記号表（勤務時間帯）'!$C$6:$U$35,19,FALSE))</f>
        <v/>
      </c>
      <c r="AW48" s="60" t="str">
        <f>IF(AW46="","",VLOOKUP(AW46,'[2]【記載例】シフト記号表（勤務時間帯）'!$C$6:$U$35,19,FALSE))</f>
        <v/>
      </c>
      <c r="AX48" s="381">
        <f>IF($BB$3="４週",SUM(S48:AT48),IF($BB$3="暦月",SUM(S48:AW48),""))</f>
        <v>140</v>
      </c>
      <c r="AY48" s="382"/>
      <c r="AZ48" s="383">
        <f>IF($BB$3="４週",AX48/4,IF($BB$3="暦月",【記載例】通所介護!AX48/(【記載例】通所介護!$BB$8/7),""))</f>
        <v>32.666666666666664</v>
      </c>
      <c r="BA48" s="384"/>
      <c r="BB48" s="276"/>
      <c r="BC48" s="277"/>
      <c r="BD48" s="277"/>
      <c r="BE48" s="277"/>
      <c r="BF48" s="278"/>
    </row>
    <row r="49" spans="2:58" ht="20.25" customHeight="1" x14ac:dyDescent="0.2">
      <c r="B49" s="620">
        <f>B46+1</f>
        <v>10</v>
      </c>
      <c r="C49" s="294" t="s">
        <v>398</v>
      </c>
      <c r="D49" s="295"/>
      <c r="E49" s="296"/>
      <c r="F49" s="126"/>
      <c r="G49" s="282" t="s">
        <v>386</v>
      </c>
      <c r="H49" s="284" t="s">
        <v>391</v>
      </c>
      <c r="I49" s="264"/>
      <c r="J49" s="264"/>
      <c r="K49" s="265"/>
      <c r="L49" s="285" t="s">
        <v>392</v>
      </c>
      <c r="M49" s="286"/>
      <c r="N49" s="286"/>
      <c r="O49" s="287"/>
      <c r="P49" s="630" t="s">
        <v>377</v>
      </c>
      <c r="Q49" s="631"/>
      <c r="R49" s="632"/>
      <c r="S49" s="20" t="s">
        <v>404</v>
      </c>
      <c r="T49" s="21"/>
      <c r="U49" s="21" t="s">
        <v>404</v>
      </c>
      <c r="V49" s="21" t="s">
        <v>404</v>
      </c>
      <c r="W49" s="21"/>
      <c r="X49" s="21" t="s">
        <v>404</v>
      </c>
      <c r="Y49" s="22"/>
      <c r="Z49" s="20" t="s">
        <v>404</v>
      </c>
      <c r="AA49" s="21"/>
      <c r="AB49" s="21" t="s">
        <v>404</v>
      </c>
      <c r="AC49" s="21" t="s">
        <v>404</v>
      </c>
      <c r="AD49" s="21"/>
      <c r="AE49" s="21" t="s">
        <v>404</v>
      </c>
      <c r="AF49" s="22"/>
      <c r="AG49" s="20" t="s">
        <v>404</v>
      </c>
      <c r="AH49" s="21"/>
      <c r="AI49" s="21" t="s">
        <v>404</v>
      </c>
      <c r="AJ49" s="21" t="s">
        <v>404</v>
      </c>
      <c r="AK49" s="21"/>
      <c r="AL49" s="21" t="s">
        <v>404</v>
      </c>
      <c r="AM49" s="22"/>
      <c r="AN49" s="20" t="s">
        <v>404</v>
      </c>
      <c r="AO49" s="21"/>
      <c r="AP49" s="21" t="s">
        <v>404</v>
      </c>
      <c r="AQ49" s="21" t="s">
        <v>404</v>
      </c>
      <c r="AR49" s="21"/>
      <c r="AS49" s="21" t="s">
        <v>404</v>
      </c>
      <c r="AT49" s="22"/>
      <c r="AU49" s="20"/>
      <c r="AV49" s="21"/>
      <c r="AW49" s="21"/>
      <c r="AX49" s="434"/>
      <c r="AY49" s="435"/>
      <c r="AZ49" s="436"/>
      <c r="BA49" s="437"/>
      <c r="BB49" s="291" t="s">
        <v>405</v>
      </c>
      <c r="BC49" s="292"/>
      <c r="BD49" s="292"/>
      <c r="BE49" s="292"/>
      <c r="BF49" s="293"/>
    </row>
    <row r="50" spans="2:58" ht="20.25" customHeight="1" x14ac:dyDescent="0.2">
      <c r="B50" s="620"/>
      <c r="C50" s="297"/>
      <c r="D50" s="633"/>
      <c r="E50" s="298"/>
      <c r="F50" s="23"/>
      <c r="G50" s="259"/>
      <c r="H50" s="263"/>
      <c r="I50" s="264"/>
      <c r="J50" s="264"/>
      <c r="K50" s="265"/>
      <c r="L50" s="269"/>
      <c r="M50" s="622"/>
      <c r="N50" s="622"/>
      <c r="O50" s="270"/>
      <c r="P50" s="623" t="s">
        <v>380</v>
      </c>
      <c r="Q50" s="624"/>
      <c r="R50" s="625"/>
      <c r="S50" s="56">
        <f>IF(S49="","",VLOOKUP(S49,'[2]【記載例】シフト記号表（勤務時間帯）'!$C$6:$K$35,9,FALSE))</f>
        <v>4</v>
      </c>
      <c r="T50" s="57" t="str">
        <f>IF(T49="","",VLOOKUP(T49,'[2]【記載例】シフト記号表（勤務時間帯）'!$C$6:$K$35,9,FALSE))</f>
        <v/>
      </c>
      <c r="U50" s="57">
        <f>IF(U49="","",VLOOKUP(U49,'[2]【記載例】シフト記号表（勤務時間帯）'!$C$6:$K$35,9,FALSE))</f>
        <v>4</v>
      </c>
      <c r="V50" s="57">
        <f>IF(V49="","",VLOOKUP(V49,'[2]【記載例】シフト記号表（勤務時間帯）'!$C$6:$K$35,9,FALSE))</f>
        <v>4</v>
      </c>
      <c r="W50" s="57" t="str">
        <f>IF(W49="","",VLOOKUP(W49,'[2]【記載例】シフト記号表（勤務時間帯）'!$C$6:$K$35,9,FALSE))</f>
        <v/>
      </c>
      <c r="X50" s="57">
        <f>IF(X49="","",VLOOKUP(X49,'[2]【記載例】シフト記号表（勤務時間帯）'!$C$6:$K$35,9,FALSE))</f>
        <v>4</v>
      </c>
      <c r="Y50" s="58" t="str">
        <f>IF(Y49="","",VLOOKUP(Y49,'[2]【記載例】シフト記号表（勤務時間帯）'!$C$6:$K$35,9,FALSE))</f>
        <v/>
      </c>
      <c r="Z50" s="56">
        <f>IF(Z49="","",VLOOKUP(Z49,'[2]【記載例】シフト記号表（勤務時間帯）'!$C$6:$K$35,9,FALSE))</f>
        <v>4</v>
      </c>
      <c r="AA50" s="57" t="str">
        <f>IF(AA49="","",VLOOKUP(AA49,'[2]【記載例】シフト記号表（勤務時間帯）'!$C$6:$K$35,9,FALSE))</f>
        <v/>
      </c>
      <c r="AB50" s="57">
        <f>IF(AB49="","",VLOOKUP(AB49,'[2]【記載例】シフト記号表（勤務時間帯）'!$C$6:$K$35,9,FALSE))</f>
        <v>4</v>
      </c>
      <c r="AC50" s="57">
        <f>IF(AC49="","",VLOOKUP(AC49,'[2]【記載例】シフト記号表（勤務時間帯）'!$C$6:$K$35,9,FALSE))</f>
        <v>4</v>
      </c>
      <c r="AD50" s="57" t="str">
        <f>IF(AD49="","",VLOOKUP(AD49,'[2]【記載例】シフト記号表（勤務時間帯）'!$C$6:$K$35,9,FALSE))</f>
        <v/>
      </c>
      <c r="AE50" s="57">
        <f>IF(AE49="","",VLOOKUP(AE49,'[2]【記載例】シフト記号表（勤務時間帯）'!$C$6:$K$35,9,FALSE))</f>
        <v>4</v>
      </c>
      <c r="AF50" s="58" t="str">
        <f>IF(AF49="","",VLOOKUP(AF49,'[2]【記載例】シフト記号表（勤務時間帯）'!$C$6:$K$35,9,FALSE))</f>
        <v/>
      </c>
      <c r="AG50" s="56">
        <f>IF(AG49="","",VLOOKUP(AG49,'[2]【記載例】シフト記号表（勤務時間帯）'!$C$6:$K$35,9,FALSE))</f>
        <v>4</v>
      </c>
      <c r="AH50" s="57" t="str">
        <f>IF(AH49="","",VLOOKUP(AH49,'[2]【記載例】シフト記号表（勤務時間帯）'!$C$6:$K$35,9,FALSE))</f>
        <v/>
      </c>
      <c r="AI50" s="57">
        <f>IF(AI49="","",VLOOKUP(AI49,'[2]【記載例】シフト記号表（勤務時間帯）'!$C$6:$K$35,9,FALSE))</f>
        <v>4</v>
      </c>
      <c r="AJ50" s="57">
        <f>IF(AJ49="","",VLOOKUP(AJ49,'[2]【記載例】シフト記号表（勤務時間帯）'!$C$6:$K$35,9,FALSE))</f>
        <v>4</v>
      </c>
      <c r="AK50" s="57" t="str">
        <f>IF(AK49="","",VLOOKUP(AK49,'[2]【記載例】シフト記号表（勤務時間帯）'!$C$6:$K$35,9,FALSE))</f>
        <v/>
      </c>
      <c r="AL50" s="57">
        <f>IF(AL49="","",VLOOKUP(AL49,'[2]【記載例】シフト記号表（勤務時間帯）'!$C$6:$K$35,9,FALSE))</f>
        <v>4</v>
      </c>
      <c r="AM50" s="58" t="str">
        <f>IF(AM49="","",VLOOKUP(AM49,'[2]【記載例】シフト記号表（勤務時間帯）'!$C$6:$K$35,9,FALSE))</f>
        <v/>
      </c>
      <c r="AN50" s="56">
        <f>IF(AN49="","",VLOOKUP(AN49,'[2]【記載例】シフト記号表（勤務時間帯）'!$C$6:$K$35,9,FALSE))</f>
        <v>4</v>
      </c>
      <c r="AO50" s="57" t="str">
        <f>IF(AO49="","",VLOOKUP(AO49,'[2]【記載例】シフト記号表（勤務時間帯）'!$C$6:$K$35,9,FALSE))</f>
        <v/>
      </c>
      <c r="AP50" s="57">
        <f>IF(AP49="","",VLOOKUP(AP49,'[2]【記載例】シフト記号表（勤務時間帯）'!$C$6:$K$35,9,FALSE))</f>
        <v>4</v>
      </c>
      <c r="AQ50" s="57">
        <f>IF(AQ49="","",VLOOKUP(AQ49,'[2]【記載例】シフト記号表（勤務時間帯）'!$C$6:$K$35,9,FALSE))</f>
        <v>4</v>
      </c>
      <c r="AR50" s="57" t="str">
        <f>IF(AR49="","",VLOOKUP(AR49,'[2]【記載例】シフト記号表（勤務時間帯）'!$C$6:$K$35,9,FALSE))</f>
        <v/>
      </c>
      <c r="AS50" s="57">
        <f>IF(AS49="","",VLOOKUP(AS49,'[2]【記載例】シフト記号表（勤務時間帯）'!$C$6:$K$35,9,FALSE))</f>
        <v>4</v>
      </c>
      <c r="AT50" s="58" t="str">
        <f>IF(AT49="","",VLOOKUP(AT49,'[2]【記載例】シフト記号表（勤務時間帯）'!$C$6:$K$35,9,FALSE))</f>
        <v/>
      </c>
      <c r="AU50" s="56" t="str">
        <f>IF(AU49="","",VLOOKUP(AU49,'[2]【記載例】シフト記号表（勤務時間帯）'!$C$6:$K$35,9,FALSE))</f>
        <v/>
      </c>
      <c r="AV50" s="57" t="str">
        <f>IF(AV49="","",VLOOKUP(AV49,'[2]【記載例】シフト記号表（勤務時間帯）'!$C$6:$K$35,9,FALSE))</f>
        <v/>
      </c>
      <c r="AW50" s="57" t="str">
        <f>IF(AW49="","",VLOOKUP(AW49,'[2]【記載例】シフト記号表（勤務時間帯）'!$C$6:$K$35,9,FALSE))</f>
        <v/>
      </c>
      <c r="AX50" s="377">
        <f>IF($BB$3="４週",SUM(S50:AT50),IF($BB$3="暦月",SUM(S50:AW50),""))</f>
        <v>64</v>
      </c>
      <c r="AY50" s="378"/>
      <c r="AZ50" s="379">
        <f>IF($BB$3="４週",AX50/4,IF($BB$3="暦月",【記載例】通所介護!AX50/(【記載例】通所介護!$BB$8/7),""))</f>
        <v>14.933333333333334</v>
      </c>
      <c r="BA50" s="380"/>
      <c r="BB50" s="274"/>
      <c r="BC50" s="626"/>
      <c r="BD50" s="626"/>
      <c r="BE50" s="626"/>
      <c r="BF50" s="275"/>
    </row>
    <row r="51" spans="2:58" ht="20.25" customHeight="1" x14ac:dyDescent="0.2">
      <c r="B51" s="620"/>
      <c r="C51" s="299"/>
      <c r="D51" s="300"/>
      <c r="E51" s="301"/>
      <c r="F51" s="23" t="str">
        <f>C49</f>
        <v>機能訓練指導員</v>
      </c>
      <c r="G51" s="283"/>
      <c r="H51" s="263"/>
      <c r="I51" s="264"/>
      <c r="J51" s="264"/>
      <c r="K51" s="265"/>
      <c r="L51" s="288"/>
      <c r="M51" s="289"/>
      <c r="N51" s="289"/>
      <c r="O51" s="290"/>
      <c r="P51" s="627" t="s">
        <v>381</v>
      </c>
      <c r="Q51" s="628"/>
      <c r="R51" s="629"/>
      <c r="S51" s="59">
        <f>IF(S49="","",VLOOKUP(S49,'[2]【記載例】シフト記号表（勤務時間帯）'!$C$6:$U$35,19,FALSE))</f>
        <v>3</v>
      </c>
      <c r="T51" s="60" t="str">
        <f>IF(T49="","",VLOOKUP(T49,'[2]【記載例】シフト記号表（勤務時間帯）'!$C$6:$U$35,19,FALSE))</f>
        <v/>
      </c>
      <c r="U51" s="60">
        <f>IF(U49="","",VLOOKUP(U49,'[2]【記載例】シフト記号表（勤務時間帯）'!$C$6:$U$35,19,FALSE))</f>
        <v>3</v>
      </c>
      <c r="V51" s="60">
        <f>IF(V49="","",VLOOKUP(V49,'[2]【記載例】シフト記号表（勤務時間帯）'!$C$6:$U$35,19,FALSE))</f>
        <v>3</v>
      </c>
      <c r="W51" s="60" t="str">
        <f>IF(W49="","",VLOOKUP(W49,'[2]【記載例】シフト記号表（勤務時間帯）'!$C$6:$U$35,19,FALSE))</f>
        <v/>
      </c>
      <c r="X51" s="60">
        <f>IF(X49="","",VLOOKUP(X49,'[2]【記載例】シフト記号表（勤務時間帯）'!$C$6:$U$35,19,FALSE))</f>
        <v>3</v>
      </c>
      <c r="Y51" s="61" t="str">
        <f>IF(Y49="","",VLOOKUP(Y49,'[2]【記載例】シフト記号表（勤務時間帯）'!$C$6:$U$35,19,FALSE))</f>
        <v/>
      </c>
      <c r="Z51" s="59">
        <f>IF(Z49="","",VLOOKUP(Z49,'[2]【記載例】シフト記号表（勤務時間帯）'!$C$6:$U$35,19,FALSE))</f>
        <v>3</v>
      </c>
      <c r="AA51" s="60" t="str">
        <f>IF(AA49="","",VLOOKUP(AA49,'[2]【記載例】シフト記号表（勤務時間帯）'!$C$6:$U$35,19,FALSE))</f>
        <v/>
      </c>
      <c r="AB51" s="60">
        <f>IF(AB49="","",VLOOKUP(AB49,'[2]【記載例】シフト記号表（勤務時間帯）'!$C$6:$U$35,19,FALSE))</f>
        <v>3</v>
      </c>
      <c r="AC51" s="60">
        <f>IF(AC49="","",VLOOKUP(AC49,'[2]【記載例】シフト記号表（勤務時間帯）'!$C$6:$U$35,19,FALSE))</f>
        <v>3</v>
      </c>
      <c r="AD51" s="60" t="str">
        <f>IF(AD49="","",VLOOKUP(AD49,'[2]【記載例】シフト記号表（勤務時間帯）'!$C$6:$U$35,19,FALSE))</f>
        <v/>
      </c>
      <c r="AE51" s="60">
        <f>IF(AE49="","",VLOOKUP(AE49,'[2]【記載例】シフト記号表（勤務時間帯）'!$C$6:$U$35,19,FALSE))</f>
        <v>3</v>
      </c>
      <c r="AF51" s="61" t="str">
        <f>IF(AF49="","",VLOOKUP(AF49,'[2]【記載例】シフト記号表（勤務時間帯）'!$C$6:$U$35,19,FALSE))</f>
        <v/>
      </c>
      <c r="AG51" s="59">
        <f>IF(AG49="","",VLOOKUP(AG49,'[2]【記載例】シフト記号表（勤務時間帯）'!$C$6:$U$35,19,FALSE))</f>
        <v>3</v>
      </c>
      <c r="AH51" s="60" t="str">
        <f>IF(AH49="","",VLOOKUP(AH49,'[2]【記載例】シフト記号表（勤務時間帯）'!$C$6:$U$35,19,FALSE))</f>
        <v/>
      </c>
      <c r="AI51" s="60">
        <f>IF(AI49="","",VLOOKUP(AI49,'[2]【記載例】シフト記号表（勤務時間帯）'!$C$6:$U$35,19,FALSE))</f>
        <v>3</v>
      </c>
      <c r="AJ51" s="60">
        <f>IF(AJ49="","",VLOOKUP(AJ49,'[2]【記載例】シフト記号表（勤務時間帯）'!$C$6:$U$35,19,FALSE))</f>
        <v>3</v>
      </c>
      <c r="AK51" s="60" t="str">
        <f>IF(AK49="","",VLOOKUP(AK49,'[2]【記載例】シフト記号表（勤務時間帯）'!$C$6:$U$35,19,FALSE))</f>
        <v/>
      </c>
      <c r="AL51" s="60">
        <f>IF(AL49="","",VLOOKUP(AL49,'[2]【記載例】シフト記号表（勤務時間帯）'!$C$6:$U$35,19,FALSE))</f>
        <v>3</v>
      </c>
      <c r="AM51" s="61" t="str">
        <f>IF(AM49="","",VLOOKUP(AM49,'[2]【記載例】シフト記号表（勤務時間帯）'!$C$6:$U$35,19,FALSE))</f>
        <v/>
      </c>
      <c r="AN51" s="59">
        <f>IF(AN49="","",VLOOKUP(AN49,'[2]【記載例】シフト記号表（勤務時間帯）'!$C$6:$U$35,19,FALSE))</f>
        <v>3</v>
      </c>
      <c r="AO51" s="60" t="str">
        <f>IF(AO49="","",VLOOKUP(AO49,'[2]【記載例】シフト記号表（勤務時間帯）'!$C$6:$U$35,19,FALSE))</f>
        <v/>
      </c>
      <c r="AP51" s="60">
        <f>IF(AP49="","",VLOOKUP(AP49,'[2]【記載例】シフト記号表（勤務時間帯）'!$C$6:$U$35,19,FALSE))</f>
        <v>3</v>
      </c>
      <c r="AQ51" s="60">
        <f>IF(AQ49="","",VLOOKUP(AQ49,'[2]【記載例】シフト記号表（勤務時間帯）'!$C$6:$U$35,19,FALSE))</f>
        <v>3</v>
      </c>
      <c r="AR51" s="60" t="str">
        <f>IF(AR49="","",VLOOKUP(AR49,'[2]【記載例】シフト記号表（勤務時間帯）'!$C$6:$U$35,19,FALSE))</f>
        <v/>
      </c>
      <c r="AS51" s="60">
        <f>IF(AS49="","",VLOOKUP(AS49,'[2]【記載例】シフト記号表（勤務時間帯）'!$C$6:$U$35,19,FALSE))</f>
        <v>3</v>
      </c>
      <c r="AT51" s="61" t="str">
        <f>IF(AT49="","",VLOOKUP(AT49,'[2]【記載例】シフト記号表（勤務時間帯）'!$C$6:$U$35,19,FALSE))</f>
        <v/>
      </c>
      <c r="AU51" s="59" t="str">
        <f>IF(AU49="","",VLOOKUP(AU49,'[2]【記載例】シフト記号表（勤務時間帯）'!$C$6:$U$35,19,FALSE))</f>
        <v/>
      </c>
      <c r="AV51" s="60" t="str">
        <f>IF(AV49="","",VLOOKUP(AV49,'[2]【記載例】シフト記号表（勤務時間帯）'!$C$6:$U$35,19,FALSE))</f>
        <v/>
      </c>
      <c r="AW51" s="60" t="str">
        <f>IF(AW49="","",VLOOKUP(AW49,'[2]【記載例】シフト記号表（勤務時間帯）'!$C$6:$U$35,19,FALSE))</f>
        <v/>
      </c>
      <c r="AX51" s="381">
        <f>IF($BB$3="４週",SUM(S51:AT51),IF($BB$3="暦月",SUM(S51:AW51),""))</f>
        <v>48</v>
      </c>
      <c r="AY51" s="382"/>
      <c r="AZ51" s="383">
        <f>IF($BB$3="４週",AX51/4,IF($BB$3="暦月",【記載例】通所介護!AX51/(【記載例】通所介護!$BB$8/7),""))</f>
        <v>11.200000000000001</v>
      </c>
      <c r="BA51" s="384"/>
      <c r="BB51" s="276"/>
      <c r="BC51" s="277"/>
      <c r="BD51" s="277"/>
      <c r="BE51" s="277"/>
      <c r="BF51" s="278"/>
    </row>
    <row r="52" spans="2:58" ht="20.25" customHeight="1" x14ac:dyDescent="0.2">
      <c r="B52" s="620">
        <f>B49+1</f>
        <v>11</v>
      </c>
      <c r="C52" s="294" t="s">
        <v>398</v>
      </c>
      <c r="D52" s="295"/>
      <c r="E52" s="296"/>
      <c r="F52" s="126"/>
      <c r="G52" s="282" t="s">
        <v>395</v>
      </c>
      <c r="H52" s="284" t="s">
        <v>391</v>
      </c>
      <c r="I52" s="264"/>
      <c r="J52" s="264"/>
      <c r="K52" s="265"/>
      <c r="L52" s="285" t="s">
        <v>397</v>
      </c>
      <c r="M52" s="286"/>
      <c r="N52" s="286"/>
      <c r="O52" s="287"/>
      <c r="P52" s="630" t="s">
        <v>377</v>
      </c>
      <c r="Q52" s="631"/>
      <c r="R52" s="632"/>
      <c r="S52" s="20"/>
      <c r="T52" s="21" t="s">
        <v>404</v>
      </c>
      <c r="U52" s="21"/>
      <c r="V52" s="21"/>
      <c r="W52" s="21" t="s">
        <v>404</v>
      </c>
      <c r="X52" s="21"/>
      <c r="Y52" s="22" t="s">
        <v>404</v>
      </c>
      <c r="Z52" s="20"/>
      <c r="AA52" s="21" t="s">
        <v>404</v>
      </c>
      <c r="AB52" s="21"/>
      <c r="AC52" s="21"/>
      <c r="AD52" s="21" t="s">
        <v>404</v>
      </c>
      <c r="AE52" s="21"/>
      <c r="AF52" s="22" t="s">
        <v>404</v>
      </c>
      <c r="AG52" s="20"/>
      <c r="AH52" s="21" t="s">
        <v>404</v>
      </c>
      <c r="AI52" s="21"/>
      <c r="AJ52" s="21"/>
      <c r="AK52" s="21" t="s">
        <v>404</v>
      </c>
      <c r="AL52" s="21"/>
      <c r="AM52" s="22" t="s">
        <v>404</v>
      </c>
      <c r="AN52" s="20"/>
      <c r="AO52" s="21" t="s">
        <v>404</v>
      </c>
      <c r="AP52" s="21"/>
      <c r="AQ52" s="21"/>
      <c r="AR52" s="21" t="s">
        <v>404</v>
      </c>
      <c r="AS52" s="21"/>
      <c r="AT52" s="22" t="s">
        <v>404</v>
      </c>
      <c r="AU52" s="20"/>
      <c r="AV52" s="21"/>
      <c r="AW52" s="21"/>
      <c r="AX52" s="434"/>
      <c r="AY52" s="435"/>
      <c r="AZ52" s="436"/>
      <c r="BA52" s="437"/>
      <c r="BB52" s="291" t="s">
        <v>390</v>
      </c>
      <c r="BC52" s="292"/>
      <c r="BD52" s="292"/>
      <c r="BE52" s="292"/>
      <c r="BF52" s="293"/>
    </row>
    <row r="53" spans="2:58" ht="20.25" customHeight="1" x14ac:dyDescent="0.2">
      <c r="B53" s="620"/>
      <c r="C53" s="297"/>
      <c r="D53" s="633"/>
      <c r="E53" s="298"/>
      <c r="F53" s="23"/>
      <c r="G53" s="259"/>
      <c r="H53" s="263"/>
      <c r="I53" s="264"/>
      <c r="J53" s="264"/>
      <c r="K53" s="265"/>
      <c r="L53" s="269"/>
      <c r="M53" s="622"/>
      <c r="N53" s="622"/>
      <c r="O53" s="270"/>
      <c r="P53" s="623" t="s">
        <v>380</v>
      </c>
      <c r="Q53" s="624"/>
      <c r="R53" s="625"/>
      <c r="S53" s="56" t="str">
        <f>IF(S52="","",VLOOKUP(S52,'[2]【記載例】シフト記号表（勤務時間帯）'!$C$6:$K$35,9,FALSE))</f>
        <v/>
      </c>
      <c r="T53" s="57">
        <f>IF(T52="","",VLOOKUP(T52,'[2]【記載例】シフト記号表（勤務時間帯）'!$C$6:$K$35,9,FALSE))</f>
        <v>4</v>
      </c>
      <c r="U53" s="57" t="str">
        <f>IF(U52="","",VLOOKUP(U52,'[2]【記載例】シフト記号表（勤務時間帯）'!$C$6:$K$35,9,FALSE))</f>
        <v/>
      </c>
      <c r="V53" s="57" t="str">
        <f>IF(V52="","",VLOOKUP(V52,'[2]【記載例】シフト記号表（勤務時間帯）'!$C$6:$K$35,9,FALSE))</f>
        <v/>
      </c>
      <c r="W53" s="57">
        <f>IF(W52="","",VLOOKUP(W52,'[2]【記載例】シフト記号表（勤務時間帯）'!$C$6:$K$35,9,FALSE))</f>
        <v>4</v>
      </c>
      <c r="X53" s="57" t="str">
        <f>IF(X52="","",VLOOKUP(X52,'[2]【記載例】シフト記号表（勤務時間帯）'!$C$6:$K$35,9,FALSE))</f>
        <v/>
      </c>
      <c r="Y53" s="58">
        <f>IF(Y52="","",VLOOKUP(Y52,'[2]【記載例】シフト記号表（勤務時間帯）'!$C$6:$K$35,9,FALSE))</f>
        <v>4</v>
      </c>
      <c r="Z53" s="56" t="str">
        <f>IF(Z52="","",VLOOKUP(Z52,'[2]【記載例】シフト記号表（勤務時間帯）'!$C$6:$K$35,9,FALSE))</f>
        <v/>
      </c>
      <c r="AA53" s="57">
        <f>IF(AA52="","",VLOOKUP(AA52,'[2]【記載例】シフト記号表（勤務時間帯）'!$C$6:$K$35,9,FALSE))</f>
        <v>4</v>
      </c>
      <c r="AB53" s="57" t="str">
        <f>IF(AB52="","",VLOOKUP(AB52,'[2]【記載例】シフト記号表（勤務時間帯）'!$C$6:$K$35,9,FALSE))</f>
        <v/>
      </c>
      <c r="AC53" s="57" t="str">
        <f>IF(AC52="","",VLOOKUP(AC52,'[2]【記載例】シフト記号表（勤務時間帯）'!$C$6:$K$35,9,FALSE))</f>
        <v/>
      </c>
      <c r="AD53" s="57">
        <f>IF(AD52="","",VLOOKUP(AD52,'[2]【記載例】シフト記号表（勤務時間帯）'!$C$6:$K$35,9,FALSE))</f>
        <v>4</v>
      </c>
      <c r="AE53" s="57" t="str">
        <f>IF(AE52="","",VLOOKUP(AE52,'[2]【記載例】シフト記号表（勤務時間帯）'!$C$6:$K$35,9,FALSE))</f>
        <v/>
      </c>
      <c r="AF53" s="58">
        <f>IF(AF52="","",VLOOKUP(AF52,'[2]【記載例】シフト記号表（勤務時間帯）'!$C$6:$K$35,9,FALSE))</f>
        <v>4</v>
      </c>
      <c r="AG53" s="56" t="str">
        <f>IF(AG52="","",VLOOKUP(AG52,'[2]【記載例】シフト記号表（勤務時間帯）'!$C$6:$K$35,9,FALSE))</f>
        <v/>
      </c>
      <c r="AH53" s="57">
        <f>IF(AH52="","",VLOOKUP(AH52,'[2]【記載例】シフト記号表（勤務時間帯）'!$C$6:$K$35,9,FALSE))</f>
        <v>4</v>
      </c>
      <c r="AI53" s="57" t="str">
        <f>IF(AI52="","",VLOOKUP(AI52,'[2]【記載例】シフト記号表（勤務時間帯）'!$C$6:$K$35,9,FALSE))</f>
        <v/>
      </c>
      <c r="AJ53" s="57" t="str">
        <f>IF(AJ52="","",VLOOKUP(AJ52,'[2]【記載例】シフト記号表（勤務時間帯）'!$C$6:$K$35,9,FALSE))</f>
        <v/>
      </c>
      <c r="AK53" s="57">
        <f>IF(AK52="","",VLOOKUP(AK52,'[2]【記載例】シフト記号表（勤務時間帯）'!$C$6:$K$35,9,FALSE))</f>
        <v>4</v>
      </c>
      <c r="AL53" s="57" t="str">
        <f>IF(AL52="","",VLOOKUP(AL52,'[2]【記載例】シフト記号表（勤務時間帯）'!$C$6:$K$35,9,FALSE))</f>
        <v/>
      </c>
      <c r="AM53" s="58">
        <f>IF(AM52="","",VLOOKUP(AM52,'[2]【記載例】シフト記号表（勤務時間帯）'!$C$6:$K$35,9,FALSE))</f>
        <v>4</v>
      </c>
      <c r="AN53" s="56" t="str">
        <f>IF(AN52="","",VLOOKUP(AN52,'[2]【記載例】シフト記号表（勤務時間帯）'!$C$6:$K$35,9,FALSE))</f>
        <v/>
      </c>
      <c r="AO53" s="57">
        <f>IF(AO52="","",VLOOKUP(AO52,'[2]【記載例】シフト記号表（勤務時間帯）'!$C$6:$K$35,9,FALSE))</f>
        <v>4</v>
      </c>
      <c r="AP53" s="57" t="str">
        <f>IF(AP52="","",VLOOKUP(AP52,'[2]【記載例】シフト記号表（勤務時間帯）'!$C$6:$K$35,9,FALSE))</f>
        <v/>
      </c>
      <c r="AQ53" s="57" t="str">
        <f>IF(AQ52="","",VLOOKUP(AQ52,'[2]【記載例】シフト記号表（勤務時間帯）'!$C$6:$K$35,9,FALSE))</f>
        <v/>
      </c>
      <c r="AR53" s="57">
        <f>IF(AR52="","",VLOOKUP(AR52,'[2]【記載例】シフト記号表（勤務時間帯）'!$C$6:$K$35,9,FALSE))</f>
        <v>4</v>
      </c>
      <c r="AS53" s="57" t="str">
        <f>IF(AS52="","",VLOOKUP(AS52,'[2]【記載例】シフト記号表（勤務時間帯）'!$C$6:$K$35,9,FALSE))</f>
        <v/>
      </c>
      <c r="AT53" s="58">
        <f>IF(AT52="","",VLOOKUP(AT52,'[2]【記載例】シフト記号表（勤務時間帯）'!$C$6:$K$35,9,FALSE))</f>
        <v>4</v>
      </c>
      <c r="AU53" s="56" t="str">
        <f>IF(AU52="","",VLOOKUP(AU52,'[2]【記載例】シフト記号表（勤務時間帯）'!$C$6:$K$35,9,FALSE))</f>
        <v/>
      </c>
      <c r="AV53" s="57" t="str">
        <f>IF(AV52="","",VLOOKUP(AV52,'[2]【記載例】シフト記号表（勤務時間帯）'!$C$6:$K$35,9,FALSE))</f>
        <v/>
      </c>
      <c r="AW53" s="57" t="str">
        <f>IF(AW52="","",VLOOKUP(AW52,'[2]【記載例】シフト記号表（勤務時間帯）'!$C$6:$K$35,9,FALSE))</f>
        <v/>
      </c>
      <c r="AX53" s="377">
        <f>IF($BB$3="４週",SUM(S53:AT53),IF($BB$3="暦月",SUM(S53:AW53),""))</f>
        <v>48</v>
      </c>
      <c r="AY53" s="378"/>
      <c r="AZ53" s="379">
        <f>IF($BB$3="４週",AX53/4,IF($BB$3="暦月",【記載例】通所介護!AX53/(【記載例】通所介護!$BB$8/7),""))</f>
        <v>11.200000000000001</v>
      </c>
      <c r="BA53" s="380"/>
      <c r="BB53" s="274"/>
      <c r="BC53" s="626"/>
      <c r="BD53" s="626"/>
      <c r="BE53" s="626"/>
      <c r="BF53" s="275"/>
    </row>
    <row r="54" spans="2:58" ht="20.25" customHeight="1" x14ac:dyDescent="0.2">
      <c r="B54" s="620"/>
      <c r="C54" s="299"/>
      <c r="D54" s="300"/>
      <c r="E54" s="301"/>
      <c r="F54" s="23" t="str">
        <f>C52</f>
        <v>機能訓練指導員</v>
      </c>
      <c r="G54" s="283"/>
      <c r="H54" s="263"/>
      <c r="I54" s="264"/>
      <c r="J54" s="264"/>
      <c r="K54" s="265"/>
      <c r="L54" s="288"/>
      <c r="M54" s="289"/>
      <c r="N54" s="289"/>
      <c r="O54" s="290"/>
      <c r="P54" s="627" t="s">
        <v>381</v>
      </c>
      <c r="Q54" s="628"/>
      <c r="R54" s="629"/>
      <c r="S54" s="59" t="str">
        <f>IF(S52="","",VLOOKUP(S52,'[2]【記載例】シフト記号表（勤務時間帯）'!$C$6:$U$35,19,FALSE))</f>
        <v/>
      </c>
      <c r="T54" s="60">
        <f>IF(T52="","",VLOOKUP(T52,'[2]【記載例】シフト記号表（勤務時間帯）'!$C$6:$U$35,19,FALSE))</f>
        <v>3</v>
      </c>
      <c r="U54" s="60" t="str">
        <f>IF(U52="","",VLOOKUP(U52,'[2]【記載例】シフト記号表（勤務時間帯）'!$C$6:$U$35,19,FALSE))</f>
        <v/>
      </c>
      <c r="V54" s="60" t="str">
        <f>IF(V52="","",VLOOKUP(V52,'[2]【記載例】シフト記号表（勤務時間帯）'!$C$6:$U$35,19,FALSE))</f>
        <v/>
      </c>
      <c r="W54" s="60">
        <f>IF(W52="","",VLOOKUP(W52,'[2]【記載例】シフト記号表（勤務時間帯）'!$C$6:$U$35,19,FALSE))</f>
        <v>3</v>
      </c>
      <c r="X54" s="60" t="str">
        <f>IF(X52="","",VLOOKUP(X52,'[2]【記載例】シフト記号表（勤務時間帯）'!$C$6:$U$35,19,FALSE))</f>
        <v/>
      </c>
      <c r="Y54" s="61">
        <f>IF(Y52="","",VLOOKUP(Y52,'[2]【記載例】シフト記号表（勤務時間帯）'!$C$6:$U$35,19,FALSE))</f>
        <v>3</v>
      </c>
      <c r="Z54" s="59" t="str">
        <f>IF(Z52="","",VLOOKUP(Z52,'[2]【記載例】シフト記号表（勤務時間帯）'!$C$6:$U$35,19,FALSE))</f>
        <v/>
      </c>
      <c r="AA54" s="60">
        <f>IF(AA52="","",VLOOKUP(AA52,'[2]【記載例】シフト記号表（勤務時間帯）'!$C$6:$U$35,19,FALSE))</f>
        <v>3</v>
      </c>
      <c r="AB54" s="60" t="str">
        <f>IF(AB52="","",VLOOKUP(AB52,'[2]【記載例】シフト記号表（勤務時間帯）'!$C$6:$U$35,19,FALSE))</f>
        <v/>
      </c>
      <c r="AC54" s="60" t="str">
        <f>IF(AC52="","",VLOOKUP(AC52,'[2]【記載例】シフト記号表（勤務時間帯）'!$C$6:$U$35,19,FALSE))</f>
        <v/>
      </c>
      <c r="AD54" s="60">
        <f>IF(AD52="","",VLOOKUP(AD52,'[2]【記載例】シフト記号表（勤務時間帯）'!$C$6:$U$35,19,FALSE))</f>
        <v>3</v>
      </c>
      <c r="AE54" s="60" t="str">
        <f>IF(AE52="","",VLOOKUP(AE52,'[2]【記載例】シフト記号表（勤務時間帯）'!$C$6:$U$35,19,FALSE))</f>
        <v/>
      </c>
      <c r="AF54" s="61">
        <f>IF(AF52="","",VLOOKUP(AF52,'[2]【記載例】シフト記号表（勤務時間帯）'!$C$6:$U$35,19,FALSE))</f>
        <v>3</v>
      </c>
      <c r="AG54" s="59" t="str">
        <f>IF(AG52="","",VLOOKUP(AG52,'[2]【記載例】シフト記号表（勤務時間帯）'!$C$6:$U$35,19,FALSE))</f>
        <v/>
      </c>
      <c r="AH54" s="60">
        <f>IF(AH52="","",VLOOKUP(AH52,'[2]【記載例】シフト記号表（勤務時間帯）'!$C$6:$U$35,19,FALSE))</f>
        <v>3</v>
      </c>
      <c r="AI54" s="60" t="str">
        <f>IF(AI52="","",VLOOKUP(AI52,'[2]【記載例】シフト記号表（勤務時間帯）'!$C$6:$U$35,19,FALSE))</f>
        <v/>
      </c>
      <c r="AJ54" s="60" t="str">
        <f>IF(AJ52="","",VLOOKUP(AJ52,'[2]【記載例】シフト記号表（勤務時間帯）'!$C$6:$U$35,19,FALSE))</f>
        <v/>
      </c>
      <c r="AK54" s="60">
        <f>IF(AK52="","",VLOOKUP(AK52,'[2]【記載例】シフト記号表（勤務時間帯）'!$C$6:$U$35,19,FALSE))</f>
        <v>3</v>
      </c>
      <c r="AL54" s="60" t="str">
        <f>IF(AL52="","",VLOOKUP(AL52,'[2]【記載例】シフト記号表（勤務時間帯）'!$C$6:$U$35,19,FALSE))</f>
        <v/>
      </c>
      <c r="AM54" s="61">
        <f>IF(AM52="","",VLOOKUP(AM52,'[2]【記載例】シフト記号表（勤務時間帯）'!$C$6:$U$35,19,FALSE))</f>
        <v>3</v>
      </c>
      <c r="AN54" s="59" t="str">
        <f>IF(AN52="","",VLOOKUP(AN52,'[2]【記載例】シフト記号表（勤務時間帯）'!$C$6:$U$35,19,FALSE))</f>
        <v/>
      </c>
      <c r="AO54" s="60">
        <f>IF(AO52="","",VLOOKUP(AO52,'[2]【記載例】シフト記号表（勤務時間帯）'!$C$6:$U$35,19,FALSE))</f>
        <v>3</v>
      </c>
      <c r="AP54" s="60" t="str">
        <f>IF(AP52="","",VLOOKUP(AP52,'[2]【記載例】シフト記号表（勤務時間帯）'!$C$6:$U$35,19,FALSE))</f>
        <v/>
      </c>
      <c r="AQ54" s="60" t="str">
        <f>IF(AQ52="","",VLOOKUP(AQ52,'[2]【記載例】シフト記号表（勤務時間帯）'!$C$6:$U$35,19,FALSE))</f>
        <v/>
      </c>
      <c r="AR54" s="60">
        <f>IF(AR52="","",VLOOKUP(AR52,'[2]【記載例】シフト記号表（勤務時間帯）'!$C$6:$U$35,19,FALSE))</f>
        <v>3</v>
      </c>
      <c r="AS54" s="60" t="str">
        <f>IF(AS52="","",VLOOKUP(AS52,'[2]【記載例】シフト記号表（勤務時間帯）'!$C$6:$U$35,19,FALSE))</f>
        <v/>
      </c>
      <c r="AT54" s="61">
        <f>IF(AT52="","",VLOOKUP(AT52,'[2]【記載例】シフト記号表（勤務時間帯）'!$C$6:$U$35,19,FALSE))</f>
        <v>3</v>
      </c>
      <c r="AU54" s="59" t="str">
        <f>IF(AU52="","",VLOOKUP(AU52,'[2]【記載例】シフト記号表（勤務時間帯）'!$C$6:$U$35,19,FALSE))</f>
        <v/>
      </c>
      <c r="AV54" s="60" t="str">
        <f>IF(AV52="","",VLOOKUP(AV52,'[2]【記載例】シフト記号表（勤務時間帯）'!$C$6:$U$35,19,FALSE))</f>
        <v/>
      </c>
      <c r="AW54" s="60" t="str">
        <f>IF(AW52="","",VLOOKUP(AW52,'[2]【記載例】シフト記号表（勤務時間帯）'!$C$6:$U$35,19,FALSE))</f>
        <v/>
      </c>
      <c r="AX54" s="381">
        <f>IF($BB$3="４週",SUM(S54:AT54),IF($BB$3="暦月",SUM(S54:AW54),""))</f>
        <v>36</v>
      </c>
      <c r="AY54" s="382"/>
      <c r="AZ54" s="383">
        <f>IF($BB$3="４週",AX54/4,IF($BB$3="暦月",【記載例】通所介護!AX54/(【記載例】通所介護!$BB$8/7),""))</f>
        <v>8.4</v>
      </c>
      <c r="BA54" s="384"/>
      <c r="BB54" s="276"/>
      <c r="BC54" s="277"/>
      <c r="BD54" s="277"/>
      <c r="BE54" s="277"/>
      <c r="BF54" s="278"/>
    </row>
    <row r="55" spans="2:58" ht="20.25" customHeight="1" x14ac:dyDescent="0.2">
      <c r="B55" s="620">
        <f>B52+1</f>
        <v>12</v>
      </c>
      <c r="C55" s="294"/>
      <c r="D55" s="295"/>
      <c r="E55" s="296"/>
      <c r="F55" s="126"/>
      <c r="G55" s="282"/>
      <c r="H55" s="284"/>
      <c r="I55" s="264"/>
      <c r="J55" s="264"/>
      <c r="K55" s="265"/>
      <c r="L55" s="285"/>
      <c r="M55" s="286"/>
      <c r="N55" s="286"/>
      <c r="O55" s="287"/>
      <c r="P55" s="630" t="s">
        <v>377</v>
      </c>
      <c r="Q55" s="631"/>
      <c r="R55" s="632"/>
      <c r="S55" s="20"/>
      <c r="T55" s="21"/>
      <c r="U55" s="21"/>
      <c r="V55" s="21"/>
      <c r="W55" s="21"/>
      <c r="X55" s="21"/>
      <c r="Y55" s="22"/>
      <c r="Z55" s="20"/>
      <c r="AA55" s="21"/>
      <c r="AB55" s="21"/>
      <c r="AC55" s="21"/>
      <c r="AD55" s="21"/>
      <c r="AE55" s="21"/>
      <c r="AF55" s="22"/>
      <c r="AG55" s="20"/>
      <c r="AH55" s="21"/>
      <c r="AI55" s="21"/>
      <c r="AJ55" s="21"/>
      <c r="AK55" s="21"/>
      <c r="AL55" s="21"/>
      <c r="AM55" s="22"/>
      <c r="AN55" s="20"/>
      <c r="AO55" s="21"/>
      <c r="AP55" s="21"/>
      <c r="AQ55" s="21"/>
      <c r="AR55" s="21"/>
      <c r="AS55" s="21"/>
      <c r="AT55" s="22"/>
      <c r="AU55" s="20"/>
      <c r="AV55" s="21"/>
      <c r="AW55" s="21"/>
      <c r="AX55" s="434"/>
      <c r="AY55" s="435"/>
      <c r="AZ55" s="436"/>
      <c r="BA55" s="437"/>
      <c r="BB55" s="311"/>
      <c r="BC55" s="286"/>
      <c r="BD55" s="286"/>
      <c r="BE55" s="286"/>
      <c r="BF55" s="287"/>
    </row>
    <row r="56" spans="2:58" ht="20.25" customHeight="1" x14ac:dyDescent="0.2">
      <c r="B56" s="620"/>
      <c r="C56" s="297"/>
      <c r="D56" s="633"/>
      <c r="E56" s="298"/>
      <c r="F56" s="23"/>
      <c r="G56" s="259"/>
      <c r="H56" s="263"/>
      <c r="I56" s="264"/>
      <c r="J56" s="264"/>
      <c r="K56" s="265"/>
      <c r="L56" s="269"/>
      <c r="M56" s="622"/>
      <c r="N56" s="622"/>
      <c r="O56" s="270"/>
      <c r="P56" s="623" t="s">
        <v>380</v>
      </c>
      <c r="Q56" s="624"/>
      <c r="R56" s="625"/>
      <c r="S56" s="56" t="str">
        <f>IF(S55="","",VLOOKUP(S55,'[2]【記載例】シフト記号表（勤務時間帯）'!$C$6:$K$35,9,FALSE))</f>
        <v/>
      </c>
      <c r="T56" s="57" t="str">
        <f>IF(T55="","",VLOOKUP(T55,'[2]【記載例】シフト記号表（勤務時間帯）'!$C$6:$K$35,9,FALSE))</f>
        <v/>
      </c>
      <c r="U56" s="57" t="str">
        <f>IF(U55="","",VLOOKUP(U55,'[2]【記載例】シフト記号表（勤務時間帯）'!$C$6:$K$35,9,FALSE))</f>
        <v/>
      </c>
      <c r="V56" s="57" t="str">
        <f>IF(V55="","",VLOOKUP(V55,'[2]【記載例】シフト記号表（勤務時間帯）'!$C$6:$K$35,9,FALSE))</f>
        <v/>
      </c>
      <c r="W56" s="57" t="str">
        <f>IF(W55="","",VLOOKUP(W55,'[2]【記載例】シフト記号表（勤務時間帯）'!$C$6:$K$35,9,FALSE))</f>
        <v/>
      </c>
      <c r="X56" s="57" t="str">
        <f>IF(X55="","",VLOOKUP(X55,'[2]【記載例】シフト記号表（勤務時間帯）'!$C$6:$K$35,9,FALSE))</f>
        <v/>
      </c>
      <c r="Y56" s="58" t="str">
        <f>IF(Y55="","",VLOOKUP(Y55,'[2]【記載例】シフト記号表（勤務時間帯）'!$C$6:$K$35,9,FALSE))</f>
        <v/>
      </c>
      <c r="Z56" s="56" t="str">
        <f>IF(Z55="","",VLOOKUP(Z55,'[2]【記載例】シフト記号表（勤務時間帯）'!$C$6:$K$35,9,FALSE))</f>
        <v/>
      </c>
      <c r="AA56" s="57" t="str">
        <f>IF(AA55="","",VLOOKUP(AA55,'[2]【記載例】シフト記号表（勤務時間帯）'!$C$6:$K$35,9,FALSE))</f>
        <v/>
      </c>
      <c r="AB56" s="57" t="str">
        <f>IF(AB55="","",VLOOKUP(AB55,'[2]【記載例】シフト記号表（勤務時間帯）'!$C$6:$K$35,9,FALSE))</f>
        <v/>
      </c>
      <c r="AC56" s="57" t="str">
        <f>IF(AC55="","",VLOOKUP(AC55,'[2]【記載例】シフト記号表（勤務時間帯）'!$C$6:$K$35,9,FALSE))</f>
        <v/>
      </c>
      <c r="AD56" s="57" t="str">
        <f>IF(AD55="","",VLOOKUP(AD55,'[2]【記載例】シフト記号表（勤務時間帯）'!$C$6:$K$35,9,FALSE))</f>
        <v/>
      </c>
      <c r="AE56" s="57" t="str">
        <f>IF(AE55="","",VLOOKUP(AE55,'[2]【記載例】シフト記号表（勤務時間帯）'!$C$6:$K$35,9,FALSE))</f>
        <v/>
      </c>
      <c r="AF56" s="58" t="str">
        <f>IF(AF55="","",VLOOKUP(AF55,'[2]【記載例】シフト記号表（勤務時間帯）'!$C$6:$K$35,9,FALSE))</f>
        <v/>
      </c>
      <c r="AG56" s="56" t="str">
        <f>IF(AG55="","",VLOOKUP(AG55,'[2]【記載例】シフト記号表（勤務時間帯）'!$C$6:$K$35,9,FALSE))</f>
        <v/>
      </c>
      <c r="AH56" s="57" t="str">
        <f>IF(AH55="","",VLOOKUP(AH55,'[2]【記載例】シフト記号表（勤務時間帯）'!$C$6:$K$35,9,FALSE))</f>
        <v/>
      </c>
      <c r="AI56" s="57" t="str">
        <f>IF(AI55="","",VLOOKUP(AI55,'[2]【記載例】シフト記号表（勤務時間帯）'!$C$6:$K$35,9,FALSE))</f>
        <v/>
      </c>
      <c r="AJ56" s="57" t="str">
        <f>IF(AJ55="","",VLOOKUP(AJ55,'[2]【記載例】シフト記号表（勤務時間帯）'!$C$6:$K$35,9,FALSE))</f>
        <v/>
      </c>
      <c r="AK56" s="57" t="str">
        <f>IF(AK55="","",VLOOKUP(AK55,'[2]【記載例】シフト記号表（勤務時間帯）'!$C$6:$K$35,9,FALSE))</f>
        <v/>
      </c>
      <c r="AL56" s="57" t="str">
        <f>IF(AL55="","",VLOOKUP(AL55,'[2]【記載例】シフト記号表（勤務時間帯）'!$C$6:$K$35,9,FALSE))</f>
        <v/>
      </c>
      <c r="AM56" s="58" t="str">
        <f>IF(AM55="","",VLOOKUP(AM55,'[2]【記載例】シフト記号表（勤務時間帯）'!$C$6:$K$35,9,FALSE))</f>
        <v/>
      </c>
      <c r="AN56" s="56" t="str">
        <f>IF(AN55="","",VLOOKUP(AN55,'[2]【記載例】シフト記号表（勤務時間帯）'!$C$6:$K$35,9,FALSE))</f>
        <v/>
      </c>
      <c r="AO56" s="57" t="str">
        <f>IF(AO55="","",VLOOKUP(AO55,'[2]【記載例】シフト記号表（勤務時間帯）'!$C$6:$K$35,9,FALSE))</f>
        <v/>
      </c>
      <c r="AP56" s="57" t="str">
        <f>IF(AP55="","",VLOOKUP(AP55,'[2]【記載例】シフト記号表（勤務時間帯）'!$C$6:$K$35,9,FALSE))</f>
        <v/>
      </c>
      <c r="AQ56" s="57" t="str">
        <f>IF(AQ55="","",VLOOKUP(AQ55,'[2]【記載例】シフト記号表（勤務時間帯）'!$C$6:$K$35,9,FALSE))</f>
        <v/>
      </c>
      <c r="AR56" s="57" t="str">
        <f>IF(AR55="","",VLOOKUP(AR55,'[2]【記載例】シフト記号表（勤務時間帯）'!$C$6:$K$35,9,FALSE))</f>
        <v/>
      </c>
      <c r="AS56" s="57" t="str">
        <f>IF(AS55="","",VLOOKUP(AS55,'[2]【記載例】シフト記号表（勤務時間帯）'!$C$6:$K$35,9,FALSE))</f>
        <v/>
      </c>
      <c r="AT56" s="58" t="str">
        <f>IF(AT55="","",VLOOKUP(AT55,'[2]【記載例】シフト記号表（勤務時間帯）'!$C$6:$K$35,9,FALSE))</f>
        <v/>
      </c>
      <c r="AU56" s="56" t="str">
        <f>IF(AU55="","",VLOOKUP(AU55,'[2]【記載例】シフト記号表（勤務時間帯）'!$C$6:$K$35,9,FALSE))</f>
        <v/>
      </c>
      <c r="AV56" s="57" t="str">
        <f>IF(AV55="","",VLOOKUP(AV55,'[2]【記載例】シフト記号表（勤務時間帯）'!$C$6:$K$35,9,FALSE))</f>
        <v/>
      </c>
      <c r="AW56" s="57" t="str">
        <f>IF(AW55="","",VLOOKUP(AW55,'[2]【記載例】シフト記号表（勤務時間帯）'!$C$6:$K$35,9,FALSE))</f>
        <v/>
      </c>
      <c r="AX56" s="377">
        <f>IF($BB$3="４週",SUM(S56:AT56),IF($BB$3="暦月",SUM(S56:AW56),""))</f>
        <v>0</v>
      </c>
      <c r="AY56" s="378"/>
      <c r="AZ56" s="379">
        <f>IF($BB$3="４週",AX56/4,IF($BB$3="暦月",【記載例】通所介護!AX56/(【記載例】通所介護!$BB$8/7),""))</f>
        <v>0</v>
      </c>
      <c r="BA56" s="380"/>
      <c r="BB56" s="312"/>
      <c r="BC56" s="622"/>
      <c r="BD56" s="622"/>
      <c r="BE56" s="622"/>
      <c r="BF56" s="270"/>
    </row>
    <row r="57" spans="2:58" ht="20.25" customHeight="1" x14ac:dyDescent="0.2">
      <c r="B57" s="620"/>
      <c r="C57" s="299"/>
      <c r="D57" s="300"/>
      <c r="E57" s="301"/>
      <c r="F57" s="23">
        <f>C55</f>
        <v>0</v>
      </c>
      <c r="G57" s="283"/>
      <c r="H57" s="263"/>
      <c r="I57" s="264"/>
      <c r="J57" s="264"/>
      <c r="K57" s="265"/>
      <c r="L57" s="288"/>
      <c r="M57" s="289"/>
      <c r="N57" s="289"/>
      <c r="O57" s="290"/>
      <c r="P57" s="627" t="s">
        <v>381</v>
      </c>
      <c r="Q57" s="628"/>
      <c r="R57" s="629"/>
      <c r="S57" s="59" t="str">
        <f>IF(S55="","",VLOOKUP(S55,'[2]【記載例】シフト記号表（勤務時間帯）'!$C$6:$U$35,19,FALSE))</f>
        <v/>
      </c>
      <c r="T57" s="60" t="str">
        <f>IF(T55="","",VLOOKUP(T55,'[2]【記載例】シフト記号表（勤務時間帯）'!$C$6:$U$35,19,FALSE))</f>
        <v/>
      </c>
      <c r="U57" s="60" t="str">
        <f>IF(U55="","",VLOOKUP(U55,'[2]【記載例】シフト記号表（勤務時間帯）'!$C$6:$U$35,19,FALSE))</f>
        <v/>
      </c>
      <c r="V57" s="60" t="str">
        <f>IF(V55="","",VLOOKUP(V55,'[2]【記載例】シフト記号表（勤務時間帯）'!$C$6:$U$35,19,FALSE))</f>
        <v/>
      </c>
      <c r="W57" s="60" t="str">
        <f>IF(W55="","",VLOOKUP(W55,'[2]【記載例】シフト記号表（勤務時間帯）'!$C$6:$U$35,19,FALSE))</f>
        <v/>
      </c>
      <c r="X57" s="60" t="str">
        <f>IF(X55="","",VLOOKUP(X55,'[2]【記載例】シフト記号表（勤務時間帯）'!$C$6:$U$35,19,FALSE))</f>
        <v/>
      </c>
      <c r="Y57" s="61" t="str">
        <f>IF(Y55="","",VLOOKUP(Y55,'[2]【記載例】シフト記号表（勤務時間帯）'!$C$6:$U$35,19,FALSE))</f>
        <v/>
      </c>
      <c r="Z57" s="59" t="str">
        <f>IF(Z55="","",VLOOKUP(Z55,'[2]【記載例】シフト記号表（勤務時間帯）'!$C$6:$U$35,19,FALSE))</f>
        <v/>
      </c>
      <c r="AA57" s="60" t="str">
        <f>IF(AA55="","",VLOOKUP(AA55,'[2]【記載例】シフト記号表（勤務時間帯）'!$C$6:$U$35,19,FALSE))</f>
        <v/>
      </c>
      <c r="AB57" s="60" t="str">
        <f>IF(AB55="","",VLOOKUP(AB55,'[2]【記載例】シフト記号表（勤務時間帯）'!$C$6:$U$35,19,FALSE))</f>
        <v/>
      </c>
      <c r="AC57" s="60" t="str">
        <f>IF(AC55="","",VLOOKUP(AC55,'[2]【記載例】シフト記号表（勤務時間帯）'!$C$6:$U$35,19,FALSE))</f>
        <v/>
      </c>
      <c r="AD57" s="60" t="str">
        <f>IF(AD55="","",VLOOKUP(AD55,'[2]【記載例】シフト記号表（勤務時間帯）'!$C$6:$U$35,19,FALSE))</f>
        <v/>
      </c>
      <c r="AE57" s="60" t="str">
        <f>IF(AE55="","",VLOOKUP(AE55,'[2]【記載例】シフト記号表（勤務時間帯）'!$C$6:$U$35,19,FALSE))</f>
        <v/>
      </c>
      <c r="AF57" s="61" t="str">
        <f>IF(AF55="","",VLOOKUP(AF55,'[2]【記載例】シフト記号表（勤務時間帯）'!$C$6:$U$35,19,FALSE))</f>
        <v/>
      </c>
      <c r="AG57" s="59" t="str">
        <f>IF(AG55="","",VLOOKUP(AG55,'[2]【記載例】シフト記号表（勤務時間帯）'!$C$6:$U$35,19,FALSE))</f>
        <v/>
      </c>
      <c r="AH57" s="60" t="str">
        <f>IF(AH55="","",VLOOKUP(AH55,'[2]【記載例】シフト記号表（勤務時間帯）'!$C$6:$U$35,19,FALSE))</f>
        <v/>
      </c>
      <c r="AI57" s="60" t="str">
        <f>IF(AI55="","",VLOOKUP(AI55,'[2]【記載例】シフト記号表（勤務時間帯）'!$C$6:$U$35,19,FALSE))</f>
        <v/>
      </c>
      <c r="AJ57" s="60" t="str">
        <f>IF(AJ55="","",VLOOKUP(AJ55,'[2]【記載例】シフト記号表（勤務時間帯）'!$C$6:$U$35,19,FALSE))</f>
        <v/>
      </c>
      <c r="AK57" s="60" t="str">
        <f>IF(AK55="","",VLOOKUP(AK55,'[2]【記載例】シフト記号表（勤務時間帯）'!$C$6:$U$35,19,FALSE))</f>
        <v/>
      </c>
      <c r="AL57" s="60" t="str">
        <f>IF(AL55="","",VLOOKUP(AL55,'[2]【記載例】シフト記号表（勤務時間帯）'!$C$6:$U$35,19,FALSE))</f>
        <v/>
      </c>
      <c r="AM57" s="61" t="str">
        <f>IF(AM55="","",VLOOKUP(AM55,'[2]【記載例】シフト記号表（勤務時間帯）'!$C$6:$U$35,19,FALSE))</f>
        <v/>
      </c>
      <c r="AN57" s="59" t="str">
        <f>IF(AN55="","",VLOOKUP(AN55,'[2]【記載例】シフト記号表（勤務時間帯）'!$C$6:$U$35,19,FALSE))</f>
        <v/>
      </c>
      <c r="AO57" s="60" t="str">
        <f>IF(AO55="","",VLOOKUP(AO55,'[2]【記載例】シフト記号表（勤務時間帯）'!$C$6:$U$35,19,FALSE))</f>
        <v/>
      </c>
      <c r="AP57" s="60" t="str">
        <f>IF(AP55="","",VLOOKUP(AP55,'[2]【記載例】シフト記号表（勤務時間帯）'!$C$6:$U$35,19,FALSE))</f>
        <v/>
      </c>
      <c r="AQ57" s="60" t="str">
        <f>IF(AQ55="","",VLOOKUP(AQ55,'[2]【記載例】シフト記号表（勤務時間帯）'!$C$6:$U$35,19,FALSE))</f>
        <v/>
      </c>
      <c r="AR57" s="60" t="str">
        <f>IF(AR55="","",VLOOKUP(AR55,'[2]【記載例】シフト記号表（勤務時間帯）'!$C$6:$U$35,19,FALSE))</f>
        <v/>
      </c>
      <c r="AS57" s="60" t="str">
        <f>IF(AS55="","",VLOOKUP(AS55,'[2]【記載例】シフト記号表（勤務時間帯）'!$C$6:$U$35,19,FALSE))</f>
        <v/>
      </c>
      <c r="AT57" s="61" t="str">
        <f>IF(AT55="","",VLOOKUP(AT55,'[2]【記載例】シフト記号表（勤務時間帯）'!$C$6:$U$35,19,FALSE))</f>
        <v/>
      </c>
      <c r="AU57" s="59" t="str">
        <f>IF(AU55="","",VLOOKUP(AU55,'[2]【記載例】シフト記号表（勤務時間帯）'!$C$6:$U$35,19,FALSE))</f>
        <v/>
      </c>
      <c r="AV57" s="60" t="str">
        <f>IF(AV55="","",VLOOKUP(AV55,'[2]【記載例】シフト記号表（勤務時間帯）'!$C$6:$U$35,19,FALSE))</f>
        <v/>
      </c>
      <c r="AW57" s="60" t="str">
        <f>IF(AW55="","",VLOOKUP(AW55,'[2]【記載例】シフト記号表（勤務時間帯）'!$C$6:$U$35,19,FALSE))</f>
        <v/>
      </c>
      <c r="AX57" s="381">
        <f>IF($BB$3="４週",SUM(S57:AT57),IF($BB$3="暦月",SUM(S57:AW57),""))</f>
        <v>0</v>
      </c>
      <c r="AY57" s="382"/>
      <c r="AZ57" s="383">
        <f>IF($BB$3="４週",AX57/4,IF($BB$3="暦月",【記載例】通所介護!AX57/(【記載例】通所介護!$BB$8/7),""))</f>
        <v>0</v>
      </c>
      <c r="BA57" s="384"/>
      <c r="BB57" s="313"/>
      <c r="BC57" s="289"/>
      <c r="BD57" s="289"/>
      <c r="BE57" s="289"/>
      <c r="BF57" s="290"/>
    </row>
    <row r="58" spans="2:58" ht="20.25" customHeight="1" x14ac:dyDescent="0.2">
      <c r="B58" s="620">
        <f>B55+1</f>
        <v>13</v>
      </c>
      <c r="C58" s="294"/>
      <c r="D58" s="295"/>
      <c r="E58" s="296"/>
      <c r="F58" s="126"/>
      <c r="G58" s="282"/>
      <c r="H58" s="284"/>
      <c r="I58" s="264"/>
      <c r="J58" s="264"/>
      <c r="K58" s="265"/>
      <c r="L58" s="285"/>
      <c r="M58" s="286"/>
      <c r="N58" s="286"/>
      <c r="O58" s="287"/>
      <c r="P58" s="630" t="s">
        <v>377</v>
      </c>
      <c r="Q58" s="631"/>
      <c r="R58" s="632"/>
      <c r="S58" s="20"/>
      <c r="T58" s="21"/>
      <c r="U58" s="21"/>
      <c r="V58" s="21"/>
      <c r="W58" s="21"/>
      <c r="X58" s="21"/>
      <c r="Y58" s="22"/>
      <c r="Z58" s="20"/>
      <c r="AA58" s="21"/>
      <c r="AB58" s="21"/>
      <c r="AC58" s="21"/>
      <c r="AD58" s="21"/>
      <c r="AE58" s="21"/>
      <c r="AF58" s="22"/>
      <c r="AG58" s="20"/>
      <c r="AH58" s="21"/>
      <c r="AI58" s="21"/>
      <c r="AJ58" s="21"/>
      <c r="AK58" s="21"/>
      <c r="AL58" s="21"/>
      <c r="AM58" s="22"/>
      <c r="AN58" s="20"/>
      <c r="AO58" s="21"/>
      <c r="AP58" s="21"/>
      <c r="AQ58" s="21"/>
      <c r="AR58" s="21"/>
      <c r="AS58" s="21"/>
      <c r="AT58" s="22"/>
      <c r="AU58" s="20"/>
      <c r="AV58" s="21"/>
      <c r="AW58" s="21"/>
      <c r="AX58" s="434"/>
      <c r="AY58" s="435"/>
      <c r="AZ58" s="436"/>
      <c r="BA58" s="437"/>
      <c r="BB58" s="311"/>
      <c r="BC58" s="286"/>
      <c r="BD58" s="286"/>
      <c r="BE58" s="286"/>
      <c r="BF58" s="287"/>
    </row>
    <row r="59" spans="2:58" ht="20.25" customHeight="1" x14ac:dyDescent="0.2">
      <c r="B59" s="620"/>
      <c r="C59" s="297"/>
      <c r="D59" s="633"/>
      <c r="E59" s="298"/>
      <c r="F59" s="23"/>
      <c r="G59" s="259"/>
      <c r="H59" s="263"/>
      <c r="I59" s="264"/>
      <c r="J59" s="264"/>
      <c r="K59" s="265"/>
      <c r="L59" s="269"/>
      <c r="M59" s="622"/>
      <c r="N59" s="622"/>
      <c r="O59" s="270"/>
      <c r="P59" s="623" t="s">
        <v>380</v>
      </c>
      <c r="Q59" s="624"/>
      <c r="R59" s="625"/>
      <c r="S59" s="56" t="str">
        <f>IF(S58="","",VLOOKUP(S58,'[2]【記載例】シフト記号表（勤務時間帯）'!$C$6:$K$35,9,FALSE))</f>
        <v/>
      </c>
      <c r="T59" s="57" t="str">
        <f>IF(T58="","",VLOOKUP(T58,'[2]【記載例】シフト記号表（勤務時間帯）'!$C$6:$K$35,9,FALSE))</f>
        <v/>
      </c>
      <c r="U59" s="57" t="str">
        <f>IF(U58="","",VLOOKUP(U58,'[2]【記載例】シフト記号表（勤務時間帯）'!$C$6:$K$35,9,FALSE))</f>
        <v/>
      </c>
      <c r="V59" s="57" t="str">
        <f>IF(V58="","",VLOOKUP(V58,'[2]【記載例】シフト記号表（勤務時間帯）'!$C$6:$K$35,9,FALSE))</f>
        <v/>
      </c>
      <c r="W59" s="57" t="str">
        <f>IF(W58="","",VLOOKUP(W58,'[2]【記載例】シフト記号表（勤務時間帯）'!$C$6:$K$35,9,FALSE))</f>
        <v/>
      </c>
      <c r="X59" s="57" t="str">
        <f>IF(X58="","",VLOOKUP(X58,'[2]【記載例】シフト記号表（勤務時間帯）'!$C$6:$K$35,9,FALSE))</f>
        <v/>
      </c>
      <c r="Y59" s="58" t="str">
        <f>IF(Y58="","",VLOOKUP(Y58,'[2]【記載例】シフト記号表（勤務時間帯）'!$C$6:$K$35,9,FALSE))</f>
        <v/>
      </c>
      <c r="Z59" s="56" t="str">
        <f>IF(Z58="","",VLOOKUP(Z58,'[2]【記載例】シフト記号表（勤務時間帯）'!$C$6:$K$35,9,FALSE))</f>
        <v/>
      </c>
      <c r="AA59" s="57" t="str">
        <f>IF(AA58="","",VLOOKUP(AA58,'[2]【記載例】シフト記号表（勤務時間帯）'!$C$6:$K$35,9,FALSE))</f>
        <v/>
      </c>
      <c r="AB59" s="57" t="str">
        <f>IF(AB58="","",VLOOKUP(AB58,'[2]【記載例】シフト記号表（勤務時間帯）'!$C$6:$K$35,9,FALSE))</f>
        <v/>
      </c>
      <c r="AC59" s="57" t="str">
        <f>IF(AC58="","",VLOOKUP(AC58,'[2]【記載例】シフト記号表（勤務時間帯）'!$C$6:$K$35,9,FALSE))</f>
        <v/>
      </c>
      <c r="AD59" s="57" t="str">
        <f>IF(AD58="","",VLOOKUP(AD58,'[2]【記載例】シフト記号表（勤務時間帯）'!$C$6:$K$35,9,FALSE))</f>
        <v/>
      </c>
      <c r="AE59" s="57" t="str">
        <f>IF(AE58="","",VLOOKUP(AE58,'[2]【記載例】シフト記号表（勤務時間帯）'!$C$6:$K$35,9,FALSE))</f>
        <v/>
      </c>
      <c r="AF59" s="58" t="str">
        <f>IF(AF58="","",VLOOKUP(AF58,'[2]【記載例】シフト記号表（勤務時間帯）'!$C$6:$K$35,9,FALSE))</f>
        <v/>
      </c>
      <c r="AG59" s="56" t="str">
        <f>IF(AG58="","",VLOOKUP(AG58,'[2]【記載例】シフト記号表（勤務時間帯）'!$C$6:$K$35,9,FALSE))</f>
        <v/>
      </c>
      <c r="AH59" s="57" t="str">
        <f>IF(AH58="","",VLOOKUP(AH58,'[2]【記載例】シフト記号表（勤務時間帯）'!$C$6:$K$35,9,FALSE))</f>
        <v/>
      </c>
      <c r="AI59" s="57" t="str">
        <f>IF(AI58="","",VLOOKUP(AI58,'[2]【記載例】シフト記号表（勤務時間帯）'!$C$6:$K$35,9,FALSE))</f>
        <v/>
      </c>
      <c r="AJ59" s="57" t="str">
        <f>IF(AJ58="","",VLOOKUP(AJ58,'[2]【記載例】シフト記号表（勤務時間帯）'!$C$6:$K$35,9,FALSE))</f>
        <v/>
      </c>
      <c r="AK59" s="57" t="str">
        <f>IF(AK58="","",VLOOKUP(AK58,'[2]【記載例】シフト記号表（勤務時間帯）'!$C$6:$K$35,9,FALSE))</f>
        <v/>
      </c>
      <c r="AL59" s="57" t="str">
        <f>IF(AL58="","",VLOOKUP(AL58,'[2]【記載例】シフト記号表（勤務時間帯）'!$C$6:$K$35,9,FALSE))</f>
        <v/>
      </c>
      <c r="AM59" s="58" t="str">
        <f>IF(AM58="","",VLOOKUP(AM58,'[2]【記載例】シフト記号表（勤務時間帯）'!$C$6:$K$35,9,FALSE))</f>
        <v/>
      </c>
      <c r="AN59" s="56" t="str">
        <f>IF(AN58="","",VLOOKUP(AN58,'[2]【記載例】シフト記号表（勤務時間帯）'!$C$6:$K$35,9,FALSE))</f>
        <v/>
      </c>
      <c r="AO59" s="57" t="str">
        <f>IF(AO58="","",VLOOKUP(AO58,'[2]【記載例】シフト記号表（勤務時間帯）'!$C$6:$K$35,9,FALSE))</f>
        <v/>
      </c>
      <c r="AP59" s="57" t="str">
        <f>IF(AP58="","",VLOOKUP(AP58,'[2]【記載例】シフト記号表（勤務時間帯）'!$C$6:$K$35,9,FALSE))</f>
        <v/>
      </c>
      <c r="AQ59" s="57" t="str">
        <f>IF(AQ58="","",VLOOKUP(AQ58,'[2]【記載例】シフト記号表（勤務時間帯）'!$C$6:$K$35,9,FALSE))</f>
        <v/>
      </c>
      <c r="AR59" s="57" t="str">
        <f>IF(AR58="","",VLOOKUP(AR58,'[2]【記載例】シフト記号表（勤務時間帯）'!$C$6:$K$35,9,FALSE))</f>
        <v/>
      </c>
      <c r="AS59" s="57" t="str">
        <f>IF(AS58="","",VLOOKUP(AS58,'[2]【記載例】シフト記号表（勤務時間帯）'!$C$6:$K$35,9,FALSE))</f>
        <v/>
      </c>
      <c r="AT59" s="58" t="str">
        <f>IF(AT58="","",VLOOKUP(AT58,'[2]【記載例】シフト記号表（勤務時間帯）'!$C$6:$K$35,9,FALSE))</f>
        <v/>
      </c>
      <c r="AU59" s="56" t="str">
        <f>IF(AU58="","",VLOOKUP(AU58,'[2]【記載例】シフト記号表（勤務時間帯）'!$C$6:$K$35,9,FALSE))</f>
        <v/>
      </c>
      <c r="AV59" s="57" t="str">
        <f>IF(AV58="","",VLOOKUP(AV58,'[2]【記載例】シフト記号表（勤務時間帯）'!$C$6:$K$35,9,FALSE))</f>
        <v/>
      </c>
      <c r="AW59" s="57" t="str">
        <f>IF(AW58="","",VLOOKUP(AW58,'[2]【記載例】シフト記号表（勤務時間帯）'!$C$6:$K$35,9,FALSE))</f>
        <v/>
      </c>
      <c r="AX59" s="377">
        <f>IF($BB$3="４週",SUM(S59:AT59),IF($BB$3="暦月",SUM(S59:AW59),""))</f>
        <v>0</v>
      </c>
      <c r="AY59" s="378"/>
      <c r="AZ59" s="379">
        <f>IF($BB$3="４週",AX59/4,IF($BB$3="暦月",【記載例】通所介護!AX59/(【記載例】通所介護!$BB$8/7),""))</f>
        <v>0</v>
      </c>
      <c r="BA59" s="380"/>
      <c r="BB59" s="312"/>
      <c r="BC59" s="622"/>
      <c r="BD59" s="622"/>
      <c r="BE59" s="622"/>
      <c r="BF59" s="270"/>
    </row>
    <row r="60" spans="2:58" ht="20.25" customHeight="1" thickBot="1" x14ac:dyDescent="0.25">
      <c r="B60" s="634"/>
      <c r="C60" s="299"/>
      <c r="D60" s="300"/>
      <c r="E60" s="301"/>
      <c r="F60" s="25">
        <f>C58</f>
        <v>0</v>
      </c>
      <c r="G60" s="304"/>
      <c r="H60" s="305"/>
      <c r="I60" s="306"/>
      <c r="J60" s="306"/>
      <c r="K60" s="307"/>
      <c r="L60" s="308"/>
      <c r="M60" s="309"/>
      <c r="N60" s="309"/>
      <c r="O60" s="310"/>
      <c r="P60" s="635" t="s">
        <v>381</v>
      </c>
      <c r="Q60" s="636"/>
      <c r="R60" s="637"/>
      <c r="S60" s="59" t="str">
        <f>IF(S58="","",VLOOKUP(S58,'[2]【記載例】シフト記号表（勤務時間帯）'!$C$6:$U$35,19,FALSE))</f>
        <v/>
      </c>
      <c r="T60" s="60" t="str">
        <f>IF(T58="","",VLOOKUP(T58,'[2]【記載例】シフト記号表（勤務時間帯）'!$C$6:$U$35,19,FALSE))</f>
        <v/>
      </c>
      <c r="U60" s="60" t="str">
        <f>IF(U58="","",VLOOKUP(U58,'[2]【記載例】シフト記号表（勤務時間帯）'!$C$6:$U$35,19,FALSE))</f>
        <v/>
      </c>
      <c r="V60" s="60" t="str">
        <f>IF(V58="","",VLOOKUP(V58,'[2]【記載例】シフト記号表（勤務時間帯）'!$C$6:$U$35,19,FALSE))</f>
        <v/>
      </c>
      <c r="W60" s="60" t="str">
        <f>IF(W58="","",VLOOKUP(W58,'[2]【記載例】シフト記号表（勤務時間帯）'!$C$6:$U$35,19,FALSE))</f>
        <v/>
      </c>
      <c r="X60" s="60" t="str">
        <f>IF(X58="","",VLOOKUP(X58,'[2]【記載例】シフト記号表（勤務時間帯）'!$C$6:$U$35,19,FALSE))</f>
        <v/>
      </c>
      <c r="Y60" s="61" t="str">
        <f>IF(Y58="","",VLOOKUP(Y58,'[2]【記載例】シフト記号表（勤務時間帯）'!$C$6:$U$35,19,FALSE))</f>
        <v/>
      </c>
      <c r="Z60" s="59" t="str">
        <f>IF(Z58="","",VLOOKUP(Z58,'[2]【記載例】シフト記号表（勤務時間帯）'!$C$6:$U$35,19,FALSE))</f>
        <v/>
      </c>
      <c r="AA60" s="60" t="str">
        <f>IF(AA58="","",VLOOKUP(AA58,'[2]【記載例】シフト記号表（勤務時間帯）'!$C$6:$U$35,19,FALSE))</f>
        <v/>
      </c>
      <c r="AB60" s="60" t="str">
        <f>IF(AB58="","",VLOOKUP(AB58,'[2]【記載例】シフト記号表（勤務時間帯）'!$C$6:$U$35,19,FALSE))</f>
        <v/>
      </c>
      <c r="AC60" s="60" t="str">
        <f>IF(AC58="","",VLOOKUP(AC58,'[2]【記載例】シフト記号表（勤務時間帯）'!$C$6:$U$35,19,FALSE))</f>
        <v/>
      </c>
      <c r="AD60" s="60" t="str">
        <f>IF(AD58="","",VLOOKUP(AD58,'[2]【記載例】シフト記号表（勤務時間帯）'!$C$6:$U$35,19,FALSE))</f>
        <v/>
      </c>
      <c r="AE60" s="60" t="str">
        <f>IF(AE58="","",VLOOKUP(AE58,'[2]【記載例】シフト記号表（勤務時間帯）'!$C$6:$U$35,19,FALSE))</f>
        <v/>
      </c>
      <c r="AF60" s="61" t="str">
        <f>IF(AF58="","",VLOOKUP(AF58,'[2]【記載例】シフト記号表（勤務時間帯）'!$C$6:$U$35,19,FALSE))</f>
        <v/>
      </c>
      <c r="AG60" s="59" t="str">
        <f>IF(AG58="","",VLOOKUP(AG58,'[2]【記載例】シフト記号表（勤務時間帯）'!$C$6:$U$35,19,FALSE))</f>
        <v/>
      </c>
      <c r="AH60" s="60" t="str">
        <f>IF(AH58="","",VLOOKUP(AH58,'[2]【記載例】シフト記号表（勤務時間帯）'!$C$6:$U$35,19,FALSE))</f>
        <v/>
      </c>
      <c r="AI60" s="60" t="str">
        <f>IF(AI58="","",VLOOKUP(AI58,'[2]【記載例】シフト記号表（勤務時間帯）'!$C$6:$U$35,19,FALSE))</f>
        <v/>
      </c>
      <c r="AJ60" s="60" t="str">
        <f>IF(AJ58="","",VLOOKUP(AJ58,'[2]【記載例】シフト記号表（勤務時間帯）'!$C$6:$U$35,19,FALSE))</f>
        <v/>
      </c>
      <c r="AK60" s="60" t="str">
        <f>IF(AK58="","",VLOOKUP(AK58,'[2]【記載例】シフト記号表（勤務時間帯）'!$C$6:$U$35,19,FALSE))</f>
        <v/>
      </c>
      <c r="AL60" s="60" t="str">
        <f>IF(AL58="","",VLOOKUP(AL58,'[2]【記載例】シフト記号表（勤務時間帯）'!$C$6:$U$35,19,FALSE))</f>
        <v/>
      </c>
      <c r="AM60" s="61" t="str">
        <f>IF(AM58="","",VLOOKUP(AM58,'[2]【記載例】シフト記号表（勤務時間帯）'!$C$6:$U$35,19,FALSE))</f>
        <v/>
      </c>
      <c r="AN60" s="59" t="str">
        <f>IF(AN58="","",VLOOKUP(AN58,'[2]【記載例】シフト記号表（勤務時間帯）'!$C$6:$U$35,19,FALSE))</f>
        <v/>
      </c>
      <c r="AO60" s="60" t="str">
        <f>IF(AO58="","",VLOOKUP(AO58,'[2]【記載例】シフト記号表（勤務時間帯）'!$C$6:$U$35,19,FALSE))</f>
        <v/>
      </c>
      <c r="AP60" s="60" t="str">
        <f>IF(AP58="","",VLOOKUP(AP58,'[2]【記載例】シフト記号表（勤務時間帯）'!$C$6:$U$35,19,FALSE))</f>
        <v/>
      </c>
      <c r="AQ60" s="60" t="str">
        <f>IF(AQ58="","",VLOOKUP(AQ58,'[2]【記載例】シフト記号表（勤務時間帯）'!$C$6:$U$35,19,FALSE))</f>
        <v/>
      </c>
      <c r="AR60" s="60" t="str">
        <f>IF(AR58="","",VLOOKUP(AR58,'[2]【記載例】シフト記号表（勤務時間帯）'!$C$6:$U$35,19,FALSE))</f>
        <v/>
      </c>
      <c r="AS60" s="60" t="str">
        <f>IF(AS58="","",VLOOKUP(AS58,'[2]【記載例】シフト記号表（勤務時間帯）'!$C$6:$U$35,19,FALSE))</f>
        <v/>
      </c>
      <c r="AT60" s="61" t="str">
        <f>IF(AT58="","",VLOOKUP(AT58,'[2]【記載例】シフト記号表（勤務時間帯）'!$C$6:$U$35,19,FALSE))</f>
        <v/>
      </c>
      <c r="AU60" s="59" t="str">
        <f>IF(AU58="","",VLOOKUP(AU58,'[2]【記載例】シフト記号表（勤務時間帯）'!$C$6:$U$35,19,FALSE))</f>
        <v/>
      </c>
      <c r="AV60" s="60" t="str">
        <f>IF(AV58="","",VLOOKUP(AV58,'[2]【記載例】シフト記号表（勤務時間帯）'!$C$6:$U$35,19,FALSE))</f>
        <v/>
      </c>
      <c r="AW60" s="60" t="str">
        <f>IF(AW58="","",VLOOKUP(AW58,'[2]【記載例】シフト記号表（勤務時間帯）'!$C$6:$U$35,19,FALSE))</f>
        <v/>
      </c>
      <c r="AX60" s="381">
        <f>IF($BB$3="４週",SUM(S60:AT60),IF($BB$3="暦月",SUM(S60:AW60),""))</f>
        <v>0</v>
      </c>
      <c r="AY60" s="382"/>
      <c r="AZ60" s="383">
        <f>IF($BB$3="４週",AX60/4,IF($BB$3="暦月",【記載例】通所介護!AX60/(【記載例】通所介護!$BB$8/7),""))</f>
        <v>0</v>
      </c>
      <c r="BA60" s="384"/>
      <c r="BB60" s="314"/>
      <c r="BC60" s="309"/>
      <c r="BD60" s="309"/>
      <c r="BE60" s="309"/>
      <c r="BF60" s="310"/>
    </row>
    <row r="61" spans="2:58" s="63" customFormat="1" ht="6" customHeight="1" thickBot="1" x14ac:dyDescent="0.25">
      <c r="B61" s="64"/>
      <c r="C61" s="65"/>
      <c r="D61" s="65"/>
      <c r="E61" s="65"/>
      <c r="F61" s="66"/>
      <c r="G61" s="66"/>
      <c r="H61" s="67"/>
      <c r="I61" s="67"/>
      <c r="J61" s="67"/>
      <c r="K61" s="67"/>
      <c r="L61" s="66"/>
      <c r="M61" s="66"/>
      <c r="N61" s="66"/>
      <c r="O61" s="66"/>
      <c r="P61" s="68"/>
      <c r="Q61" s="68"/>
      <c r="R61" s="68"/>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86"/>
      <c r="AY61" s="86"/>
      <c r="AZ61" s="86"/>
      <c r="BA61" s="86"/>
      <c r="BB61" s="66"/>
      <c r="BC61" s="66"/>
      <c r="BD61" s="66"/>
      <c r="BE61" s="66"/>
      <c r="BF61" s="71"/>
    </row>
    <row r="62" spans="2:58" ht="20.149999999999999" customHeight="1" x14ac:dyDescent="0.2">
      <c r="B62" s="638"/>
      <c r="C62" s="639"/>
      <c r="D62" s="639"/>
      <c r="E62" s="639"/>
      <c r="F62" s="639"/>
      <c r="G62" s="640" t="s">
        <v>406</v>
      </c>
      <c r="H62" s="640"/>
      <c r="I62" s="640"/>
      <c r="J62" s="640"/>
      <c r="K62" s="640"/>
      <c r="L62" s="640"/>
      <c r="M62" s="640"/>
      <c r="N62" s="640"/>
      <c r="O62" s="640"/>
      <c r="P62" s="640"/>
      <c r="Q62" s="640"/>
      <c r="R62" s="641"/>
      <c r="S62" s="73">
        <f>IF(SUMIF($F$22:$F$60, "生活相談員", S22:S60)=0,"",SUMIF($F$22:$F$60,"生活相談員",S22:S60))</f>
        <v>7</v>
      </c>
      <c r="T62" s="74">
        <f t="shared" ref="T62:AW62" si="1">IF(SUMIF($F$22:$F$60, "生活相談員", T22:T60)=0,"",SUMIF($F$22:$F$60,"生活相談員",T22:T60))</f>
        <v>7</v>
      </c>
      <c r="U62" s="74">
        <f t="shared" si="1"/>
        <v>7</v>
      </c>
      <c r="V62" s="74">
        <f t="shared" si="1"/>
        <v>7</v>
      </c>
      <c r="W62" s="74">
        <f t="shared" si="1"/>
        <v>7</v>
      </c>
      <c r="X62" s="74">
        <f t="shared" si="1"/>
        <v>7</v>
      </c>
      <c r="Y62" s="75">
        <f t="shared" si="1"/>
        <v>7</v>
      </c>
      <c r="Z62" s="73">
        <f t="shared" si="1"/>
        <v>7</v>
      </c>
      <c r="AA62" s="74">
        <f t="shared" si="1"/>
        <v>7</v>
      </c>
      <c r="AB62" s="74">
        <f t="shared" si="1"/>
        <v>7</v>
      </c>
      <c r="AC62" s="74">
        <f t="shared" si="1"/>
        <v>7</v>
      </c>
      <c r="AD62" s="74">
        <f t="shared" si="1"/>
        <v>7</v>
      </c>
      <c r="AE62" s="74">
        <f t="shared" si="1"/>
        <v>7</v>
      </c>
      <c r="AF62" s="75">
        <f t="shared" si="1"/>
        <v>7</v>
      </c>
      <c r="AG62" s="73">
        <f t="shared" si="1"/>
        <v>7</v>
      </c>
      <c r="AH62" s="74">
        <f t="shared" si="1"/>
        <v>7</v>
      </c>
      <c r="AI62" s="74">
        <f t="shared" si="1"/>
        <v>7</v>
      </c>
      <c r="AJ62" s="74">
        <f t="shared" si="1"/>
        <v>7</v>
      </c>
      <c r="AK62" s="74">
        <f t="shared" si="1"/>
        <v>7</v>
      </c>
      <c r="AL62" s="74">
        <f t="shared" si="1"/>
        <v>7</v>
      </c>
      <c r="AM62" s="75">
        <f t="shared" si="1"/>
        <v>7</v>
      </c>
      <c r="AN62" s="73">
        <f t="shared" si="1"/>
        <v>7</v>
      </c>
      <c r="AO62" s="74">
        <f t="shared" si="1"/>
        <v>7</v>
      </c>
      <c r="AP62" s="74">
        <f t="shared" si="1"/>
        <v>7</v>
      </c>
      <c r="AQ62" s="74">
        <f t="shared" si="1"/>
        <v>7</v>
      </c>
      <c r="AR62" s="74">
        <f t="shared" si="1"/>
        <v>7</v>
      </c>
      <c r="AS62" s="74">
        <f t="shared" si="1"/>
        <v>7</v>
      </c>
      <c r="AT62" s="75">
        <f t="shared" si="1"/>
        <v>7</v>
      </c>
      <c r="AU62" s="73" t="str">
        <f t="shared" si="1"/>
        <v/>
      </c>
      <c r="AV62" s="74" t="str">
        <f t="shared" si="1"/>
        <v/>
      </c>
      <c r="AW62" s="75" t="str">
        <f t="shared" si="1"/>
        <v/>
      </c>
      <c r="AX62" s="404">
        <f>IF(SUMIF($F$22:$F$60, "生活相談員", AX22:AY60)=0,"",SUMIF($F$22:$F$60,"生活相談員",AX22:AY60))</f>
        <v>196</v>
      </c>
      <c r="AY62" s="405"/>
      <c r="AZ62" s="406">
        <f>IF(AX62="","",IF($BB$3="４週",AX62/4,IF($BB$3="暦月",AX62/(【記載例】通所介護!$BB$8/7),"")))</f>
        <v>45.733333333333334</v>
      </c>
      <c r="BA62" s="407"/>
      <c r="BB62" s="642"/>
      <c r="BC62" s="643"/>
      <c r="BD62" s="643"/>
      <c r="BE62" s="643"/>
      <c r="BF62" s="644"/>
    </row>
    <row r="63" spans="2:58" ht="20.25" customHeight="1" x14ac:dyDescent="0.2">
      <c r="B63" s="645"/>
      <c r="C63" s="646"/>
      <c r="D63" s="646"/>
      <c r="E63" s="646"/>
      <c r="F63" s="646"/>
      <c r="G63" s="647" t="s">
        <v>407</v>
      </c>
      <c r="H63" s="647"/>
      <c r="I63" s="647"/>
      <c r="J63" s="647"/>
      <c r="K63" s="647"/>
      <c r="L63" s="647"/>
      <c r="M63" s="647"/>
      <c r="N63" s="647"/>
      <c r="O63" s="647"/>
      <c r="P63" s="647"/>
      <c r="Q63" s="647"/>
      <c r="R63" s="648"/>
      <c r="S63" s="77">
        <f t="shared" ref="S63:AW63" si="2">IF(SUMIF($F$22:$F$60, "介護職員", S22:S60)=0,"",SUMIF($F$22:$F$60, "介護職員", S22:S60))</f>
        <v>14</v>
      </c>
      <c r="T63" s="78">
        <f t="shared" si="2"/>
        <v>14</v>
      </c>
      <c r="U63" s="78">
        <f t="shared" si="2"/>
        <v>14</v>
      </c>
      <c r="V63" s="78">
        <f t="shared" si="2"/>
        <v>14</v>
      </c>
      <c r="W63" s="78">
        <f t="shared" si="2"/>
        <v>14</v>
      </c>
      <c r="X63" s="78">
        <f t="shared" si="2"/>
        <v>14</v>
      </c>
      <c r="Y63" s="79">
        <f t="shared" si="2"/>
        <v>14</v>
      </c>
      <c r="Z63" s="77">
        <f t="shared" si="2"/>
        <v>14</v>
      </c>
      <c r="AA63" s="78">
        <f t="shared" si="2"/>
        <v>14</v>
      </c>
      <c r="AB63" s="78">
        <f t="shared" si="2"/>
        <v>14</v>
      </c>
      <c r="AC63" s="78">
        <f t="shared" si="2"/>
        <v>14</v>
      </c>
      <c r="AD63" s="78">
        <f t="shared" si="2"/>
        <v>14</v>
      </c>
      <c r="AE63" s="78">
        <f t="shared" si="2"/>
        <v>14</v>
      </c>
      <c r="AF63" s="79">
        <f t="shared" si="2"/>
        <v>14</v>
      </c>
      <c r="AG63" s="77">
        <f t="shared" si="2"/>
        <v>14</v>
      </c>
      <c r="AH63" s="78">
        <f t="shared" si="2"/>
        <v>14</v>
      </c>
      <c r="AI63" s="78">
        <f t="shared" si="2"/>
        <v>14</v>
      </c>
      <c r="AJ63" s="78">
        <f t="shared" si="2"/>
        <v>14</v>
      </c>
      <c r="AK63" s="78">
        <f t="shared" si="2"/>
        <v>14</v>
      </c>
      <c r="AL63" s="78">
        <f t="shared" si="2"/>
        <v>14</v>
      </c>
      <c r="AM63" s="79">
        <f t="shared" si="2"/>
        <v>14</v>
      </c>
      <c r="AN63" s="77">
        <f t="shared" si="2"/>
        <v>14</v>
      </c>
      <c r="AO63" s="78">
        <f t="shared" si="2"/>
        <v>14</v>
      </c>
      <c r="AP63" s="78">
        <f t="shared" si="2"/>
        <v>14</v>
      </c>
      <c r="AQ63" s="78">
        <f t="shared" si="2"/>
        <v>14</v>
      </c>
      <c r="AR63" s="78">
        <f t="shared" si="2"/>
        <v>14</v>
      </c>
      <c r="AS63" s="78">
        <f t="shared" si="2"/>
        <v>14</v>
      </c>
      <c r="AT63" s="79">
        <f t="shared" si="2"/>
        <v>14</v>
      </c>
      <c r="AU63" s="77" t="str">
        <f t="shared" si="2"/>
        <v/>
      </c>
      <c r="AV63" s="78" t="str">
        <f t="shared" si="2"/>
        <v/>
      </c>
      <c r="AW63" s="79" t="str">
        <f t="shared" si="2"/>
        <v/>
      </c>
      <c r="AX63" s="417">
        <f>IF(SUMIF($F$22:$F$60, "介護職員", AX22:AX60)=0,"",SUMIF($F$22:$F$60, "介護職員", AX22:AX60))</f>
        <v>392</v>
      </c>
      <c r="AY63" s="418"/>
      <c r="AZ63" s="419">
        <f>IF(AX63="","",IF($BB$3="４週",AX63/4,IF($BB$3="暦月",AX63/(【記載例】通所介護!$BB$8/7),"")))</f>
        <v>91.466666666666669</v>
      </c>
      <c r="BA63" s="420"/>
      <c r="BB63" s="649"/>
      <c r="BC63" s="650"/>
      <c r="BD63" s="650"/>
      <c r="BE63" s="650"/>
      <c r="BF63" s="651"/>
    </row>
    <row r="64" spans="2:58" ht="20.25" customHeight="1" x14ac:dyDescent="0.2">
      <c r="B64" s="645"/>
      <c r="C64" s="646"/>
      <c r="D64" s="646"/>
      <c r="E64" s="646"/>
      <c r="F64" s="646"/>
      <c r="G64" s="647" t="s">
        <v>408</v>
      </c>
      <c r="H64" s="647"/>
      <c r="I64" s="647"/>
      <c r="J64" s="647"/>
      <c r="K64" s="647"/>
      <c r="L64" s="647"/>
      <c r="M64" s="647"/>
      <c r="N64" s="647"/>
      <c r="O64" s="647"/>
      <c r="P64" s="647"/>
      <c r="Q64" s="647"/>
      <c r="R64" s="648"/>
      <c r="S64" s="26">
        <v>20</v>
      </c>
      <c r="T64" s="27">
        <v>20</v>
      </c>
      <c r="U64" s="27">
        <v>20</v>
      </c>
      <c r="V64" s="27">
        <v>20</v>
      </c>
      <c r="W64" s="27">
        <v>20</v>
      </c>
      <c r="X64" s="27">
        <v>20</v>
      </c>
      <c r="Y64" s="28">
        <v>20</v>
      </c>
      <c r="Z64" s="26">
        <v>20</v>
      </c>
      <c r="AA64" s="27">
        <v>20</v>
      </c>
      <c r="AB64" s="27">
        <v>20</v>
      </c>
      <c r="AC64" s="27">
        <v>20</v>
      </c>
      <c r="AD64" s="27">
        <v>20</v>
      </c>
      <c r="AE64" s="27">
        <v>20</v>
      </c>
      <c r="AF64" s="28">
        <v>20</v>
      </c>
      <c r="AG64" s="26">
        <v>20</v>
      </c>
      <c r="AH64" s="27">
        <v>20</v>
      </c>
      <c r="AI64" s="27">
        <v>20</v>
      </c>
      <c r="AJ64" s="27">
        <v>20</v>
      </c>
      <c r="AK64" s="27">
        <v>20</v>
      </c>
      <c r="AL64" s="27">
        <v>20</v>
      </c>
      <c r="AM64" s="28">
        <v>20</v>
      </c>
      <c r="AN64" s="26">
        <v>20</v>
      </c>
      <c r="AO64" s="27">
        <v>20</v>
      </c>
      <c r="AP64" s="27">
        <v>20</v>
      </c>
      <c r="AQ64" s="27">
        <v>20</v>
      </c>
      <c r="AR64" s="27">
        <v>20</v>
      </c>
      <c r="AS64" s="27">
        <v>20</v>
      </c>
      <c r="AT64" s="28">
        <v>20</v>
      </c>
      <c r="AU64" s="26"/>
      <c r="AV64" s="27"/>
      <c r="AW64" s="28"/>
      <c r="AX64" s="652"/>
      <c r="AY64" s="653"/>
      <c r="AZ64" s="653"/>
      <c r="BA64" s="654"/>
      <c r="BB64" s="649"/>
      <c r="BC64" s="650"/>
      <c r="BD64" s="650"/>
      <c r="BE64" s="650"/>
      <c r="BF64" s="651"/>
    </row>
    <row r="65" spans="2:73" ht="20.25" customHeight="1" x14ac:dyDescent="0.2">
      <c r="B65" s="645"/>
      <c r="C65" s="646"/>
      <c r="D65" s="646"/>
      <c r="E65" s="646"/>
      <c r="F65" s="646"/>
      <c r="G65" s="647" t="s">
        <v>409</v>
      </c>
      <c r="H65" s="647"/>
      <c r="I65" s="647"/>
      <c r="J65" s="647"/>
      <c r="K65" s="647"/>
      <c r="L65" s="647"/>
      <c r="M65" s="647"/>
      <c r="N65" s="647"/>
      <c r="O65" s="647"/>
      <c r="P65" s="647"/>
      <c r="Q65" s="647"/>
      <c r="R65" s="648"/>
      <c r="S65" s="26">
        <v>7</v>
      </c>
      <c r="T65" s="27">
        <v>7</v>
      </c>
      <c r="U65" s="27">
        <v>7</v>
      </c>
      <c r="V65" s="27">
        <v>7</v>
      </c>
      <c r="W65" s="27">
        <v>7</v>
      </c>
      <c r="X65" s="27">
        <v>7</v>
      </c>
      <c r="Y65" s="28">
        <v>7</v>
      </c>
      <c r="Z65" s="26">
        <v>7</v>
      </c>
      <c r="AA65" s="27">
        <v>7</v>
      </c>
      <c r="AB65" s="27">
        <v>7</v>
      </c>
      <c r="AC65" s="27">
        <v>7</v>
      </c>
      <c r="AD65" s="27">
        <v>7</v>
      </c>
      <c r="AE65" s="27">
        <v>7</v>
      </c>
      <c r="AF65" s="28">
        <v>7</v>
      </c>
      <c r="AG65" s="26">
        <v>7</v>
      </c>
      <c r="AH65" s="27">
        <v>7</v>
      </c>
      <c r="AI65" s="27">
        <v>7</v>
      </c>
      <c r="AJ65" s="27">
        <v>7</v>
      </c>
      <c r="AK65" s="27">
        <v>7</v>
      </c>
      <c r="AL65" s="27">
        <v>7</v>
      </c>
      <c r="AM65" s="28">
        <v>7</v>
      </c>
      <c r="AN65" s="26">
        <v>7</v>
      </c>
      <c r="AO65" s="27">
        <v>7</v>
      </c>
      <c r="AP65" s="27">
        <v>7</v>
      </c>
      <c r="AQ65" s="27">
        <v>7</v>
      </c>
      <c r="AR65" s="27">
        <v>7</v>
      </c>
      <c r="AS65" s="27">
        <v>7</v>
      </c>
      <c r="AT65" s="28">
        <v>7</v>
      </c>
      <c r="AU65" s="26"/>
      <c r="AV65" s="27"/>
      <c r="AW65" s="28"/>
      <c r="AX65" s="655"/>
      <c r="AY65" s="656"/>
      <c r="AZ65" s="656"/>
      <c r="BA65" s="657"/>
      <c r="BB65" s="649"/>
      <c r="BC65" s="650"/>
      <c r="BD65" s="650"/>
      <c r="BE65" s="650"/>
      <c r="BF65" s="651"/>
    </row>
    <row r="66" spans="2:73" ht="20.25" customHeight="1" thickBot="1" x14ac:dyDescent="0.25">
      <c r="B66" s="658"/>
      <c r="C66" s="659"/>
      <c r="D66" s="659"/>
      <c r="E66" s="659"/>
      <c r="F66" s="659"/>
      <c r="G66" s="660" t="s">
        <v>410</v>
      </c>
      <c r="H66" s="660"/>
      <c r="I66" s="660"/>
      <c r="J66" s="660"/>
      <c r="K66" s="660"/>
      <c r="L66" s="660"/>
      <c r="M66" s="660"/>
      <c r="N66" s="660"/>
      <c r="O66" s="660"/>
      <c r="P66" s="660"/>
      <c r="Q66" s="660"/>
      <c r="R66" s="661"/>
      <c r="S66" s="662">
        <f>IF(S65&lt;&gt;"",IF(S64&gt;15,((S64-15)/5+1)*S65,S65),"")</f>
        <v>14</v>
      </c>
      <c r="T66" s="663">
        <f t="shared" ref="T66:AW66" si="3">IF(T65&lt;&gt;"",IF(T64&gt;15,((T64-15)/5+1)*T65,T65),"")</f>
        <v>14</v>
      </c>
      <c r="U66" s="663">
        <f t="shared" si="3"/>
        <v>14</v>
      </c>
      <c r="V66" s="663">
        <f t="shared" si="3"/>
        <v>14</v>
      </c>
      <c r="W66" s="663">
        <f t="shared" si="3"/>
        <v>14</v>
      </c>
      <c r="X66" s="663">
        <f t="shared" si="3"/>
        <v>14</v>
      </c>
      <c r="Y66" s="664">
        <f t="shared" si="3"/>
        <v>14</v>
      </c>
      <c r="Z66" s="662">
        <f t="shared" si="3"/>
        <v>14</v>
      </c>
      <c r="AA66" s="663">
        <f t="shared" si="3"/>
        <v>14</v>
      </c>
      <c r="AB66" s="663">
        <f t="shared" si="3"/>
        <v>14</v>
      </c>
      <c r="AC66" s="663">
        <f t="shared" si="3"/>
        <v>14</v>
      </c>
      <c r="AD66" s="663">
        <f t="shared" si="3"/>
        <v>14</v>
      </c>
      <c r="AE66" s="663">
        <f t="shared" si="3"/>
        <v>14</v>
      </c>
      <c r="AF66" s="664">
        <f t="shared" si="3"/>
        <v>14</v>
      </c>
      <c r="AG66" s="662">
        <f t="shared" si="3"/>
        <v>14</v>
      </c>
      <c r="AH66" s="663">
        <f t="shared" si="3"/>
        <v>14</v>
      </c>
      <c r="AI66" s="663">
        <f t="shared" si="3"/>
        <v>14</v>
      </c>
      <c r="AJ66" s="663">
        <f t="shared" si="3"/>
        <v>14</v>
      </c>
      <c r="AK66" s="663">
        <f t="shared" si="3"/>
        <v>14</v>
      </c>
      <c r="AL66" s="663">
        <f t="shared" si="3"/>
        <v>14</v>
      </c>
      <c r="AM66" s="664">
        <f t="shared" si="3"/>
        <v>14</v>
      </c>
      <c r="AN66" s="662">
        <f t="shared" si="3"/>
        <v>14</v>
      </c>
      <c r="AO66" s="663">
        <f t="shared" si="3"/>
        <v>14</v>
      </c>
      <c r="AP66" s="663">
        <f t="shared" si="3"/>
        <v>14</v>
      </c>
      <c r="AQ66" s="663">
        <f t="shared" si="3"/>
        <v>14</v>
      </c>
      <c r="AR66" s="663">
        <f t="shared" si="3"/>
        <v>14</v>
      </c>
      <c r="AS66" s="663">
        <f t="shared" si="3"/>
        <v>14</v>
      </c>
      <c r="AT66" s="664">
        <f t="shared" si="3"/>
        <v>14</v>
      </c>
      <c r="AU66" s="77" t="str">
        <f t="shared" si="3"/>
        <v/>
      </c>
      <c r="AV66" s="78" t="str">
        <f t="shared" si="3"/>
        <v/>
      </c>
      <c r="AW66" s="79" t="str">
        <f t="shared" si="3"/>
        <v/>
      </c>
      <c r="AX66" s="655"/>
      <c r="AY66" s="656"/>
      <c r="AZ66" s="656"/>
      <c r="BA66" s="657"/>
      <c r="BB66" s="649"/>
      <c r="BC66" s="650"/>
      <c r="BD66" s="650"/>
      <c r="BE66" s="650"/>
      <c r="BF66" s="651"/>
    </row>
    <row r="67" spans="2:73" ht="18.75" customHeight="1" x14ac:dyDescent="0.2">
      <c r="B67" s="332" t="s">
        <v>411</v>
      </c>
      <c r="C67" s="612"/>
      <c r="D67" s="612"/>
      <c r="E67" s="612"/>
      <c r="F67" s="612"/>
      <c r="G67" s="612"/>
      <c r="H67" s="612"/>
      <c r="I67" s="612"/>
      <c r="J67" s="612"/>
      <c r="K67" s="333"/>
      <c r="L67" s="400" t="s">
        <v>382</v>
      </c>
      <c r="M67" s="400"/>
      <c r="N67" s="400"/>
      <c r="O67" s="400"/>
      <c r="P67" s="400"/>
      <c r="Q67" s="400"/>
      <c r="R67" s="401"/>
      <c r="S67" s="665">
        <f>IF($L67="","",IF(COUNTIFS($F$22:$F$60,$L67,S$22:S$60,"&gt;0")=0,"",COUNTIFS($F$22:$F$60,$L67,S$22:S$60,"&gt;0")))</f>
        <v>1</v>
      </c>
      <c r="T67" s="666">
        <f t="shared" ref="T67:AW71" si="4">IF($L67="","",IF(COUNTIFS($F$22:$F$60,$L67,T$22:T$60,"&gt;0")=0,"",COUNTIFS($F$22:$F$60,$L67,T$22:T$60,"&gt;0")))</f>
        <v>1</v>
      </c>
      <c r="U67" s="666">
        <f t="shared" si="4"/>
        <v>1</v>
      </c>
      <c r="V67" s="666">
        <f t="shared" si="4"/>
        <v>1</v>
      </c>
      <c r="W67" s="666">
        <f t="shared" si="4"/>
        <v>1</v>
      </c>
      <c r="X67" s="666">
        <f t="shared" si="4"/>
        <v>1</v>
      </c>
      <c r="Y67" s="667">
        <f t="shared" si="4"/>
        <v>1</v>
      </c>
      <c r="Z67" s="668">
        <f t="shared" si="4"/>
        <v>1</v>
      </c>
      <c r="AA67" s="666">
        <f t="shared" si="4"/>
        <v>1</v>
      </c>
      <c r="AB67" s="666">
        <f t="shared" si="4"/>
        <v>1</v>
      </c>
      <c r="AC67" s="666">
        <f t="shared" si="4"/>
        <v>1</v>
      </c>
      <c r="AD67" s="666">
        <f t="shared" si="4"/>
        <v>1</v>
      </c>
      <c r="AE67" s="666">
        <f t="shared" si="4"/>
        <v>1</v>
      </c>
      <c r="AF67" s="667">
        <f t="shared" si="4"/>
        <v>1</v>
      </c>
      <c r="AG67" s="666">
        <f t="shared" si="4"/>
        <v>1</v>
      </c>
      <c r="AH67" s="666">
        <f t="shared" si="4"/>
        <v>1</v>
      </c>
      <c r="AI67" s="666">
        <f t="shared" si="4"/>
        <v>1</v>
      </c>
      <c r="AJ67" s="666">
        <f t="shared" si="4"/>
        <v>1</v>
      </c>
      <c r="AK67" s="666">
        <f t="shared" si="4"/>
        <v>1</v>
      </c>
      <c r="AL67" s="666">
        <f t="shared" si="4"/>
        <v>1</v>
      </c>
      <c r="AM67" s="667">
        <f t="shared" si="4"/>
        <v>1</v>
      </c>
      <c r="AN67" s="666">
        <f t="shared" si="4"/>
        <v>1</v>
      </c>
      <c r="AO67" s="666">
        <f t="shared" si="4"/>
        <v>1</v>
      </c>
      <c r="AP67" s="666">
        <f t="shared" si="4"/>
        <v>1</v>
      </c>
      <c r="AQ67" s="666">
        <f t="shared" si="4"/>
        <v>1</v>
      </c>
      <c r="AR67" s="666">
        <f t="shared" si="4"/>
        <v>1</v>
      </c>
      <c r="AS67" s="666">
        <f t="shared" si="4"/>
        <v>1</v>
      </c>
      <c r="AT67" s="667">
        <f t="shared" si="4"/>
        <v>1</v>
      </c>
      <c r="AU67" s="666" t="str">
        <f t="shared" si="4"/>
        <v/>
      </c>
      <c r="AV67" s="666" t="str">
        <f t="shared" si="4"/>
        <v/>
      </c>
      <c r="AW67" s="667" t="str">
        <f t="shared" si="4"/>
        <v/>
      </c>
      <c r="AX67" s="655"/>
      <c r="AY67" s="656"/>
      <c r="AZ67" s="656"/>
      <c r="BA67" s="657"/>
      <c r="BB67" s="649"/>
      <c r="BC67" s="650"/>
      <c r="BD67" s="650"/>
      <c r="BE67" s="650"/>
      <c r="BF67" s="651"/>
    </row>
    <row r="68" spans="2:73" ht="18.75" customHeight="1" x14ac:dyDescent="0.2">
      <c r="B68" s="332"/>
      <c r="C68" s="612"/>
      <c r="D68" s="612"/>
      <c r="E68" s="612"/>
      <c r="F68" s="612"/>
      <c r="G68" s="612"/>
      <c r="H68" s="612"/>
      <c r="I68" s="612"/>
      <c r="J68" s="612"/>
      <c r="K68" s="333"/>
      <c r="L68" s="402" t="s">
        <v>390</v>
      </c>
      <c r="M68" s="402"/>
      <c r="N68" s="402"/>
      <c r="O68" s="402"/>
      <c r="P68" s="402"/>
      <c r="Q68" s="402"/>
      <c r="R68" s="403"/>
      <c r="S68" s="77">
        <f t="shared" ref="S68:AH71" si="5">IF($L68="","",IF(COUNTIFS($F$22:$F$60,$L68,S$22:S$60,"&gt;0")=0,"",COUNTIFS($F$22:$F$60,$L68,S$22:S$60,"&gt;0")))</f>
        <v>1</v>
      </c>
      <c r="T68" s="78">
        <f>IF($L68="","",IF(COUNTIFS($F$22:$F$60,$L68,T$22:T$60,"&gt;0")=0,"",COUNTIFS($F$22:$F$60,$L68,T$22:T$60,"&gt;0")))</f>
        <v>1</v>
      </c>
      <c r="U68" s="78">
        <f t="shared" si="5"/>
        <v>1</v>
      </c>
      <c r="V68" s="78">
        <f t="shared" si="5"/>
        <v>1</v>
      </c>
      <c r="W68" s="78">
        <f t="shared" si="5"/>
        <v>1</v>
      </c>
      <c r="X68" s="78">
        <f t="shared" si="5"/>
        <v>1</v>
      </c>
      <c r="Y68" s="79">
        <f t="shared" si="5"/>
        <v>1</v>
      </c>
      <c r="Z68" s="669">
        <f t="shared" si="5"/>
        <v>1</v>
      </c>
      <c r="AA68" s="78">
        <f t="shared" si="5"/>
        <v>1</v>
      </c>
      <c r="AB68" s="78">
        <f t="shared" si="5"/>
        <v>1</v>
      </c>
      <c r="AC68" s="78">
        <f t="shared" si="5"/>
        <v>1</v>
      </c>
      <c r="AD68" s="78">
        <f t="shared" si="5"/>
        <v>1</v>
      </c>
      <c r="AE68" s="78">
        <f t="shared" si="5"/>
        <v>1</v>
      </c>
      <c r="AF68" s="79">
        <f t="shared" si="5"/>
        <v>1</v>
      </c>
      <c r="AG68" s="78">
        <f t="shared" si="5"/>
        <v>1</v>
      </c>
      <c r="AH68" s="78">
        <f t="shared" si="5"/>
        <v>1</v>
      </c>
      <c r="AI68" s="78">
        <f t="shared" si="4"/>
        <v>1</v>
      </c>
      <c r="AJ68" s="78">
        <f t="shared" si="4"/>
        <v>1</v>
      </c>
      <c r="AK68" s="78">
        <f t="shared" si="4"/>
        <v>1</v>
      </c>
      <c r="AL68" s="78">
        <f t="shared" si="4"/>
        <v>1</v>
      </c>
      <c r="AM68" s="79">
        <f t="shared" si="4"/>
        <v>1</v>
      </c>
      <c r="AN68" s="78">
        <f t="shared" si="4"/>
        <v>1</v>
      </c>
      <c r="AO68" s="78">
        <f t="shared" si="4"/>
        <v>1</v>
      </c>
      <c r="AP68" s="78">
        <f t="shared" si="4"/>
        <v>1</v>
      </c>
      <c r="AQ68" s="78">
        <f t="shared" si="4"/>
        <v>1</v>
      </c>
      <c r="AR68" s="78">
        <f t="shared" si="4"/>
        <v>1</v>
      </c>
      <c r="AS68" s="78">
        <f t="shared" si="4"/>
        <v>1</v>
      </c>
      <c r="AT68" s="79">
        <f t="shared" si="4"/>
        <v>1</v>
      </c>
      <c r="AU68" s="78" t="str">
        <f t="shared" si="4"/>
        <v/>
      </c>
      <c r="AV68" s="78" t="str">
        <f t="shared" si="4"/>
        <v/>
      </c>
      <c r="AW68" s="79" t="str">
        <f t="shared" si="4"/>
        <v/>
      </c>
      <c r="AX68" s="655"/>
      <c r="AY68" s="656"/>
      <c r="AZ68" s="656"/>
      <c r="BA68" s="657"/>
      <c r="BB68" s="649"/>
      <c r="BC68" s="650"/>
      <c r="BD68" s="650"/>
      <c r="BE68" s="650"/>
      <c r="BF68" s="651"/>
    </row>
    <row r="69" spans="2:73" ht="18.75" customHeight="1" x14ac:dyDescent="0.2">
      <c r="B69" s="332"/>
      <c r="C69" s="612"/>
      <c r="D69" s="612"/>
      <c r="E69" s="612"/>
      <c r="F69" s="612"/>
      <c r="G69" s="612"/>
      <c r="H69" s="612"/>
      <c r="I69" s="612"/>
      <c r="J69" s="612"/>
      <c r="K69" s="333"/>
      <c r="L69" s="402" t="s">
        <v>389</v>
      </c>
      <c r="M69" s="402"/>
      <c r="N69" s="402"/>
      <c r="O69" s="402"/>
      <c r="P69" s="402"/>
      <c r="Q69" s="402"/>
      <c r="R69" s="403"/>
      <c r="S69" s="77">
        <f t="shared" si="5"/>
        <v>2</v>
      </c>
      <c r="T69" s="78">
        <f t="shared" si="4"/>
        <v>2</v>
      </c>
      <c r="U69" s="78">
        <f t="shared" si="4"/>
        <v>2</v>
      </c>
      <c r="V69" s="78">
        <f t="shared" si="4"/>
        <v>2</v>
      </c>
      <c r="W69" s="78">
        <f t="shared" si="4"/>
        <v>2</v>
      </c>
      <c r="X69" s="78">
        <f>IF($L69="","",IF(COUNTIFS($F$22:$F$60,$L69,X$22:X$60,"&gt;0")=0,"",COUNTIFS($F$22:$F$60,$L69,X$22:X$60,"&gt;0")))</f>
        <v>2</v>
      </c>
      <c r="Y69" s="79">
        <f t="shared" si="4"/>
        <v>2</v>
      </c>
      <c r="Z69" s="669">
        <f t="shared" si="4"/>
        <v>2</v>
      </c>
      <c r="AA69" s="78">
        <f t="shared" si="4"/>
        <v>2</v>
      </c>
      <c r="AB69" s="78">
        <f t="shared" si="4"/>
        <v>2</v>
      </c>
      <c r="AC69" s="78">
        <f t="shared" si="4"/>
        <v>2</v>
      </c>
      <c r="AD69" s="78">
        <f t="shared" si="4"/>
        <v>2</v>
      </c>
      <c r="AE69" s="78">
        <f t="shared" si="4"/>
        <v>2</v>
      </c>
      <c r="AF69" s="79">
        <f t="shared" si="4"/>
        <v>2</v>
      </c>
      <c r="AG69" s="78">
        <f t="shared" si="4"/>
        <v>2</v>
      </c>
      <c r="AH69" s="78">
        <f t="shared" si="4"/>
        <v>2</v>
      </c>
      <c r="AI69" s="78">
        <f t="shared" si="4"/>
        <v>2</v>
      </c>
      <c r="AJ69" s="78">
        <f t="shared" si="4"/>
        <v>2</v>
      </c>
      <c r="AK69" s="78">
        <f t="shared" si="4"/>
        <v>2</v>
      </c>
      <c r="AL69" s="78">
        <f t="shared" si="4"/>
        <v>2</v>
      </c>
      <c r="AM69" s="79">
        <f t="shared" si="4"/>
        <v>2</v>
      </c>
      <c r="AN69" s="78">
        <f t="shared" si="4"/>
        <v>2</v>
      </c>
      <c r="AO69" s="78">
        <f t="shared" si="4"/>
        <v>2</v>
      </c>
      <c r="AP69" s="78">
        <f t="shared" si="4"/>
        <v>2</v>
      </c>
      <c r="AQ69" s="78">
        <f t="shared" si="4"/>
        <v>2</v>
      </c>
      <c r="AR69" s="78">
        <f t="shared" si="4"/>
        <v>2</v>
      </c>
      <c r="AS69" s="78">
        <f t="shared" si="4"/>
        <v>2</v>
      </c>
      <c r="AT69" s="79">
        <f t="shared" si="4"/>
        <v>2</v>
      </c>
      <c r="AU69" s="78" t="str">
        <f t="shared" si="4"/>
        <v/>
      </c>
      <c r="AV69" s="78" t="str">
        <f t="shared" si="4"/>
        <v/>
      </c>
      <c r="AW69" s="79" t="str">
        <f t="shared" si="4"/>
        <v/>
      </c>
      <c r="AX69" s="655"/>
      <c r="AY69" s="656"/>
      <c r="AZ69" s="656"/>
      <c r="BA69" s="657"/>
      <c r="BB69" s="649"/>
      <c r="BC69" s="650"/>
      <c r="BD69" s="650"/>
      <c r="BE69" s="650"/>
      <c r="BF69" s="651"/>
    </row>
    <row r="70" spans="2:73" ht="18.75" customHeight="1" x14ac:dyDescent="0.2">
      <c r="B70" s="332"/>
      <c r="C70" s="612"/>
      <c r="D70" s="612"/>
      <c r="E70" s="612"/>
      <c r="F70" s="612"/>
      <c r="G70" s="612"/>
      <c r="H70" s="612"/>
      <c r="I70" s="612"/>
      <c r="J70" s="612"/>
      <c r="K70" s="333"/>
      <c r="L70" s="402" t="s">
        <v>398</v>
      </c>
      <c r="M70" s="402"/>
      <c r="N70" s="402"/>
      <c r="O70" s="402"/>
      <c r="P70" s="402"/>
      <c r="Q70" s="402"/>
      <c r="R70" s="403"/>
      <c r="S70" s="77">
        <f t="shared" si="5"/>
        <v>1</v>
      </c>
      <c r="T70" s="78">
        <f t="shared" si="4"/>
        <v>1</v>
      </c>
      <c r="U70" s="78">
        <f t="shared" si="4"/>
        <v>1</v>
      </c>
      <c r="V70" s="78">
        <f t="shared" si="4"/>
        <v>1</v>
      </c>
      <c r="W70" s="78">
        <f t="shared" si="4"/>
        <v>1</v>
      </c>
      <c r="X70" s="78">
        <f t="shared" si="4"/>
        <v>1</v>
      </c>
      <c r="Y70" s="79">
        <f t="shared" si="4"/>
        <v>1</v>
      </c>
      <c r="Z70" s="669">
        <f t="shared" si="4"/>
        <v>1</v>
      </c>
      <c r="AA70" s="78">
        <f t="shared" si="4"/>
        <v>1</v>
      </c>
      <c r="AB70" s="78">
        <f t="shared" si="4"/>
        <v>1</v>
      </c>
      <c r="AC70" s="78">
        <f t="shared" si="4"/>
        <v>1</v>
      </c>
      <c r="AD70" s="78">
        <f t="shared" si="4"/>
        <v>1</v>
      </c>
      <c r="AE70" s="78">
        <f t="shared" si="4"/>
        <v>1</v>
      </c>
      <c r="AF70" s="79">
        <f t="shared" si="4"/>
        <v>1</v>
      </c>
      <c r="AG70" s="78">
        <f t="shared" si="4"/>
        <v>1</v>
      </c>
      <c r="AH70" s="78">
        <f t="shared" si="4"/>
        <v>1</v>
      </c>
      <c r="AI70" s="78">
        <f t="shared" si="4"/>
        <v>1</v>
      </c>
      <c r="AJ70" s="78">
        <f t="shared" si="4"/>
        <v>1</v>
      </c>
      <c r="AK70" s="78">
        <f t="shared" si="4"/>
        <v>1</v>
      </c>
      <c r="AL70" s="78">
        <f t="shared" si="4"/>
        <v>1</v>
      </c>
      <c r="AM70" s="79">
        <f t="shared" si="4"/>
        <v>1</v>
      </c>
      <c r="AN70" s="78">
        <f t="shared" si="4"/>
        <v>1</v>
      </c>
      <c r="AO70" s="78">
        <f t="shared" si="4"/>
        <v>1</v>
      </c>
      <c r="AP70" s="78">
        <f t="shared" si="4"/>
        <v>1</v>
      </c>
      <c r="AQ70" s="78">
        <f t="shared" si="4"/>
        <v>1</v>
      </c>
      <c r="AR70" s="78">
        <f t="shared" si="4"/>
        <v>1</v>
      </c>
      <c r="AS70" s="78">
        <f t="shared" si="4"/>
        <v>1</v>
      </c>
      <c r="AT70" s="79">
        <f t="shared" si="4"/>
        <v>1</v>
      </c>
      <c r="AU70" s="78" t="str">
        <f t="shared" si="4"/>
        <v/>
      </c>
      <c r="AV70" s="78" t="str">
        <f t="shared" si="4"/>
        <v/>
      </c>
      <c r="AW70" s="79" t="str">
        <f t="shared" si="4"/>
        <v/>
      </c>
      <c r="AX70" s="655"/>
      <c r="AY70" s="656"/>
      <c r="AZ70" s="656"/>
      <c r="BA70" s="657"/>
      <c r="BB70" s="649"/>
      <c r="BC70" s="650"/>
      <c r="BD70" s="650"/>
      <c r="BE70" s="650"/>
      <c r="BF70" s="651"/>
    </row>
    <row r="71" spans="2:73" ht="18.75" customHeight="1" thickBot="1" x14ac:dyDescent="0.25">
      <c r="B71" s="334"/>
      <c r="C71" s="335"/>
      <c r="D71" s="335"/>
      <c r="E71" s="335"/>
      <c r="F71" s="335"/>
      <c r="G71" s="335"/>
      <c r="H71" s="335"/>
      <c r="I71" s="335"/>
      <c r="J71" s="335"/>
      <c r="K71" s="336"/>
      <c r="L71" s="302"/>
      <c r="M71" s="302"/>
      <c r="N71" s="302"/>
      <c r="O71" s="302"/>
      <c r="P71" s="302"/>
      <c r="Q71" s="302"/>
      <c r="R71" s="303"/>
      <c r="S71" s="670" t="str">
        <f t="shared" si="5"/>
        <v/>
      </c>
      <c r="T71" s="671" t="str">
        <f t="shared" si="4"/>
        <v/>
      </c>
      <c r="U71" s="671" t="str">
        <f t="shared" si="4"/>
        <v/>
      </c>
      <c r="V71" s="671" t="str">
        <f t="shared" si="4"/>
        <v/>
      </c>
      <c r="W71" s="671" t="str">
        <f t="shared" si="4"/>
        <v/>
      </c>
      <c r="X71" s="671" t="str">
        <f t="shared" si="4"/>
        <v/>
      </c>
      <c r="Y71" s="672" t="str">
        <f t="shared" si="4"/>
        <v/>
      </c>
      <c r="Z71" s="673" t="str">
        <f t="shared" si="4"/>
        <v/>
      </c>
      <c r="AA71" s="671" t="str">
        <f t="shared" si="4"/>
        <v/>
      </c>
      <c r="AB71" s="671" t="str">
        <f t="shared" si="4"/>
        <v/>
      </c>
      <c r="AC71" s="671" t="str">
        <f t="shared" si="4"/>
        <v/>
      </c>
      <c r="AD71" s="671" t="str">
        <f t="shared" si="4"/>
        <v/>
      </c>
      <c r="AE71" s="671" t="str">
        <f t="shared" si="4"/>
        <v/>
      </c>
      <c r="AF71" s="672" t="str">
        <f t="shared" si="4"/>
        <v/>
      </c>
      <c r="AG71" s="671" t="str">
        <f t="shared" si="4"/>
        <v/>
      </c>
      <c r="AH71" s="671" t="str">
        <f t="shared" si="4"/>
        <v/>
      </c>
      <c r="AI71" s="671" t="str">
        <f t="shared" si="4"/>
        <v/>
      </c>
      <c r="AJ71" s="671" t="str">
        <f t="shared" si="4"/>
        <v/>
      </c>
      <c r="AK71" s="671" t="str">
        <f t="shared" si="4"/>
        <v/>
      </c>
      <c r="AL71" s="671" t="str">
        <f t="shared" si="4"/>
        <v/>
      </c>
      <c r="AM71" s="672" t="str">
        <f t="shared" si="4"/>
        <v/>
      </c>
      <c r="AN71" s="671" t="str">
        <f t="shared" si="4"/>
        <v/>
      </c>
      <c r="AO71" s="671" t="str">
        <f t="shared" si="4"/>
        <v/>
      </c>
      <c r="AP71" s="671" t="str">
        <f t="shared" si="4"/>
        <v/>
      </c>
      <c r="AQ71" s="671" t="str">
        <f t="shared" si="4"/>
        <v/>
      </c>
      <c r="AR71" s="671" t="str">
        <f t="shared" si="4"/>
        <v/>
      </c>
      <c r="AS71" s="671" t="str">
        <f t="shared" si="4"/>
        <v/>
      </c>
      <c r="AT71" s="672" t="str">
        <f t="shared" si="4"/>
        <v/>
      </c>
      <c r="AU71" s="671" t="str">
        <f t="shared" si="4"/>
        <v/>
      </c>
      <c r="AV71" s="671" t="str">
        <f t="shared" si="4"/>
        <v/>
      </c>
      <c r="AW71" s="672" t="str">
        <f t="shared" si="4"/>
        <v/>
      </c>
      <c r="AX71" s="674"/>
      <c r="AY71" s="675"/>
      <c r="AZ71" s="675"/>
      <c r="BA71" s="676"/>
      <c r="BB71" s="677"/>
      <c r="BC71" s="678"/>
      <c r="BD71" s="678"/>
      <c r="BE71" s="678"/>
      <c r="BF71" s="679"/>
    </row>
    <row r="72" spans="2:73" ht="13.5" customHeight="1" x14ac:dyDescent="0.2">
      <c r="C72" s="81"/>
      <c r="D72" s="81"/>
      <c r="E72" s="81"/>
      <c r="F72" s="81"/>
      <c r="G72" s="82"/>
      <c r="H72" s="83"/>
      <c r="AF72" s="84"/>
    </row>
    <row r="73" spans="2:73" ht="11.4" customHeight="1" x14ac:dyDescent="0.2">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row>
    <row r="74" spans="2:73" ht="20.25" customHeight="1" x14ac:dyDescent="0.25">
      <c r="BN74" s="42"/>
      <c r="BO74" s="595"/>
      <c r="BP74" s="42"/>
      <c r="BQ74" s="42"/>
      <c r="BR74" s="42"/>
      <c r="BS74" s="680"/>
      <c r="BT74" s="681"/>
      <c r="BU74" s="681"/>
    </row>
    <row r="75" spans="2:73" ht="20.25" customHeight="1" x14ac:dyDescent="0.2">
      <c r="C75" s="682"/>
      <c r="D75" s="682"/>
      <c r="E75" s="682"/>
      <c r="F75" s="682"/>
      <c r="G75" s="682"/>
      <c r="H75" s="84"/>
      <c r="I75" s="84"/>
    </row>
    <row r="76" spans="2:73" ht="20.25" customHeight="1" x14ac:dyDescent="0.2">
      <c r="C76" s="682"/>
      <c r="D76" s="682"/>
      <c r="E76" s="682"/>
      <c r="F76" s="682"/>
      <c r="G76" s="682"/>
      <c r="H76" s="84"/>
      <c r="I76" s="84"/>
    </row>
    <row r="77" spans="2:73" ht="20.25" customHeight="1" x14ac:dyDescent="0.2">
      <c r="C77" s="84"/>
      <c r="D77" s="84"/>
      <c r="E77" s="84"/>
      <c r="F77" s="84"/>
      <c r="G77" s="84"/>
    </row>
    <row r="78" spans="2:73" ht="20.25" customHeight="1" x14ac:dyDescent="0.2">
      <c r="C78" s="84"/>
      <c r="D78" s="84"/>
      <c r="E78" s="84"/>
      <c r="F78" s="84"/>
      <c r="G78" s="84"/>
    </row>
    <row r="79" spans="2:73" ht="20.25" customHeight="1" x14ac:dyDescent="0.2">
      <c r="C79" s="84"/>
      <c r="D79" s="84"/>
      <c r="E79" s="84"/>
      <c r="F79" s="84"/>
      <c r="G79" s="84"/>
    </row>
    <row r="80" spans="2:73" ht="20.25" customHeight="1" x14ac:dyDescent="0.2">
      <c r="C80" s="84"/>
      <c r="D80" s="84"/>
      <c r="E80" s="84"/>
      <c r="F80" s="84"/>
      <c r="G80" s="84"/>
    </row>
  </sheetData>
  <sheetProtection insertColumns="0" deleteRows="0"/>
  <mergeCells count="243">
    <mergeCell ref="G66:R66"/>
    <mergeCell ref="B67:K71"/>
    <mergeCell ref="L67:R67"/>
    <mergeCell ref="L68:R68"/>
    <mergeCell ref="L69:R69"/>
    <mergeCell ref="L70:R70"/>
    <mergeCell ref="L71:R71"/>
    <mergeCell ref="G62:R62"/>
    <mergeCell ref="AX62:AY62"/>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2"/>
  <conditionalFormatting sqref="S23:BA24">
    <cfRule type="expression" dxfId="131" priority="14">
      <formula>INDIRECT(ADDRESS(ROW(),COLUMN()))=TRUNC(INDIRECT(ADDRESS(ROW(),COLUMN())))</formula>
    </cfRule>
  </conditionalFormatting>
  <conditionalFormatting sqref="S26:BA27">
    <cfRule type="expression" dxfId="130" priority="13">
      <formula>INDIRECT(ADDRESS(ROW(),COLUMN()))=TRUNC(INDIRECT(ADDRESS(ROW(),COLUMN())))</formula>
    </cfRule>
  </conditionalFormatting>
  <conditionalFormatting sqref="S29:BA30">
    <cfRule type="expression" dxfId="129" priority="12">
      <formula>INDIRECT(ADDRESS(ROW(),COLUMN()))=TRUNC(INDIRECT(ADDRESS(ROW(),COLUMN())))</formula>
    </cfRule>
  </conditionalFormatting>
  <conditionalFormatting sqref="S32:BA33">
    <cfRule type="expression" dxfId="128" priority="11">
      <formula>INDIRECT(ADDRESS(ROW(),COLUMN()))=TRUNC(INDIRECT(ADDRESS(ROW(),COLUMN())))</formula>
    </cfRule>
  </conditionalFormatting>
  <conditionalFormatting sqref="S35:BA36">
    <cfRule type="expression" dxfId="127" priority="10">
      <formula>INDIRECT(ADDRESS(ROW(),COLUMN()))=TRUNC(INDIRECT(ADDRESS(ROW(),COLUMN())))</formula>
    </cfRule>
  </conditionalFormatting>
  <conditionalFormatting sqref="S38:BA39">
    <cfRule type="expression" dxfId="126" priority="9">
      <formula>INDIRECT(ADDRESS(ROW(),COLUMN()))=TRUNC(INDIRECT(ADDRESS(ROW(),COLUMN())))</formula>
    </cfRule>
  </conditionalFormatting>
  <conditionalFormatting sqref="S41:BA42">
    <cfRule type="expression" dxfId="125" priority="8">
      <formula>INDIRECT(ADDRESS(ROW(),COLUMN()))=TRUNC(INDIRECT(ADDRESS(ROW(),COLUMN())))</formula>
    </cfRule>
  </conditionalFormatting>
  <conditionalFormatting sqref="S44:BA45">
    <cfRule type="expression" dxfId="124" priority="7">
      <formula>INDIRECT(ADDRESS(ROW(),COLUMN()))=TRUNC(INDIRECT(ADDRESS(ROW(),COLUMN())))</formula>
    </cfRule>
  </conditionalFormatting>
  <conditionalFormatting sqref="S47:BA48">
    <cfRule type="expression" dxfId="123" priority="6">
      <formula>INDIRECT(ADDRESS(ROW(),COLUMN()))=TRUNC(INDIRECT(ADDRESS(ROW(),COLUMN())))</formula>
    </cfRule>
  </conditionalFormatting>
  <conditionalFormatting sqref="S50:BA51">
    <cfRule type="expression" dxfId="122" priority="5">
      <formula>INDIRECT(ADDRESS(ROW(),COLUMN()))=TRUNC(INDIRECT(ADDRESS(ROW(),COLUMN())))</formula>
    </cfRule>
  </conditionalFormatting>
  <conditionalFormatting sqref="S53:BA54">
    <cfRule type="expression" dxfId="121" priority="4">
      <formula>INDIRECT(ADDRESS(ROW(),COLUMN()))=TRUNC(INDIRECT(ADDRESS(ROW(),COLUMN())))</formula>
    </cfRule>
  </conditionalFormatting>
  <conditionalFormatting sqref="S56:BA57">
    <cfRule type="expression" dxfId="120" priority="3">
      <formula>INDIRECT(ADDRESS(ROW(),COLUMN()))=TRUNC(INDIRECT(ADDRESS(ROW(),COLUMN())))</formula>
    </cfRule>
  </conditionalFormatting>
  <conditionalFormatting sqref="S59:BA60">
    <cfRule type="expression" dxfId="119" priority="2">
      <formula>INDIRECT(ADDRESS(ROW(),COLUMN()))=TRUNC(INDIRECT(ADDRESS(ROW(),COLUMN())))</formula>
    </cfRule>
  </conditionalFormatting>
  <conditionalFormatting sqref="S62:BA71">
    <cfRule type="expression" dxfId="118" priority="1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decimal" allowBlank="1" showInputMessage="1" showErrorMessage="1" error="入力可能範囲　32～40" sqref="AX6" xr:uid="{712D9D8D-EBFC-4480-82C4-C76A4BEFDDA7}">
      <formula1>32</formula1>
      <formula2>40</formula2>
    </dataValidation>
    <dataValidation type="list" allowBlank="1" showInputMessage="1" sqref="G22:G60" xr:uid="{EC1BEACC-37D6-4EC9-AE76-8C918737E26E}">
      <formula1>"A, B, C, D"</formula1>
    </dataValidation>
    <dataValidation type="list" allowBlank="1" showInputMessage="1" sqref="C22:E60" xr:uid="{7508B23D-A33D-4B3E-BF32-C3268934627D}">
      <formula1>職種</formula1>
    </dataValidation>
    <dataValidation type="list" allowBlank="1" showInputMessage="1" showErrorMessage="1" sqref="BB4:BE4" xr:uid="{1A8E4D20-8159-4C7E-8C9C-86F41D563327}">
      <formula1>"予定,実績,予定・実績"</formula1>
    </dataValidation>
    <dataValidation type="list" allowBlank="1" showInputMessage="1" sqref="S58:AW58 S22:AW22 S25:AW25 S28:AW28 S31:AW31 S34:AW34 S37:AW37 S40:AW40 S43:AW43 S46:AW46 S49:AW49 S52:AW52 S55:AW55" xr:uid="{2B7C1D36-0EE1-4DF0-9171-F24A4D4379FB}">
      <formula1>【記載例】シフト記号</formula1>
    </dataValidation>
    <dataValidation type="list" errorStyle="warning" allowBlank="1" showInputMessage="1" error="リストにない場合のみ、入力してください。" sqref="H22:K60" xr:uid="{EA5A32AC-9FFF-434A-B94B-D3FF979F7B30}">
      <formula1>INDIRECT(C22)</formula1>
    </dataValidation>
    <dataValidation type="list" allowBlank="1" showInputMessage="1" showErrorMessage="1" sqref="BB3:BE3" xr:uid="{98AD1076-0552-421F-BDEB-121B57D019FE}">
      <formula1>"４週,暦月"</formula1>
    </dataValidation>
    <dataValidation type="list" allowBlank="1" showInputMessage="1" showErrorMessage="1" sqref="AC3" xr:uid="{F93E0E88-4242-4450-BCEE-169DA6DDF6A7}">
      <formula1>#REF!</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787F2-6956-40FE-937E-722FCCE28CAD}">
  <sheetPr>
    <pageSetUpPr fitToPage="1"/>
  </sheetPr>
  <dimension ref="B1:W42"/>
  <sheetViews>
    <sheetView zoomScaleNormal="100" workbookViewId="0"/>
  </sheetViews>
  <sheetFormatPr defaultColWidth="9.81640625" defaultRowHeight="19" x14ac:dyDescent="0.2"/>
  <cols>
    <col min="1" max="1" width="1.7265625" style="685" customWidth="1"/>
    <col min="2" max="2" width="6.08984375" style="684" customWidth="1"/>
    <col min="3" max="3" width="11.54296875" style="684" customWidth="1"/>
    <col min="4" max="4" width="3.7265625" style="684" bestFit="1" customWidth="1"/>
    <col min="5" max="5" width="17" style="685" customWidth="1"/>
    <col min="6" max="6" width="3.7265625" style="685" bestFit="1" customWidth="1"/>
    <col min="7" max="7" width="17" style="685" customWidth="1"/>
    <col min="8" max="8" width="3.7265625" style="685" bestFit="1" customWidth="1"/>
    <col min="9" max="9" width="17" style="684" customWidth="1"/>
    <col min="10" max="10" width="3.7265625" style="685" bestFit="1" customWidth="1"/>
    <col min="11" max="11" width="17" style="685" customWidth="1"/>
    <col min="12" max="12" width="3.7265625" style="685" customWidth="1"/>
    <col min="13" max="13" width="17" style="685" customWidth="1"/>
    <col min="14" max="14" width="3.7265625" style="685" customWidth="1"/>
    <col min="15" max="15" width="17" style="685" customWidth="1"/>
    <col min="16" max="16" width="3.7265625" style="685" customWidth="1"/>
    <col min="17" max="17" width="17" style="685" customWidth="1"/>
    <col min="18" max="18" width="3.7265625" style="685" customWidth="1"/>
    <col min="19" max="19" width="17" style="685" customWidth="1"/>
    <col min="20" max="20" width="3.7265625" style="685" customWidth="1"/>
    <col min="21" max="21" width="17" style="685" customWidth="1"/>
    <col min="22" max="22" width="3.7265625" style="685" customWidth="1"/>
    <col min="23" max="23" width="55.1796875" style="685" customWidth="1"/>
    <col min="24" max="16384" width="9.81640625" style="685"/>
  </cols>
  <sheetData>
    <row r="1" spans="2:23" x14ac:dyDescent="0.2">
      <c r="B1" s="683" t="s">
        <v>412</v>
      </c>
    </row>
    <row r="2" spans="2:23" x14ac:dyDescent="0.2">
      <c r="B2" s="686" t="s">
        <v>413</v>
      </c>
      <c r="E2" s="687"/>
      <c r="I2" s="688"/>
    </row>
    <row r="3" spans="2:23" x14ac:dyDescent="0.2">
      <c r="B3" s="688" t="s">
        <v>414</v>
      </c>
      <c r="E3" s="687" t="s">
        <v>415</v>
      </c>
      <c r="I3" s="688"/>
    </row>
    <row r="4" spans="2:23" x14ac:dyDescent="0.2">
      <c r="B4" s="686"/>
      <c r="E4" s="689" t="s">
        <v>416</v>
      </c>
      <c r="F4" s="689"/>
      <c r="G4" s="689"/>
      <c r="H4" s="689"/>
      <c r="I4" s="689"/>
      <c r="J4" s="689"/>
      <c r="K4" s="689"/>
      <c r="M4" s="689" t="s">
        <v>417</v>
      </c>
      <c r="N4" s="689"/>
      <c r="O4" s="689"/>
      <c r="Q4" s="689" t="s">
        <v>418</v>
      </c>
      <c r="R4" s="689"/>
      <c r="S4" s="689"/>
      <c r="T4" s="689"/>
      <c r="U4" s="689"/>
      <c r="W4" s="689" t="s">
        <v>419</v>
      </c>
    </row>
    <row r="5" spans="2:23" x14ac:dyDescent="0.2">
      <c r="B5" s="684" t="s">
        <v>360</v>
      </c>
      <c r="C5" s="684" t="s">
        <v>420</v>
      </c>
      <c r="E5" s="684" t="s">
        <v>421</v>
      </c>
      <c r="F5" s="684"/>
      <c r="G5" s="684" t="s">
        <v>422</v>
      </c>
      <c r="I5" s="684" t="s">
        <v>423</v>
      </c>
      <c r="K5" s="684" t="s">
        <v>416</v>
      </c>
      <c r="M5" s="684" t="s">
        <v>424</v>
      </c>
      <c r="O5" s="684" t="s">
        <v>425</v>
      </c>
      <c r="Q5" s="684" t="s">
        <v>424</v>
      </c>
      <c r="S5" s="684" t="s">
        <v>425</v>
      </c>
      <c r="U5" s="684" t="s">
        <v>416</v>
      </c>
      <c r="W5" s="689"/>
    </row>
    <row r="6" spans="2:23" x14ac:dyDescent="0.2">
      <c r="B6" s="684">
        <v>1</v>
      </c>
      <c r="C6" s="29" t="s">
        <v>378</v>
      </c>
      <c r="D6" s="684" t="s">
        <v>426</v>
      </c>
      <c r="E6" s="30">
        <v>0.375</v>
      </c>
      <c r="F6" s="684" t="s">
        <v>357</v>
      </c>
      <c r="G6" s="30">
        <v>0.75</v>
      </c>
      <c r="H6" s="685" t="s">
        <v>427</v>
      </c>
      <c r="I6" s="30">
        <v>4.1666666666666664E-2</v>
      </c>
      <c r="J6" s="685" t="s">
        <v>341</v>
      </c>
      <c r="K6" s="690">
        <f t="shared" ref="K6:K8" si="0">(G6-E6-I6)*24</f>
        <v>8</v>
      </c>
      <c r="M6" s="30">
        <v>0.39583333333333331</v>
      </c>
      <c r="N6" s="684" t="s">
        <v>357</v>
      </c>
      <c r="O6" s="30">
        <v>0.6875</v>
      </c>
      <c r="Q6" s="691">
        <f>IF(E6&lt;M6,M6,E6)</f>
        <v>0.39583333333333331</v>
      </c>
      <c r="R6" s="684" t="s">
        <v>357</v>
      </c>
      <c r="S6" s="691">
        <f t="shared" ref="S6:S8" si="1">IF(G6&gt;O6,O6,G6)</f>
        <v>0.6875</v>
      </c>
      <c r="U6" s="690">
        <f t="shared" ref="U6:U8" si="2">(S6-Q6)*24</f>
        <v>7</v>
      </c>
      <c r="W6" s="31"/>
    </row>
    <row r="7" spans="2:23" x14ac:dyDescent="0.2">
      <c r="B7" s="684">
        <v>2</v>
      </c>
      <c r="C7" s="29" t="s">
        <v>428</v>
      </c>
      <c r="D7" s="684" t="s">
        <v>426</v>
      </c>
      <c r="E7" s="30"/>
      <c r="F7" s="684" t="s">
        <v>357</v>
      </c>
      <c r="G7" s="30"/>
      <c r="H7" s="685" t="s">
        <v>427</v>
      </c>
      <c r="I7" s="30">
        <v>0</v>
      </c>
      <c r="J7" s="685" t="s">
        <v>341</v>
      </c>
      <c r="K7" s="690">
        <f t="shared" si="0"/>
        <v>0</v>
      </c>
      <c r="M7" s="30"/>
      <c r="N7" s="684" t="s">
        <v>357</v>
      </c>
      <c r="O7" s="30"/>
      <c r="Q7" s="691">
        <f t="shared" ref="Q7:Q8" si="3">IF(E7&lt;M7,M7,E7)</f>
        <v>0</v>
      </c>
      <c r="R7" s="684" t="s">
        <v>357</v>
      </c>
      <c r="S7" s="691">
        <f t="shared" si="1"/>
        <v>0</v>
      </c>
      <c r="U7" s="690">
        <f t="shared" si="2"/>
        <v>0</v>
      </c>
      <c r="W7" s="31"/>
    </row>
    <row r="8" spans="2:23" x14ac:dyDescent="0.2">
      <c r="B8" s="684">
        <v>3</v>
      </c>
      <c r="C8" s="29" t="s">
        <v>429</v>
      </c>
      <c r="D8" s="684" t="s">
        <v>426</v>
      </c>
      <c r="E8" s="30"/>
      <c r="F8" s="684" t="s">
        <v>357</v>
      </c>
      <c r="G8" s="30"/>
      <c r="H8" s="685" t="s">
        <v>427</v>
      </c>
      <c r="I8" s="30">
        <v>0</v>
      </c>
      <c r="J8" s="685" t="s">
        <v>341</v>
      </c>
      <c r="K8" s="690">
        <f t="shared" si="0"/>
        <v>0</v>
      </c>
      <c r="M8" s="30"/>
      <c r="N8" s="684" t="s">
        <v>357</v>
      </c>
      <c r="O8" s="30"/>
      <c r="Q8" s="691">
        <f t="shared" si="3"/>
        <v>0</v>
      </c>
      <c r="R8" s="684" t="s">
        <v>357</v>
      </c>
      <c r="S8" s="691">
        <f t="shared" si="1"/>
        <v>0</v>
      </c>
      <c r="U8" s="690">
        <f t="shared" si="2"/>
        <v>0</v>
      </c>
      <c r="W8" s="31"/>
    </row>
    <row r="9" spans="2:23" x14ac:dyDescent="0.2">
      <c r="B9" s="684">
        <v>4</v>
      </c>
      <c r="C9" s="29" t="s">
        <v>430</v>
      </c>
      <c r="D9" s="684" t="s">
        <v>426</v>
      </c>
      <c r="E9" s="30"/>
      <c r="F9" s="684" t="s">
        <v>357</v>
      </c>
      <c r="G9" s="30"/>
      <c r="H9" s="685" t="s">
        <v>427</v>
      </c>
      <c r="I9" s="30">
        <v>0</v>
      </c>
      <c r="J9" s="685" t="s">
        <v>341</v>
      </c>
      <c r="K9" s="690">
        <f>(G9-E9-I9)*24</f>
        <v>0</v>
      </c>
      <c r="M9" s="30"/>
      <c r="N9" s="684" t="s">
        <v>357</v>
      </c>
      <c r="O9" s="30"/>
      <c r="Q9" s="691">
        <f>IF(E9&lt;M9,M9,E9)</f>
        <v>0</v>
      </c>
      <c r="R9" s="684" t="s">
        <v>357</v>
      </c>
      <c r="S9" s="691">
        <f>IF(G9&gt;O9,O9,G9)</f>
        <v>0</v>
      </c>
      <c r="U9" s="690">
        <f>(S9-Q9)*24</f>
        <v>0</v>
      </c>
      <c r="W9" s="31"/>
    </row>
    <row r="10" spans="2:23" x14ac:dyDescent="0.2">
      <c r="B10" s="684">
        <v>5</v>
      </c>
      <c r="C10" s="29" t="s">
        <v>431</v>
      </c>
      <c r="D10" s="684" t="s">
        <v>426</v>
      </c>
      <c r="E10" s="30"/>
      <c r="F10" s="684" t="s">
        <v>357</v>
      </c>
      <c r="G10" s="30"/>
      <c r="H10" s="685" t="s">
        <v>427</v>
      </c>
      <c r="I10" s="30">
        <v>0</v>
      </c>
      <c r="J10" s="685" t="s">
        <v>341</v>
      </c>
      <c r="K10" s="690">
        <f>(G10-E10-I10)*24</f>
        <v>0</v>
      </c>
      <c r="M10" s="30"/>
      <c r="N10" s="684" t="s">
        <v>357</v>
      </c>
      <c r="O10" s="30"/>
      <c r="Q10" s="691">
        <f t="shared" ref="Q10:Q25" si="4">IF(E10&lt;M10,M10,E10)</f>
        <v>0</v>
      </c>
      <c r="R10" s="684" t="s">
        <v>357</v>
      </c>
      <c r="S10" s="691">
        <f t="shared" ref="S10:S25" si="5">IF(G10&gt;O10,O10,G10)</f>
        <v>0</v>
      </c>
      <c r="U10" s="690">
        <f t="shared" ref="U10:U25" si="6">(S10-Q10)*24</f>
        <v>0</v>
      </c>
      <c r="W10" s="31"/>
    </row>
    <row r="11" spans="2:23" x14ac:dyDescent="0.2">
      <c r="B11" s="684">
        <v>6</v>
      </c>
      <c r="C11" s="29" t="s">
        <v>432</v>
      </c>
      <c r="D11" s="684" t="s">
        <v>426</v>
      </c>
      <c r="E11" s="30"/>
      <c r="F11" s="684" t="s">
        <v>357</v>
      </c>
      <c r="G11" s="30"/>
      <c r="H11" s="685" t="s">
        <v>427</v>
      </c>
      <c r="I11" s="30">
        <v>0</v>
      </c>
      <c r="J11" s="685" t="s">
        <v>341</v>
      </c>
      <c r="K11" s="690">
        <f t="shared" ref="K11:K25" si="7">(G11-E11-I11)*24</f>
        <v>0</v>
      </c>
      <c r="M11" s="30"/>
      <c r="N11" s="684" t="s">
        <v>357</v>
      </c>
      <c r="O11" s="30"/>
      <c r="Q11" s="691">
        <f t="shared" si="4"/>
        <v>0</v>
      </c>
      <c r="R11" s="684" t="s">
        <v>357</v>
      </c>
      <c r="S11" s="691">
        <f t="shared" si="5"/>
        <v>0</v>
      </c>
      <c r="U11" s="690">
        <f t="shared" si="6"/>
        <v>0</v>
      </c>
      <c r="W11" s="31"/>
    </row>
    <row r="12" spans="2:23" x14ac:dyDescent="0.2">
      <c r="B12" s="684">
        <v>7</v>
      </c>
      <c r="C12" s="29" t="s">
        <v>433</v>
      </c>
      <c r="D12" s="684" t="s">
        <v>426</v>
      </c>
      <c r="E12" s="30"/>
      <c r="F12" s="684" t="s">
        <v>357</v>
      </c>
      <c r="G12" s="30"/>
      <c r="H12" s="685" t="s">
        <v>427</v>
      </c>
      <c r="I12" s="30">
        <v>0</v>
      </c>
      <c r="J12" s="685" t="s">
        <v>341</v>
      </c>
      <c r="K12" s="690">
        <f t="shared" si="7"/>
        <v>0</v>
      </c>
      <c r="M12" s="30"/>
      <c r="N12" s="684" t="s">
        <v>357</v>
      </c>
      <c r="O12" s="30"/>
      <c r="Q12" s="691">
        <f t="shared" si="4"/>
        <v>0</v>
      </c>
      <c r="R12" s="684" t="s">
        <v>357</v>
      </c>
      <c r="S12" s="691">
        <f t="shared" si="5"/>
        <v>0</v>
      </c>
      <c r="U12" s="690">
        <f t="shared" si="6"/>
        <v>0</v>
      </c>
      <c r="W12" s="31"/>
    </row>
    <row r="13" spans="2:23" x14ac:dyDescent="0.2">
      <c r="B13" s="684">
        <v>8</v>
      </c>
      <c r="C13" s="29" t="s">
        <v>434</v>
      </c>
      <c r="D13" s="684" t="s">
        <v>426</v>
      </c>
      <c r="E13" s="30"/>
      <c r="F13" s="684" t="s">
        <v>357</v>
      </c>
      <c r="G13" s="30"/>
      <c r="H13" s="685" t="s">
        <v>427</v>
      </c>
      <c r="I13" s="30">
        <v>0</v>
      </c>
      <c r="J13" s="685" t="s">
        <v>341</v>
      </c>
      <c r="K13" s="690">
        <f t="shared" si="7"/>
        <v>0</v>
      </c>
      <c r="M13" s="30"/>
      <c r="N13" s="684" t="s">
        <v>357</v>
      </c>
      <c r="O13" s="30"/>
      <c r="Q13" s="691">
        <f t="shared" si="4"/>
        <v>0</v>
      </c>
      <c r="R13" s="684" t="s">
        <v>357</v>
      </c>
      <c r="S13" s="691">
        <f t="shared" si="5"/>
        <v>0</v>
      </c>
      <c r="U13" s="690">
        <f t="shared" si="6"/>
        <v>0</v>
      </c>
      <c r="W13" s="31"/>
    </row>
    <row r="14" spans="2:23" x14ac:dyDescent="0.2">
      <c r="B14" s="684">
        <v>9</v>
      </c>
      <c r="C14" s="29" t="s">
        <v>435</v>
      </c>
      <c r="D14" s="684" t="s">
        <v>426</v>
      </c>
      <c r="E14" s="30"/>
      <c r="F14" s="684" t="s">
        <v>357</v>
      </c>
      <c r="G14" s="30"/>
      <c r="H14" s="685" t="s">
        <v>427</v>
      </c>
      <c r="I14" s="30">
        <v>0</v>
      </c>
      <c r="J14" s="685" t="s">
        <v>341</v>
      </c>
      <c r="K14" s="690">
        <f t="shared" si="7"/>
        <v>0</v>
      </c>
      <c r="M14" s="30"/>
      <c r="N14" s="684" t="s">
        <v>357</v>
      </c>
      <c r="O14" s="30"/>
      <c r="Q14" s="691">
        <f t="shared" si="4"/>
        <v>0</v>
      </c>
      <c r="R14" s="684" t="s">
        <v>357</v>
      </c>
      <c r="S14" s="691">
        <f t="shared" si="5"/>
        <v>0</v>
      </c>
      <c r="U14" s="690">
        <f t="shared" si="6"/>
        <v>0</v>
      </c>
      <c r="W14" s="31"/>
    </row>
    <row r="15" spans="2:23" x14ac:dyDescent="0.2">
      <c r="B15" s="684">
        <v>10</v>
      </c>
      <c r="C15" s="29" t="s">
        <v>436</v>
      </c>
      <c r="D15" s="684" t="s">
        <v>426</v>
      </c>
      <c r="E15" s="30"/>
      <c r="F15" s="684" t="s">
        <v>357</v>
      </c>
      <c r="G15" s="30"/>
      <c r="H15" s="685" t="s">
        <v>427</v>
      </c>
      <c r="I15" s="30">
        <v>0</v>
      </c>
      <c r="J15" s="685" t="s">
        <v>341</v>
      </c>
      <c r="K15" s="690">
        <f t="shared" si="7"/>
        <v>0</v>
      </c>
      <c r="M15" s="30"/>
      <c r="N15" s="684" t="s">
        <v>357</v>
      </c>
      <c r="O15" s="30"/>
      <c r="Q15" s="691">
        <f t="shared" si="4"/>
        <v>0</v>
      </c>
      <c r="R15" s="684" t="s">
        <v>357</v>
      </c>
      <c r="S15" s="691">
        <f>IF(G15&gt;O15,O15,G15)</f>
        <v>0</v>
      </c>
      <c r="U15" s="690">
        <f t="shared" si="6"/>
        <v>0</v>
      </c>
      <c r="W15" s="31"/>
    </row>
    <row r="16" spans="2:23" x14ac:dyDescent="0.2">
      <c r="B16" s="684">
        <v>11</v>
      </c>
      <c r="C16" s="29" t="s">
        <v>437</v>
      </c>
      <c r="D16" s="684" t="s">
        <v>426</v>
      </c>
      <c r="E16" s="30"/>
      <c r="F16" s="684" t="s">
        <v>357</v>
      </c>
      <c r="G16" s="30"/>
      <c r="H16" s="685" t="s">
        <v>427</v>
      </c>
      <c r="I16" s="30">
        <v>0</v>
      </c>
      <c r="J16" s="685" t="s">
        <v>341</v>
      </c>
      <c r="K16" s="690">
        <f t="shared" si="7"/>
        <v>0</v>
      </c>
      <c r="M16" s="30"/>
      <c r="N16" s="684" t="s">
        <v>357</v>
      </c>
      <c r="O16" s="30"/>
      <c r="Q16" s="691">
        <f t="shared" si="4"/>
        <v>0</v>
      </c>
      <c r="R16" s="684" t="s">
        <v>357</v>
      </c>
      <c r="S16" s="691">
        <f t="shared" si="5"/>
        <v>0</v>
      </c>
      <c r="U16" s="690">
        <f t="shared" si="6"/>
        <v>0</v>
      </c>
      <c r="W16" s="31"/>
    </row>
    <row r="17" spans="2:23" x14ac:dyDescent="0.2">
      <c r="B17" s="684">
        <v>12</v>
      </c>
      <c r="C17" s="29" t="s">
        <v>438</v>
      </c>
      <c r="D17" s="684" t="s">
        <v>426</v>
      </c>
      <c r="E17" s="30"/>
      <c r="F17" s="684" t="s">
        <v>357</v>
      </c>
      <c r="G17" s="30"/>
      <c r="H17" s="685" t="s">
        <v>427</v>
      </c>
      <c r="I17" s="30">
        <v>0</v>
      </c>
      <c r="J17" s="685" t="s">
        <v>341</v>
      </c>
      <c r="K17" s="690">
        <f t="shared" si="7"/>
        <v>0</v>
      </c>
      <c r="M17" s="30"/>
      <c r="N17" s="684" t="s">
        <v>357</v>
      </c>
      <c r="O17" s="30"/>
      <c r="Q17" s="691">
        <f t="shared" si="4"/>
        <v>0</v>
      </c>
      <c r="R17" s="684" t="s">
        <v>357</v>
      </c>
      <c r="S17" s="691">
        <f t="shared" si="5"/>
        <v>0</v>
      </c>
      <c r="U17" s="690">
        <f t="shared" si="6"/>
        <v>0</v>
      </c>
      <c r="W17" s="31"/>
    </row>
    <row r="18" spans="2:23" x14ac:dyDescent="0.2">
      <c r="B18" s="684">
        <v>13</v>
      </c>
      <c r="C18" s="29" t="s">
        <v>439</v>
      </c>
      <c r="D18" s="684" t="s">
        <v>426</v>
      </c>
      <c r="E18" s="30"/>
      <c r="F18" s="684" t="s">
        <v>357</v>
      </c>
      <c r="G18" s="30"/>
      <c r="H18" s="685" t="s">
        <v>427</v>
      </c>
      <c r="I18" s="30">
        <v>0</v>
      </c>
      <c r="J18" s="685" t="s">
        <v>341</v>
      </c>
      <c r="K18" s="690">
        <f t="shared" si="7"/>
        <v>0</v>
      </c>
      <c r="M18" s="30"/>
      <c r="N18" s="684" t="s">
        <v>357</v>
      </c>
      <c r="O18" s="30"/>
      <c r="Q18" s="691">
        <f t="shared" si="4"/>
        <v>0</v>
      </c>
      <c r="R18" s="684" t="s">
        <v>357</v>
      </c>
      <c r="S18" s="691">
        <f t="shared" si="5"/>
        <v>0</v>
      </c>
      <c r="U18" s="690">
        <f t="shared" si="6"/>
        <v>0</v>
      </c>
      <c r="W18" s="31"/>
    </row>
    <row r="19" spans="2:23" x14ac:dyDescent="0.2">
      <c r="B19" s="684">
        <v>14</v>
      </c>
      <c r="C19" s="29" t="s">
        <v>440</v>
      </c>
      <c r="D19" s="684" t="s">
        <v>426</v>
      </c>
      <c r="E19" s="30"/>
      <c r="F19" s="684" t="s">
        <v>357</v>
      </c>
      <c r="G19" s="30"/>
      <c r="H19" s="685" t="s">
        <v>427</v>
      </c>
      <c r="I19" s="30">
        <v>0</v>
      </c>
      <c r="J19" s="685" t="s">
        <v>341</v>
      </c>
      <c r="K19" s="690">
        <f t="shared" si="7"/>
        <v>0</v>
      </c>
      <c r="M19" s="30"/>
      <c r="N19" s="684" t="s">
        <v>357</v>
      </c>
      <c r="O19" s="30"/>
      <c r="Q19" s="691">
        <f t="shared" si="4"/>
        <v>0</v>
      </c>
      <c r="R19" s="684" t="s">
        <v>357</v>
      </c>
      <c r="S19" s="691">
        <f t="shared" si="5"/>
        <v>0</v>
      </c>
      <c r="U19" s="690">
        <f t="shared" si="6"/>
        <v>0</v>
      </c>
      <c r="W19" s="31"/>
    </row>
    <row r="20" spans="2:23" x14ac:dyDescent="0.2">
      <c r="B20" s="684">
        <v>15</v>
      </c>
      <c r="C20" s="29" t="s">
        <v>441</v>
      </c>
      <c r="D20" s="684" t="s">
        <v>426</v>
      </c>
      <c r="E20" s="30"/>
      <c r="F20" s="684" t="s">
        <v>357</v>
      </c>
      <c r="G20" s="30"/>
      <c r="H20" s="685" t="s">
        <v>427</v>
      </c>
      <c r="I20" s="30">
        <v>0</v>
      </c>
      <c r="J20" s="685" t="s">
        <v>341</v>
      </c>
      <c r="K20" s="32">
        <f t="shared" si="7"/>
        <v>0</v>
      </c>
      <c r="M20" s="30"/>
      <c r="N20" s="684" t="s">
        <v>357</v>
      </c>
      <c r="O20" s="30"/>
      <c r="Q20" s="691">
        <f t="shared" si="4"/>
        <v>0</v>
      </c>
      <c r="R20" s="684" t="s">
        <v>357</v>
      </c>
      <c r="S20" s="691">
        <f t="shared" si="5"/>
        <v>0</v>
      </c>
      <c r="U20" s="690">
        <f t="shared" si="6"/>
        <v>0</v>
      </c>
      <c r="W20" s="31"/>
    </row>
    <row r="21" spans="2:23" x14ac:dyDescent="0.2">
      <c r="B21" s="684">
        <v>16</v>
      </c>
      <c r="C21" s="29" t="s">
        <v>442</v>
      </c>
      <c r="D21" s="684" t="s">
        <v>426</v>
      </c>
      <c r="E21" s="30"/>
      <c r="F21" s="684" t="s">
        <v>357</v>
      </c>
      <c r="G21" s="30"/>
      <c r="H21" s="685" t="s">
        <v>427</v>
      </c>
      <c r="I21" s="30">
        <v>0</v>
      </c>
      <c r="J21" s="685" t="s">
        <v>341</v>
      </c>
      <c r="K21" s="690">
        <f t="shared" si="7"/>
        <v>0</v>
      </c>
      <c r="M21" s="30"/>
      <c r="N21" s="684" t="s">
        <v>357</v>
      </c>
      <c r="O21" s="30"/>
      <c r="Q21" s="691">
        <f t="shared" si="4"/>
        <v>0</v>
      </c>
      <c r="R21" s="684" t="s">
        <v>357</v>
      </c>
      <c r="S21" s="691">
        <f t="shared" si="5"/>
        <v>0</v>
      </c>
      <c r="U21" s="690">
        <f t="shared" si="6"/>
        <v>0</v>
      </c>
      <c r="W21" s="31"/>
    </row>
    <row r="22" spans="2:23" x14ac:dyDescent="0.2">
      <c r="B22" s="684">
        <v>17</v>
      </c>
      <c r="C22" s="29" t="s">
        <v>443</v>
      </c>
      <c r="D22" s="684" t="s">
        <v>426</v>
      </c>
      <c r="E22" s="30"/>
      <c r="F22" s="684" t="s">
        <v>357</v>
      </c>
      <c r="G22" s="30"/>
      <c r="H22" s="685" t="s">
        <v>427</v>
      </c>
      <c r="I22" s="30">
        <v>0</v>
      </c>
      <c r="J22" s="685" t="s">
        <v>341</v>
      </c>
      <c r="K22" s="690">
        <f t="shared" si="7"/>
        <v>0</v>
      </c>
      <c r="M22" s="30"/>
      <c r="N22" s="684" t="s">
        <v>357</v>
      </c>
      <c r="O22" s="30"/>
      <c r="Q22" s="691">
        <f t="shared" si="4"/>
        <v>0</v>
      </c>
      <c r="R22" s="684" t="s">
        <v>357</v>
      </c>
      <c r="S22" s="691">
        <f t="shared" si="5"/>
        <v>0</v>
      </c>
      <c r="U22" s="690">
        <f t="shared" si="6"/>
        <v>0</v>
      </c>
      <c r="W22" s="31"/>
    </row>
    <row r="23" spans="2:23" x14ac:dyDescent="0.2">
      <c r="B23" s="684">
        <v>18</v>
      </c>
      <c r="C23" s="29" t="s">
        <v>444</v>
      </c>
      <c r="D23" s="684" t="s">
        <v>426</v>
      </c>
      <c r="E23" s="30"/>
      <c r="F23" s="684" t="s">
        <v>357</v>
      </c>
      <c r="G23" s="30"/>
      <c r="H23" s="685" t="s">
        <v>427</v>
      </c>
      <c r="I23" s="30">
        <v>0</v>
      </c>
      <c r="J23" s="685" t="s">
        <v>341</v>
      </c>
      <c r="K23" s="690">
        <f t="shared" si="7"/>
        <v>0</v>
      </c>
      <c r="M23" s="30"/>
      <c r="N23" s="684" t="s">
        <v>357</v>
      </c>
      <c r="O23" s="30"/>
      <c r="Q23" s="691">
        <f t="shared" si="4"/>
        <v>0</v>
      </c>
      <c r="R23" s="684" t="s">
        <v>357</v>
      </c>
      <c r="S23" s="691">
        <f t="shared" si="5"/>
        <v>0</v>
      </c>
      <c r="U23" s="690">
        <f t="shared" si="6"/>
        <v>0</v>
      </c>
      <c r="W23" s="31"/>
    </row>
    <row r="24" spans="2:23" x14ac:dyDescent="0.2">
      <c r="B24" s="684">
        <v>19</v>
      </c>
      <c r="C24" s="29" t="s">
        <v>445</v>
      </c>
      <c r="D24" s="684" t="s">
        <v>426</v>
      </c>
      <c r="E24" s="30"/>
      <c r="F24" s="684" t="s">
        <v>357</v>
      </c>
      <c r="G24" s="30"/>
      <c r="H24" s="685" t="s">
        <v>427</v>
      </c>
      <c r="I24" s="30">
        <v>0</v>
      </c>
      <c r="J24" s="685" t="s">
        <v>341</v>
      </c>
      <c r="K24" s="690">
        <f t="shared" si="7"/>
        <v>0</v>
      </c>
      <c r="M24" s="30"/>
      <c r="N24" s="684" t="s">
        <v>357</v>
      </c>
      <c r="O24" s="30"/>
      <c r="Q24" s="691">
        <f t="shared" si="4"/>
        <v>0</v>
      </c>
      <c r="R24" s="684" t="s">
        <v>357</v>
      </c>
      <c r="S24" s="691">
        <f t="shared" si="5"/>
        <v>0</v>
      </c>
      <c r="U24" s="690">
        <f t="shared" si="6"/>
        <v>0</v>
      </c>
      <c r="W24" s="31"/>
    </row>
    <row r="25" spans="2:23" x14ac:dyDescent="0.2">
      <c r="B25" s="684">
        <v>20</v>
      </c>
      <c r="C25" s="29" t="s">
        <v>446</v>
      </c>
      <c r="D25" s="684" t="s">
        <v>426</v>
      </c>
      <c r="E25" s="30"/>
      <c r="F25" s="684" t="s">
        <v>357</v>
      </c>
      <c r="G25" s="30"/>
      <c r="H25" s="685" t="s">
        <v>427</v>
      </c>
      <c r="I25" s="30">
        <v>0</v>
      </c>
      <c r="J25" s="685" t="s">
        <v>341</v>
      </c>
      <c r="K25" s="690">
        <f t="shared" si="7"/>
        <v>0</v>
      </c>
      <c r="M25" s="30"/>
      <c r="N25" s="684" t="s">
        <v>357</v>
      </c>
      <c r="O25" s="30"/>
      <c r="Q25" s="691">
        <f t="shared" si="4"/>
        <v>0</v>
      </c>
      <c r="R25" s="684" t="s">
        <v>357</v>
      </c>
      <c r="S25" s="691">
        <f t="shared" si="5"/>
        <v>0</v>
      </c>
      <c r="U25" s="690">
        <f t="shared" si="6"/>
        <v>0</v>
      </c>
      <c r="W25" s="31"/>
    </row>
    <row r="26" spans="2:23" x14ac:dyDescent="0.2">
      <c r="B26" s="684">
        <v>21</v>
      </c>
      <c r="C26" s="29" t="s">
        <v>447</v>
      </c>
      <c r="D26" s="684" t="s">
        <v>426</v>
      </c>
      <c r="E26" s="692"/>
      <c r="F26" s="684" t="s">
        <v>357</v>
      </c>
      <c r="G26" s="692"/>
      <c r="H26" s="685" t="s">
        <v>427</v>
      </c>
      <c r="I26" s="692"/>
      <c r="J26" s="685" t="s">
        <v>341</v>
      </c>
      <c r="K26" s="29">
        <v>1</v>
      </c>
      <c r="M26" s="690"/>
      <c r="N26" s="684" t="s">
        <v>357</v>
      </c>
      <c r="O26" s="690"/>
      <c r="Q26" s="690"/>
      <c r="R26" s="684" t="s">
        <v>357</v>
      </c>
      <c r="S26" s="690"/>
      <c r="U26" s="29">
        <v>1</v>
      </c>
      <c r="W26" s="31"/>
    </row>
    <row r="27" spans="2:23" x14ac:dyDescent="0.2">
      <c r="B27" s="684">
        <v>22</v>
      </c>
      <c r="C27" s="29" t="s">
        <v>448</v>
      </c>
      <c r="D27" s="684" t="s">
        <v>426</v>
      </c>
      <c r="E27" s="692"/>
      <c r="F27" s="684" t="s">
        <v>357</v>
      </c>
      <c r="G27" s="692"/>
      <c r="H27" s="685" t="s">
        <v>427</v>
      </c>
      <c r="I27" s="692"/>
      <c r="J27" s="685" t="s">
        <v>341</v>
      </c>
      <c r="K27" s="29">
        <v>2</v>
      </c>
      <c r="M27" s="690"/>
      <c r="N27" s="684" t="s">
        <v>357</v>
      </c>
      <c r="O27" s="690"/>
      <c r="Q27" s="690"/>
      <c r="R27" s="684" t="s">
        <v>357</v>
      </c>
      <c r="S27" s="690"/>
      <c r="U27" s="29">
        <v>2</v>
      </c>
      <c r="W27" s="31"/>
    </row>
    <row r="28" spans="2:23" x14ac:dyDescent="0.2">
      <c r="B28" s="684">
        <v>23</v>
      </c>
      <c r="C28" s="29" t="s">
        <v>449</v>
      </c>
      <c r="D28" s="684" t="s">
        <v>426</v>
      </c>
      <c r="E28" s="692"/>
      <c r="F28" s="684" t="s">
        <v>357</v>
      </c>
      <c r="G28" s="692"/>
      <c r="H28" s="685" t="s">
        <v>427</v>
      </c>
      <c r="I28" s="692"/>
      <c r="J28" s="685" t="s">
        <v>341</v>
      </c>
      <c r="K28" s="29">
        <v>3</v>
      </c>
      <c r="M28" s="690"/>
      <c r="N28" s="684" t="s">
        <v>357</v>
      </c>
      <c r="O28" s="690"/>
      <c r="Q28" s="690"/>
      <c r="R28" s="684" t="s">
        <v>357</v>
      </c>
      <c r="S28" s="690"/>
      <c r="U28" s="29">
        <v>3</v>
      </c>
      <c r="W28" s="31"/>
    </row>
    <row r="29" spans="2:23" x14ac:dyDescent="0.2">
      <c r="B29" s="684">
        <v>24</v>
      </c>
      <c r="C29" s="29" t="s">
        <v>393</v>
      </c>
      <c r="D29" s="684" t="s">
        <v>426</v>
      </c>
      <c r="E29" s="692"/>
      <c r="F29" s="684" t="s">
        <v>357</v>
      </c>
      <c r="G29" s="692"/>
      <c r="H29" s="685" t="s">
        <v>427</v>
      </c>
      <c r="I29" s="692"/>
      <c r="J29" s="685" t="s">
        <v>341</v>
      </c>
      <c r="K29" s="29">
        <v>4</v>
      </c>
      <c r="M29" s="690"/>
      <c r="N29" s="684" t="s">
        <v>357</v>
      </c>
      <c r="O29" s="690"/>
      <c r="Q29" s="690"/>
      <c r="R29" s="684" t="s">
        <v>357</v>
      </c>
      <c r="S29" s="690"/>
      <c r="U29" s="29">
        <v>4</v>
      </c>
      <c r="W29" s="31"/>
    </row>
    <row r="30" spans="2:23" x14ac:dyDescent="0.2">
      <c r="B30" s="684">
        <v>25</v>
      </c>
      <c r="C30" s="29" t="s">
        <v>404</v>
      </c>
      <c r="D30" s="684" t="s">
        <v>426</v>
      </c>
      <c r="E30" s="692"/>
      <c r="F30" s="684" t="s">
        <v>357</v>
      </c>
      <c r="G30" s="692"/>
      <c r="H30" s="685" t="s">
        <v>427</v>
      </c>
      <c r="I30" s="692"/>
      <c r="J30" s="685" t="s">
        <v>341</v>
      </c>
      <c r="K30" s="29">
        <v>4</v>
      </c>
      <c r="M30" s="690"/>
      <c r="N30" s="684" t="s">
        <v>357</v>
      </c>
      <c r="O30" s="690"/>
      <c r="Q30" s="690"/>
      <c r="R30" s="684" t="s">
        <v>357</v>
      </c>
      <c r="S30" s="690"/>
      <c r="U30" s="29">
        <v>3</v>
      </c>
      <c r="W30" s="31"/>
    </row>
    <row r="31" spans="2:23" x14ac:dyDescent="0.2">
      <c r="B31" s="684">
        <v>26</v>
      </c>
      <c r="C31" s="29" t="s">
        <v>450</v>
      </c>
      <c r="D31" s="684" t="s">
        <v>426</v>
      </c>
      <c r="E31" s="692"/>
      <c r="F31" s="684" t="s">
        <v>357</v>
      </c>
      <c r="G31" s="692"/>
      <c r="H31" s="685" t="s">
        <v>427</v>
      </c>
      <c r="I31" s="692"/>
      <c r="J31" s="685" t="s">
        <v>341</v>
      </c>
      <c r="K31" s="29">
        <v>5</v>
      </c>
      <c r="M31" s="690"/>
      <c r="N31" s="684" t="s">
        <v>357</v>
      </c>
      <c r="O31" s="690"/>
      <c r="Q31" s="690"/>
      <c r="R31" s="684" t="s">
        <v>357</v>
      </c>
      <c r="S31" s="690"/>
      <c r="U31" s="29">
        <v>5</v>
      </c>
      <c r="W31" s="31"/>
    </row>
    <row r="32" spans="2:23" x14ac:dyDescent="0.2">
      <c r="B32" s="684">
        <v>27</v>
      </c>
      <c r="C32" s="29" t="s">
        <v>451</v>
      </c>
      <c r="D32" s="684" t="s">
        <v>426</v>
      </c>
      <c r="E32" s="692"/>
      <c r="F32" s="684" t="s">
        <v>357</v>
      </c>
      <c r="G32" s="692"/>
      <c r="H32" s="685" t="s">
        <v>427</v>
      </c>
      <c r="I32" s="692"/>
      <c r="J32" s="685" t="s">
        <v>341</v>
      </c>
      <c r="K32" s="29">
        <v>0</v>
      </c>
      <c r="M32" s="690"/>
      <c r="N32" s="684" t="s">
        <v>357</v>
      </c>
      <c r="O32" s="690"/>
      <c r="Q32" s="690"/>
      <c r="R32" s="684" t="s">
        <v>357</v>
      </c>
      <c r="S32" s="690"/>
      <c r="U32" s="29">
        <v>0</v>
      </c>
      <c r="W32" s="31" t="s">
        <v>452</v>
      </c>
    </row>
    <row r="33" spans="2:23" x14ac:dyDescent="0.2">
      <c r="B33" s="684">
        <v>28</v>
      </c>
      <c r="C33" s="29" t="s">
        <v>453</v>
      </c>
      <c r="D33" s="684" t="s">
        <v>426</v>
      </c>
      <c r="E33" s="692"/>
      <c r="F33" s="684" t="s">
        <v>357</v>
      </c>
      <c r="G33" s="692"/>
      <c r="H33" s="685" t="s">
        <v>427</v>
      </c>
      <c r="I33" s="692"/>
      <c r="J33" s="685" t="s">
        <v>341</v>
      </c>
      <c r="K33" s="29"/>
      <c r="M33" s="690"/>
      <c r="N33" s="684" t="s">
        <v>357</v>
      </c>
      <c r="O33" s="690"/>
      <c r="Q33" s="690"/>
      <c r="R33" s="684" t="s">
        <v>357</v>
      </c>
      <c r="S33" s="690"/>
      <c r="U33" s="29"/>
      <c r="W33" s="31"/>
    </row>
    <row r="34" spans="2:23" x14ac:dyDescent="0.2">
      <c r="B34" s="684">
        <v>29</v>
      </c>
      <c r="C34" s="29" t="s">
        <v>453</v>
      </c>
      <c r="D34" s="684" t="s">
        <v>426</v>
      </c>
      <c r="E34" s="692"/>
      <c r="F34" s="684" t="s">
        <v>357</v>
      </c>
      <c r="G34" s="692"/>
      <c r="H34" s="685" t="s">
        <v>427</v>
      </c>
      <c r="I34" s="692"/>
      <c r="J34" s="685" t="s">
        <v>341</v>
      </c>
      <c r="K34" s="29"/>
      <c r="M34" s="690"/>
      <c r="N34" s="684" t="s">
        <v>357</v>
      </c>
      <c r="O34" s="690"/>
      <c r="Q34" s="690"/>
      <c r="R34" s="684" t="s">
        <v>357</v>
      </c>
      <c r="S34" s="690"/>
      <c r="U34" s="29"/>
      <c r="W34" s="31"/>
    </row>
    <row r="35" spans="2:23" x14ac:dyDescent="0.2">
      <c r="B35" s="684">
        <v>30</v>
      </c>
      <c r="C35" s="29" t="s">
        <v>453</v>
      </c>
      <c r="D35" s="684" t="s">
        <v>426</v>
      </c>
      <c r="E35" s="692"/>
      <c r="F35" s="684" t="s">
        <v>357</v>
      </c>
      <c r="G35" s="692"/>
      <c r="H35" s="685" t="s">
        <v>427</v>
      </c>
      <c r="I35" s="692"/>
      <c r="J35" s="685" t="s">
        <v>341</v>
      </c>
      <c r="K35" s="29"/>
      <c r="M35" s="690"/>
      <c r="N35" s="684" t="s">
        <v>357</v>
      </c>
      <c r="O35" s="690"/>
      <c r="Q35" s="690"/>
      <c r="R35" s="684" t="s">
        <v>357</v>
      </c>
      <c r="S35" s="690"/>
      <c r="U35" s="29"/>
      <c r="W35" s="31"/>
    </row>
    <row r="36" spans="2:23" x14ac:dyDescent="0.2">
      <c r="C36" s="693"/>
    </row>
    <row r="37" spans="2:23" x14ac:dyDescent="0.2">
      <c r="C37" s="685" t="s">
        <v>454</v>
      </c>
    </row>
    <row r="38" spans="2:23" x14ac:dyDescent="0.2">
      <c r="C38" s="685" t="s">
        <v>455</v>
      </c>
    </row>
    <row r="39" spans="2:23" x14ac:dyDescent="0.2">
      <c r="C39" s="685" t="s">
        <v>456</v>
      </c>
    </row>
    <row r="40" spans="2:23" x14ac:dyDescent="0.2">
      <c r="C40" s="685" t="s">
        <v>457</v>
      </c>
    </row>
    <row r="41" spans="2:23" x14ac:dyDescent="0.2">
      <c r="C41" s="686" t="s">
        <v>458</v>
      </c>
    </row>
    <row r="42" spans="2:23" x14ac:dyDescent="0.2">
      <c r="C42" s="686" t="s">
        <v>459</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728D-38AB-47B5-B9BF-C2EDF9039E6E}">
  <sheetPr>
    <pageSetUpPr fitToPage="1"/>
  </sheetPr>
  <dimension ref="B1:BU341"/>
  <sheetViews>
    <sheetView showGridLines="0" view="pageBreakPreview" zoomScale="55" zoomScaleNormal="70" zoomScaleSheetLayoutView="55" workbookViewId="0"/>
  </sheetViews>
  <sheetFormatPr defaultColWidth="4.81640625" defaultRowHeight="20.25" customHeight="1" x14ac:dyDescent="0.2"/>
  <cols>
    <col min="1" max="1" width="1.7265625" style="47" customWidth="1"/>
    <col min="2" max="5" width="6.1796875" style="47" customWidth="1"/>
    <col min="6" max="6" width="18" style="47" hidden="1" customWidth="1"/>
    <col min="7" max="58" width="6.08984375" style="47" customWidth="1"/>
    <col min="59" max="16384" width="4.81640625" style="47"/>
  </cols>
  <sheetData>
    <row r="1" spans="2:64" s="33" customFormat="1" ht="20.25" customHeight="1" x14ac:dyDescent="0.2">
      <c r="C1" s="34" t="s">
        <v>636</v>
      </c>
      <c r="D1" s="34"/>
      <c r="E1" s="34"/>
      <c r="F1" s="34"/>
      <c r="G1" s="34"/>
      <c r="H1" s="35" t="s">
        <v>335</v>
      </c>
      <c r="J1" s="35"/>
      <c r="L1" s="34"/>
      <c r="M1" s="34"/>
      <c r="N1" s="34"/>
      <c r="O1" s="34"/>
      <c r="P1" s="34"/>
      <c r="Q1" s="34"/>
      <c r="R1" s="34"/>
      <c r="AM1" s="36"/>
      <c r="AN1" s="37"/>
      <c r="AO1" s="37" t="s">
        <v>336</v>
      </c>
      <c r="AP1" s="244" t="s">
        <v>337</v>
      </c>
      <c r="AQ1" s="245"/>
      <c r="AR1" s="245"/>
      <c r="AS1" s="245"/>
      <c r="AT1" s="245"/>
      <c r="AU1" s="245"/>
      <c r="AV1" s="245"/>
      <c r="AW1" s="245"/>
      <c r="AX1" s="245"/>
      <c r="AY1" s="245"/>
      <c r="AZ1" s="245"/>
      <c r="BA1" s="245"/>
      <c r="BB1" s="245"/>
      <c r="BC1" s="245"/>
      <c r="BD1" s="245"/>
      <c r="BE1" s="245"/>
      <c r="BF1" s="37" t="s">
        <v>338</v>
      </c>
    </row>
    <row r="2" spans="2:64" s="33" customFormat="1" ht="20.25" customHeight="1" x14ac:dyDescent="0.2">
      <c r="C2" s="34"/>
      <c r="D2" s="34"/>
      <c r="E2" s="34"/>
      <c r="F2" s="34"/>
      <c r="G2" s="34"/>
      <c r="J2" s="35"/>
      <c r="L2" s="34"/>
      <c r="M2" s="34"/>
      <c r="N2" s="34"/>
      <c r="O2" s="34"/>
      <c r="P2" s="34"/>
      <c r="Q2" s="34"/>
      <c r="R2" s="34"/>
      <c r="Y2" s="37" t="s">
        <v>339</v>
      </c>
      <c r="Z2" s="246">
        <v>8</v>
      </c>
      <c r="AA2" s="246"/>
      <c r="AB2" s="37" t="s">
        <v>340</v>
      </c>
      <c r="AC2" s="590">
        <f>IF(Z2=0,"",YEAR(DATE(2018+Z2,1,1)))</f>
        <v>2026</v>
      </c>
      <c r="AD2" s="590"/>
      <c r="AE2" s="38" t="s">
        <v>341</v>
      </c>
      <c r="AF2" s="38" t="s">
        <v>342</v>
      </c>
      <c r="AG2" s="246">
        <v>4</v>
      </c>
      <c r="AH2" s="246"/>
      <c r="AI2" s="38" t="s">
        <v>343</v>
      </c>
      <c r="AM2" s="36"/>
      <c r="AN2" s="37"/>
      <c r="AO2" s="37" t="s">
        <v>344</v>
      </c>
      <c r="AP2" s="246" t="s">
        <v>345</v>
      </c>
      <c r="AQ2" s="246"/>
      <c r="AR2" s="246"/>
      <c r="AS2" s="246"/>
      <c r="AT2" s="246"/>
      <c r="AU2" s="246"/>
      <c r="AV2" s="246"/>
      <c r="AW2" s="246"/>
      <c r="AX2" s="246"/>
      <c r="AY2" s="246"/>
      <c r="AZ2" s="246"/>
      <c r="BA2" s="246"/>
      <c r="BB2" s="246"/>
      <c r="BC2" s="246"/>
      <c r="BD2" s="246"/>
      <c r="BE2" s="246"/>
      <c r="BF2" s="37" t="s">
        <v>338</v>
      </c>
    </row>
    <row r="3" spans="2:64" s="38" customFormat="1" ht="20.25" customHeight="1" x14ac:dyDescent="0.2">
      <c r="G3" s="35"/>
      <c r="J3" s="35"/>
      <c r="L3" s="37"/>
      <c r="M3" s="37"/>
      <c r="N3" s="37"/>
      <c r="O3" s="37"/>
      <c r="P3" s="37"/>
      <c r="Q3" s="37"/>
      <c r="R3" s="37"/>
      <c r="Z3" s="591"/>
      <c r="AA3" s="591"/>
      <c r="AB3" s="591"/>
      <c r="AC3" s="592"/>
      <c r="AD3" s="591"/>
      <c r="BA3" s="593" t="s">
        <v>346</v>
      </c>
      <c r="BB3" s="237" t="s">
        <v>583</v>
      </c>
      <c r="BC3" s="238"/>
      <c r="BD3" s="238"/>
      <c r="BE3" s="239"/>
      <c r="BF3" s="37"/>
    </row>
    <row r="4" spans="2:64" s="38" customFormat="1" ht="19" x14ac:dyDescent="0.2">
      <c r="G4" s="35"/>
      <c r="J4" s="35"/>
      <c r="L4" s="37"/>
      <c r="M4" s="37"/>
      <c r="N4" s="37"/>
      <c r="O4" s="37"/>
      <c r="P4" s="37"/>
      <c r="Q4" s="37"/>
      <c r="R4" s="37"/>
      <c r="Z4" s="44"/>
      <c r="AA4" s="44"/>
      <c r="AG4" s="33"/>
      <c r="AH4" s="33"/>
      <c r="AI4" s="33"/>
      <c r="AJ4" s="33"/>
      <c r="AK4" s="33"/>
      <c r="AL4" s="33"/>
      <c r="AM4" s="33"/>
      <c r="AN4" s="33"/>
      <c r="AO4" s="33"/>
      <c r="AP4" s="33"/>
      <c r="AQ4" s="33"/>
      <c r="AR4" s="33"/>
      <c r="AS4" s="33"/>
      <c r="AT4" s="33"/>
      <c r="AU4" s="33"/>
      <c r="AV4" s="33"/>
      <c r="AW4" s="33"/>
      <c r="AX4" s="33"/>
      <c r="AY4" s="33"/>
      <c r="AZ4" s="33"/>
      <c r="BA4" s="593" t="s">
        <v>347</v>
      </c>
      <c r="BB4" s="237" t="s">
        <v>584</v>
      </c>
      <c r="BC4" s="238"/>
      <c r="BD4" s="238"/>
      <c r="BE4" s="239"/>
      <c r="BF4" s="39"/>
    </row>
    <row r="5" spans="2:64" s="38" customFormat="1" ht="6.75" customHeight="1" x14ac:dyDescent="0.2">
      <c r="C5" s="33"/>
      <c r="D5" s="33"/>
      <c r="E5" s="33"/>
      <c r="F5" s="33"/>
      <c r="G5" s="34"/>
      <c r="H5" s="33"/>
      <c r="I5" s="33"/>
      <c r="J5" s="34"/>
      <c r="K5" s="33"/>
      <c r="L5" s="39"/>
      <c r="M5" s="39"/>
      <c r="N5" s="39"/>
      <c r="O5" s="39"/>
      <c r="P5" s="39"/>
      <c r="Q5" s="39"/>
      <c r="R5" s="39"/>
      <c r="S5" s="33"/>
      <c r="T5" s="33"/>
      <c r="U5" s="33"/>
      <c r="V5" s="33"/>
      <c r="W5" s="33"/>
      <c r="X5" s="33"/>
      <c r="Y5" s="33"/>
      <c r="Z5" s="40"/>
      <c r="AA5" s="40"/>
      <c r="AB5" s="33"/>
      <c r="AC5" s="33"/>
      <c r="AD5" s="33"/>
      <c r="AE5" s="33"/>
      <c r="AG5" s="33"/>
      <c r="AH5" s="33"/>
      <c r="AI5" s="33"/>
      <c r="AJ5" s="33"/>
      <c r="AK5" s="33"/>
      <c r="AL5" s="33"/>
      <c r="AM5" s="33"/>
      <c r="AN5" s="33"/>
      <c r="AO5" s="33"/>
      <c r="AP5" s="33"/>
      <c r="AQ5" s="33"/>
      <c r="AR5" s="33"/>
      <c r="AS5" s="33"/>
      <c r="AT5" s="33"/>
      <c r="AU5" s="33"/>
      <c r="AV5" s="33"/>
      <c r="AW5" s="33"/>
      <c r="AX5" s="33"/>
      <c r="AY5" s="33"/>
      <c r="AZ5" s="33"/>
      <c r="BA5" s="33"/>
      <c r="BB5" s="33"/>
      <c r="BC5" s="33"/>
      <c r="BD5" s="33"/>
      <c r="BE5" s="39"/>
      <c r="BF5" s="39"/>
    </row>
    <row r="6" spans="2:64" s="38" customFormat="1" ht="20.25" customHeight="1" x14ac:dyDescent="0.2">
      <c r="C6" s="33"/>
      <c r="D6" s="33"/>
      <c r="E6" s="33"/>
      <c r="F6" s="33"/>
      <c r="G6" s="34"/>
      <c r="H6" s="33"/>
      <c r="I6" s="33"/>
      <c r="J6" s="34"/>
      <c r="K6" s="33"/>
      <c r="L6" s="39"/>
      <c r="M6" s="39"/>
      <c r="N6" s="39"/>
      <c r="O6" s="39"/>
      <c r="P6" s="39"/>
      <c r="Q6" s="39"/>
      <c r="R6" s="39"/>
      <c r="S6" s="33"/>
      <c r="T6" s="33"/>
      <c r="U6" s="33"/>
      <c r="V6" s="33"/>
      <c r="W6" s="33"/>
      <c r="X6" s="33"/>
      <c r="Y6" s="33"/>
      <c r="Z6" s="40"/>
      <c r="AA6" s="40"/>
      <c r="AB6" s="33"/>
      <c r="AC6" s="33"/>
      <c r="AD6" s="33"/>
      <c r="AE6" s="33"/>
      <c r="AG6" s="33"/>
      <c r="AH6" s="33"/>
      <c r="AI6" s="33"/>
      <c r="AJ6" s="33"/>
      <c r="AK6" s="33"/>
      <c r="AL6" s="33" t="s">
        <v>348</v>
      </c>
      <c r="AM6" s="33"/>
      <c r="AN6" s="33"/>
      <c r="AO6" s="33"/>
      <c r="AP6" s="33"/>
      <c r="AQ6" s="33"/>
      <c r="AR6" s="33"/>
      <c r="AS6" s="33"/>
      <c r="AT6" s="594"/>
      <c r="AU6" s="594"/>
      <c r="AV6" s="595"/>
      <c r="AW6" s="33"/>
      <c r="AX6" s="240">
        <v>40</v>
      </c>
      <c r="AY6" s="241"/>
      <c r="AZ6" s="595" t="s">
        <v>349</v>
      </c>
      <c r="BA6" s="33"/>
      <c r="BB6" s="240">
        <v>160</v>
      </c>
      <c r="BC6" s="241"/>
      <c r="BD6" s="595" t="s">
        <v>350</v>
      </c>
      <c r="BE6" s="33"/>
      <c r="BF6" s="39"/>
    </row>
    <row r="7" spans="2:64" s="38" customFormat="1" ht="6.75" customHeight="1" x14ac:dyDescent="0.2">
      <c r="C7" s="33"/>
      <c r="D7" s="33"/>
      <c r="E7" s="33"/>
      <c r="F7" s="33"/>
      <c r="G7" s="34"/>
      <c r="H7" s="33"/>
      <c r="I7" s="33"/>
      <c r="J7" s="34"/>
      <c r="K7" s="33"/>
      <c r="L7" s="39"/>
      <c r="M7" s="39"/>
      <c r="N7" s="39"/>
      <c r="O7" s="39"/>
      <c r="P7" s="39"/>
      <c r="Q7" s="39"/>
      <c r="R7" s="39"/>
      <c r="S7" s="33"/>
      <c r="T7" s="33"/>
      <c r="U7" s="33"/>
      <c r="V7" s="33"/>
      <c r="W7" s="33"/>
      <c r="X7" s="33"/>
      <c r="Y7" s="33"/>
      <c r="Z7" s="40"/>
      <c r="AA7" s="40"/>
      <c r="AB7" s="33"/>
      <c r="AC7" s="33"/>
      <c r="AD7" s="33"/>
      <c r="AE7" s="33"/>
      <c r="AG7" s="33"/>
      <c r="AH7" s="33"/>
      <c r="AI7" s="33"/>
      <c r="AJ7" s="33"/>
      <c r="AK7" s="33"/>
      <c r="AL7" s="33"/>
      <c r="AM7" s="33"/>
      <c r="AN7" s="33"/>
      <c r="AO7" s="33"/>
      <c r="AP7" s="33"/>
      <c r="AQ7" s="33"/>
      <c r="AR7" s="33"/>
      <c r="AS7" s="33"/>
      <c r="AT7" s="33"/>
      <c r="AU7" s="33"/>
      <c r="AV7" s="33"/>
      <c r="AW7" s="33"/>
      <c r="AX7" s="33"/>
      <c r="AY7" s="33"/>
      <c r="AZ7" s="33"/>
      <c r="BA7" s="33"/>
      <c r="BB7" s="33"/>
      <c r="BC7" s="33"/>
      <c r="BD7" s="33"/>
      <c r="BE7" s="39"/>
      <c r="BF7" s="39"/>
    </row>
    <row r="8" spans="2:64" s="38" customFormat="1" ht="20.25" customHeight="1" x14ac:dyDescent="0.2">
      <c r="B8" s="596"/>
      <c r="C8" s="596"/>
      <c r="D8" s="596"/>
      <c r="E8" s="596"/>
      <c r="F8" s="596"/>
      <c r="G8" s="597"/>
      <c r="H8" s="597"/>
      <c r="I8" s="597"/>
      <c r="J8" s="596"/>
      <c r="K8" s="596"/>
      <c r="L8" s="597"/>
      <c r="M8" s="597"/>
      <c r="N8" s="597"/>
      <c r="O8" s="596"/>
      <c r="P8" s="597"/>
      <c r="Q8" s="597"/>
      <c r="R8" s="597"/>
      <c r="S8" s="598"/>
      <c r="T8" s="599"/>
      <c r="U8" s="599"/>
      <c r="V8" s="600"/>
      <c r="Z8" s="40"/>
      <c r="AA8" s="601"/>
      <c r="AB8" s="34"/>
      <c r="AC8" s="40"/>
      <c r="AD8" s="40"/>
      <c r="AE8" s="40"/>
      <c r="AF8" s="44"/>
      <c r="AG8" s="602"/>
      <c r="AH8" s="602"/>
      <c r="AI8" s="602"/>
      <c r="AJ8" s="33"/>
      <c r="AK8" s="39"/>
      <c r="AL8" s="601"/>
      <c r="AM8" s="601"/>
      <c r="AN8" s="34"/>
      <c r="AO8" s="594"/>
      <c r="AP8" s="594"/>
      <c r="AQ8" s="594"/>
      <c r="AR8" s="603"/>
      <c r="AS8" s="603"/>
      <c r="AT8" s="33"/>
      <c r="AU8" s="694"/>
      <c r="AV8" s="694"/>
      <c r="AW8" s="596"/>
      <c r="AX8" s="33"/>
      <c r="AY8" s="33" t="s">
        <v>351</v>
      </c>
      <c r="AZ8" s="33"/>
      <c r="BA8" s="33"/>
      <c r="BB8" s="315">
        <f>DAY(EOMONTH(DATE(AC2,AG2,1),0))</f>
        <v>30</v>
      </c>
      <c r="BC8" s="316"/>
      <c r="BD8" s="33" t="s">
        <v>352</v>
      </c>
      <c r="BE8" s="33"/>
      <c r="BF8" s="33"/>
      <c r="BJ8" s="37"/>
      <c r="BK8" s="37"/>
      <c r="BL8" s="37"/>
    </row>
    <row r="9" spans="2:64" s="38" customFormat="1" ht="6" customHeight="1" x14ac:dyDescent="0.2">
      <c r="B9" s="594"/>
      <c r="C9" s="594"/>
      <c r="D9" s="594"/>
      <c r="E9" s="594"/>
      <c r="F9" s="594"/>
      <c r="G9" s="596"/>
      <c r="H9" s="597"/>
      <c r="I9" s="594"/>
      <c r="J9" s="594"/>
      <c r="K9" s="594"/>
      <c r="L9" s="596"/>
      <c r="M9" s="597"/>
      <c r="N9" s="594"/>
      <c r="O9" s="594"/>
      <c r="P9" s="596"/>
      <c r="Q9" s="594"/>
      <c r="R9" s="594"/>
      <c r="S9" s="594"/>
      <c r="T9" s="594"/>
      <c r="U9" s="594"/>
      <c r="V9" s="594"/>
      <c r="Z9" s="33"/>
      <c r="AA9" s="33"/>
      <c r="AB9" s="33"/>
      <c r="AC9" s="33"/>
      <c r="AD9" s="33"/>
      <c r="AE9" s="33"/>
      <c r="AG9" s="40"/>
      <c r="AH9" s="33"/>
      <c r="AI9" s="33"/>
      <c r="AJ9" s="602"/>
      <c r="AK9" s="33"/>
      <c r="AL9" s="33"/>
      <c r="AM9" s="33"/>
      <c r="AN9" s="33"/>
      <c r="AO9" s="33"/>
      <c r="AP9" s="33"/>
      <c r="AQ9" s="40"/>
      <c r="AR9" s="40"/>
      <c r="AS9" s="40"/>
      <c r="AT9" s="33"/>
      <c r="AU9" s="33"/>
      <c r="AV9" s="33"/>
      <c r="AW9" s="33"/>
      <c r="AX9" s="33"/>
      <c r="AY9" s="33"/>
      <c r="AZ9" s="33"/>
      <c r="BA9" s="33"/>
      <c r="BB9" s="33"/>
      <c r="BC9" s="33"/>
      <c r="BD9" s="33"/>
      <c r="BE9" s="33"/>
      <c r="BF9" s="33"/>
      <c r="BJ9" s="37"/>
      <c r="BK9" s="37"/>
      <c r="BL9" s="37"/>
    </row>
    <row r="10" spans="2:64" s="38" customFormat="1" ht="19" x14ac:dyDescent="0.25">
      <c r="B10" s="596"/>
      <c r="C10" s="596"/>
      <c r="D10" s="596"/>
      <c r="E10" s="596"/>
      <c r="F10" s="596"/>
      <c r="G10" s="597"/>
      <c r="H10" s="597"/>
      <c r="I10" s="597"/>
      <c r="J10" s="596"/>
      <c r="K10" s="596"/>
      <c r="L10" s="597"/>
      <c r="M10" s="597"/>
      <c r="N10" s="597"/>
      <c r="O10" s="596"/>
      <c r="P10" s="597"/>
      <c r="Q10" s="597"/>
      <c r="R10" s="597"/>
      <c r="S10" s="598"/>
      <c r="T10" s="599"/>
      <c r="U10" s="599"/>
      <c r="V10" s="600"/>
      <c r="Z10" s="40"/>
      <c r="AA10" s="601"/>
      <c r="AB10" s="34"/>
      <c r="AC10" s="40"/>
      <c r="AD10" s="40"/>
      <c r="AE10" s="40"/>
      <c r="AG10" s="602"/>
      <c r="AH10" s="602"/>
      <c r="AI10" s="602"/>
      <c r="AJ10" s="33"/>
      <c r="AK10" s="39"/>
      <c r="AL10" s="601"/>
      <c r="AM10" s="33"/>
      <c r="AN10" s="33"/>
      <c r="AO10" s="604"/>
      <c r="AP10" s="604"/>
      <c r="AQ10" s="604"/>
      <c r="AR10" s="595"/>
      <c r="AS10" s="40"/>
      <c r="AT10" s="40"/>
      <c r="AU10" s="40"/>
      <c r="AV10" s="33"/>
      <c r="AW10" s="33"/>
      <c r="AX10" s="41"/>
      <c r="AY10" s="41"/>
      <c r="AZ10" s="39" t="s">
        <v>353</v>
      </c>
      <c r="BA10" s="33"/>
      <c r="BB10" s="240">
        <v>1</v>
      </c>
      <c r="BC10" s="242"/>
      <c r="BD10" s="241"/>
      <c r="BE10" s="42" t="s">
        <v>354</v>
      </c>
      <c r="BF10" s="33"/>
      <c r="BJ10" s="37"/>
      <c r="BK10" s="37"/>
      <c r="BL10" s="37"/>
    </row>
    <row r="11" spans="2:64" s="38" customFormat="1" ht="6" customHeight="1" x14ac:dyDescent="0.25">
      <c r="B11" s="594"/>
      <c r="C11" s="594"/>
      <c r="D11" s="594"/>
      <c r="E11" s="594"/>
      <c r="F11" s="591"/>
      <c r="G11" s="594"/>
      <c r="H11" s="594"/>
      <c r="I11" s="594"/>
      <c r="J11" s="594"/>
      <c r="K11" s="596"/>
      <c r="L11" s="597"/>
      <c r="M11" s="594"/>
      <c r="N11" s="594"/>
      <c r="O11" s="596"/>
      <c r="P11" s="594"/>
      <c r="Q11" s="594"/>
      <c r="R11" s="594"/>
      <c r="S11" s="594"/>
      <c r="T11" s="594"/>
      <c r="U11" s="594"/>
      <c r="V11" s="591"/>
      <c r="Z11" s="33"/>
      <c r="AA11" s="33"/>
      <c r="AB11" s="33"/>
      <c r="AC11" s="33"/>
      <c r="AD11" s="33"/>
      <c r="AE11" s="33"/>
      <c r="AG11" s="40"/>
      <c r="AH11" s="602"/>
      <c r="AI11" s="33"/>
      <c r="AJ11" s="602"/>
      <c r="AK11" s="33"/>
      <c r="AL11" s="33"/>
      <c r="AM11" s="33"/>
      <c r="AN11" s="33"/>
      <c r="AO11" s="594"/>
      <c r="AP11" s="594"/>
      <c r="AQ11" s="596"/>
      <c r="AR11" s="605"/>
      <c r="AS11" s="40"/>
      <c r="AT11" s="40"/>
      <c r="AU11" s="40"/>
      <c r="AV11" s="33"/>
      <c r="AW11" s="33"/>
      <c r="AX11" s="41"/>
      <c r="AY11" s="41"/>
      <c r="AZ11" s="33"/>
      <c r="BA11" s="33"/>
      <c r="BB11" s="40"/>
      <c r="BC11" s="40"/>
      <c r="BD11" s="40"/>
      <c r="BE11" s="42"/>
      <c r="BF11" s="33"/>
      <c r="BJ11" s="37"/>
      <c r="BK11" s="37"/>
      <c r="BL11" s="37"/>
    </row>
    <row r="12" spans="2:64" s="38" customFormat="1" ht="20.25" customHeight="1" x14ac:dyDescent="0.25">
      <c r="B12" s="63"/>
      <c r="C12" s="63"/>
      <c r="D12" s="63"/>
      <c r="E12" s="63"/>
      <c r="F12" s="63"/>
      <c r="G12" s="63"/>
      <c r="H12" s="63"/>
      <c r="I12" s="63"/>
      <c r="J12" s="63"/>
      <c r="K12" s="63"/>
      <c r="L12" s="63"/>
      <c r="M12" s="63"/>
      <c r="N12" s="63"/>
      <c r="O12" s="63"/>
      <c r="P12" s="63"/>
      <c r="Q12" s="63"/>
      <c r="R12" s="63"/>
      <c r="S12" s="63"/>
      <c r="T12" s="63"/>
      <c r="U12" s="63"/>
      <c r="V12" s="63"/>
      <c r="Z12" s="596"/>
      <c r="AA12" s="47"/>
      <c r="AB12" s="47"/>
      <c r="AC12" s="596"/>
      <c r="AD12" s="40"/>
      <c r="AE12" s="40"/>
      <c r="AF12" s="44"/>
      <c r="AG12" s="34"/>
      <c r="AH12" s="602"/>
      <c r="AI12" s="33"/>
      <c r="AJ12" s="602"/>
      <c r="AK12" s="33"/>
      <c r="AL12" s="33"/>
      <c r="AM12" s="33"/>
      <c r="AN12" s="33"/>
      <c r="AO12" s="243"/>
      <c r="AP12" s="243"/>
      <c r="AQ12" s="243"/>
      <c r="AR12" s="595"/>
      <c r="AS12" s="40"/>
      <c r="AT12" s="40"/>
      <c r="AU12" s="40"/>
      <c r="AV12" s="33"/>
      <c r="AW12" s="33"/>
      <c r="AX12" s="41"/>
      <c r="AY12" s="41"/>
      <c r="AZ12" s="33"/>
      <c r="BA12" s="33"/>
      <c r="BB12" s="240">
        <v>1</v>
      </c>
      <c r="BC12" s="242"/>
      <c r="BD12" s="241"/>
      <c r="BE12" s="43" t="s">
        <v>355</v>
      </c>
      <c r="BF12" s="33"/>
      <c r="BJ12" s="37"/>
      <c r="BK12" s="37"/>
      <c r="BL12" s="37"/>
    </row>
    <row r="13" spans="2:64" s="38" customFormat="1" ht="6.75" customHeight="1" x14ac:dyDescent="0.25">
      <c r="B13" s="63"/>
      <c r="C13" s="63"/>
      <c r="D13" s="63"/>
      <c r="E13" s="63"/>
      <c r="F13" s="63"/>
      <c r="G13" s="63"/>
      <c r="H13" s="63"/>
      <c r="I13" s="63"/>
      <c r="J13" s="63"/>
      <c r="K13" s="63"/>
      <c r="L13" s="63"/>
      <c r="M13" s="63"/>
      <c r="N13" s="63"/>
      <c r="O13" s="63"/>
      <c r="P13" s="63"/>
      <c r="Q13" s="63"/>
      <c r="R13" s="63"/>
      <c r="S13" s="63"/>
      <c r="T13" s="63"/>
      <c r="U13" s="63"/>
      <c r="V13" s="63"/>
      <c r="Z13" s="597"/>
      <c r="AA13" s="84"/>
      <c r="AB13" s="84"/>
      <c r="AC13" s="597"/>
      <c r="AD13" s="602"/>
      <c r="AE13" s="602"/>
      <c r="AG13" s="33"/>
      <c r="AH13" s="33"/>
      <c r="AI13" s="33"/>
      <c r="AJ13" s="33"/>
      <c r="AK13" s="33"/>
      <c r="AL13" s="33"/>
      <c r="AM13" s="33"/>
      <c r="AN13" s="33"/>
      <c r="AO13" s="594"/>
      <c r="AP13" s="594"/>
      <c r="AQ13" s="594"/>
      <c r="AR13" s="33"/>
      <c r="AS13" s="40"/>
      <c r="AT13" s="40"/>
      <c r="AU13" s="40"/>
      <c r="AV13" s="33"/>
      <c r="AW13" s="33"/>
      <c r="AX13" s="41"/>
      <c r="AY13" s="41"/>
      <c r="AZ13" s="33"/>
      <c r="BA13" s="33"/>
      <c r="BB13" s="40"/>
      <c r="BC13" s="40"/>
      <c r="BD13" s="40"/>
      <c r="BE13" s="42"/>
      <c r="BF13" s="33"/>
      <c r="BJ13" s="37"/>
      <c r="BK13" s="37"/>
      <c r="BL13" s="37"/>
    </row>
    <row r="14" spans="2:64" s="38" customFormat="1" ht="19" x14ac:dyDescent="0.2">
      <c r="B14" s="63"/>
      <c r="C14" s="63"/>
      <c r="D14" s="63"/>
      <c r="E14" s="63"/>
      <c r="F14" s="63"/>
      <c r="G14" s="63"/>
      <c r="H14" s="63"/>
      <c r="I14" s="63"/>
      <c r="J14" s="63"/>
      <c r="K14" s="63"/>
      <c r="L14" s="63"/>
      <c r="M14" s="63"/>
      <c r="N14" s="63"/>
      <c r="O14" s="63"/>
      <c r="P14" s="63"/>
      <c r="Q14" s="63"/>
      <c r="R14" s="63"/>
      <c r="S14" s="63"/>
      <c r="T14" s="63"/>
      <c r="U14" s="63"/>
      <c r="V14" s="63"/>
      <c r="Z14" s="596"/>
      <c r="AA14" s="47"/>
      <c r="AB14" s="47"/>
      <c r="AC14" s="596"/>
      <c r="AD14" s="40"/>
      <c r="AE14" s="40"/>
      <c r="AG14" s="33"/>
      <c r="AH14" s="33"/>
      <c r="AI14" s="33"/>
      <c r="AJ14" s="33"/>
      <c r="AK14" s="33"/>
      <c r="AL14" s="33"/>
      <c r="AM14" s="33"/>
      <c r="AN14" s="33"/>
      <c r="AO14" s="594"/>
      <c r="AP14" s="594"/>
      <c r="AQ14" s="594"/>
      <c r="AR14" s="33"/>
      <c r="AS14" s="40"/>
      <c r="AT14" s="39" t="s">
        <v>356</v>
      </c>
      <c r="AU14" s="247"/>
      <c r="AV14" s="248"/>
      <c r="AW14" s="249"/>
      <c r="AX14" s="40" t="s">
        <v>357</v>
      </c>
      <c r="AY14" s="247"/>
      <c r="AZ14" s="248"/>
      <c r="BA14" s="249"/>
      <c r="BB14" s="39" t="s">
        <v>358</v>
      </c>
      <c r="BC14" s="343">
        <f>(AY14-AU14)*24</f>
        <v>0</v>
      </c>
      <c r="BD14" s="344"/>
      <c r="BE14" s="34" t="s">
        <v>359</v>
      </c>
      <c r="BF14" s="40"/>
      <c r="BJ14" s="37"/>
      <c r="BK14" s="37"/>
      <c r="BL14" s="37"/>
    </row>
    <row r="15" spans="2:64" s="38" customFormat="1" ht="6.75" customHeight="1" x14ac:dyDescent="0.2">
      <c r="C15" s="603"/>
      <c r="D15" s="603"/>
      <c r="E15" s="603"/>
      <c r="F15" s="603"/>
      <c r="G15" s="33"/>
      <c r="H15" s="33"/>
      <c r="I15" s="39"/>
      <c r="J15" s="40"/>
      <c r="K15" s="602"/>
      <c r="L15" s="33"/>
      <c r="M15" s="33"/>
      <c r="N15" s="40"/>
      <c r="O15" s="33"/>
      <c r="P15" s="33"/>
      <c r="Q15" s="602"/>
      <c r="R15" s="33"/>
      <c r="S15" s="33"/>
      <c r="T15" s="33"/>
      <c r="U15" s="33"/>
      <c r="V15" s="33"/>
      <c r="W15" s="39"/>
      <c r="X15" s="40"/>
      <c r="Y15" s="40"/>
      <c r="Z15" s="34"/>
      <c r="AA15" s="40"/>
      <c r="AB15" s="39"/>
      <c r="AC15" s="40"/>
      <c r="AD15" s="602"/>
      <c r="AE15" s="33"/>
      <c r="AG15" s="44"/>
      <c r="AH15" s="606"/>
      <c r="AJ15" s="606"/>
      <c r="AQ15" s="44"/>
      <c r="AR15" s="44"/>
      <c r="AS15" s="44"/>
      <c r="AT15" s="44"/>
      <c r="AU15" s="44"/>
      <c r="AX15" s="45"/>
      <c r="AY15" s="45"/>
      <c r="BB15" s="44"/>
      <c r="BC15" s="44"/>
      <c r="BD15" s="44"/>
      <c r="BE15" s="46"/>
      <c r="BJ15" s="37"/>
      <c r="BK15" s="37"/>
      <c r="BL15" s="37"/>
    </row>
    <row r="16" spans="2:64" ht="8.4" customHeight="1" thickBot="1" x14ac:dyDescent="0.25">
      <c r="C16" s="84"/>
      <c r="D16" s="84"/>
      <c r="E16" s="84"/>
      <c r="F16" s="84"/>
      <c r="G16" s="84"/>
      <c r="X16" s="84"/>
      <c r="AN16" s="84"/>
      <c r="BE16" s="48"/>
      <c r="BF16" s="48"/>
      <c r="BG16" s="48"/>
    </row>
    <row r="17" spans="2:58" ht="20.25" customHeight="1" x14ac:dyDescent="0.2">
      <c r="B17" s="345" t="s">
        <v>360</v>
      </c>
      <c r="C17" s="348" t="s">
        <v>361</v>
      </c>
      <c r="D17" s="349"/>
      <c r="E17" s="350"/>
      <c r="F17" s="128"/>
      <c r="G17" s="356" t="s">
        <v>362</v>
      </c>
      <c r="H17" s="359" t="s">
        <v>363</v>
      </c>
      <c r="I17" s="349"/>
      <c r="J17" s="349"/>
      <c r="K17" s="350"/>
      <c r="L17" s="359" t="s">
        <v>364</v>
      </c>
      <c r="M17" s="349"/>
      <c r="N17" s="349"/>
      <c r="O17" s="362"/>
      <c r="P17" s="365"/>
      <c r="Q17" s="366"/>
      <c r="R17" s="367"/>
      <c r="S17" s="607" t="s">
        <v>365</v>
      </c>
      <c r="T17" s="608"/>
      <c r="U17" s="608"/>
      <c r="V17" s="608"/>
      <c r="W17" s="608"/>
      <c r="X17" s="608"/>
      <c r="Y17" s="608"/>
      <c r="Z17" s="608"/>
      <c r="AA17" s="608"/>
      <c r="AB17" s="608"/>
      <c r="AC17" s="608"/>
      <c r="AD17" s="608"/>
      <c r="AE17" s="608"/>
      <c r="AF17" s="608"/>
      <c r="AG17" s="608"/>
      <c r="AH17" s="608"/>
      <c r="AI17" s="608"/>
      <c r="AJ17" s="608"/>
      <c r="AK17" s="608"/>
      <c r="AL17" s="608"/>
      <c r="AM17" s="608"/>
      <c r="AN17" s="608"/>
      <c r="AO17" s="608"/>
      <c r="AP17" s="608"/>
      <c r="AQ17" s="608"/>
      <c r="AR17" s="608"/>
      <c r="AS17" s="608"/>
      <c r="AT17" s="608"/>
      <c r="AU17" s="608"/>
      <c r="AV17" s="608"/>
      <c r="AW17" s="609"/>
      <c r="AX17" s="317" t="str">
        <f>IF(BB3="４週","(11) 1～4週目の勤務時間数合計","(11) 1か月の勤務時間数   合計")</f>
        <v>(11) 1か月の勤務時間数   合計</v>
      </c>
      <c r="AY17" s="318"/>
      <c r="AZ17" s="323" t="s">
        <v>366</v>
      </c>
      <c r="BA17" s="324"/>
      <c r="BB17" s="329" t="s">
        <v>367</v>
      </c>
      <c r="BC17" s="330"/>
      <c r="BD17" s="330"/>
      <c r="BE17" s="330"/>
      <c r="BF17" s="331"/>
    </row>
    <row r="18" spans="2:58" ht="20.25" customHeight="1" x14ac:dyDescent="0.2">
      <c r="B18" s="346"/>
      <c r="C18" s="351"/>
      <c r="D18" s="610"/>
      <c r="E18" s="352"/>
      <c r="F18" s="129"/>
      <c r="G18" s="357"/>
      <c r="H18" s="360"/>
      <c r="I18" s="610"/>
      <c r="J18" s="610"/>
      <c r="K18" s="352"/>
      <c r="L18" s="360"/>
      <c r="M18" s="610"/>
      <c r="N18" s="610"/>
      <c r="O18" s="363"/>
      <c r="P18" s="368"/>
      <c r="Q18" s="611"/>
      <c r="R18" s="369"/>
      <c r="S18" s="337" t="s">
        <v>368</v>
      </c>
      <c r="T18" s="338"/>
      <c r="U18" s="338"/>
      <c r="V18" s="338"/>
      <c r="W18" s="338"/>
      <c r="X18" s="338"/>
      <c r="Y18" s="339"/>
      <c r="Z18" s="337" t="s">
        <v>369</v>
      </c>
      <c r="AA18" s="338"/>
      <c r="AB18" s="338"/>
      <c r="AC18" s="338"/>
      <c r="AD18" s="338"/>
      <c r="AE18" s="338"/>
      <c r="AF18" s="339"/>
      <c r="AG18" s="337" t="s">
        <v>370</v>
      </c>
      <c r="AH18" s="338"/>
      <c r="AI18" s="338"/>
      <c r="AJ18" s="338"/>
      <c r="AK18" s="338"/>
      <c r="AL18" s="338"/>
      <c r="AM18" s="339"/>
      <c r="AN18" s="337" t="s">
        <v>371</v>
      </c>
      <c r="AO18" s="338"/>
      <c r="AP18" s="338"/>
      <c r="AQ18" s="338"/>
      <c r="AR18" s="338"/>
      <c r="AS18" s="338"/>
      <c r="AT18" s="339"/>
      <c r="AU18" s="340" t="s">
        <v>372</v>
      </c>
      <c r="AV18" s="341"/>
      <c r="AW18" s="342"/>
      <c r="AX18" s="319"/>
      <c r="AY18" s="320"/>
      <c r="AZ18" s="325"/>
      <c r="BA18" s="326"/>
      <c r="BB18" s="332"/>
      <c r="BC18" s="612"/>
      <c r="BD18" s="612"/>
      <c r="BE18" s="612"/>
      <c r="BF18" s="333"/>
    </row>
    <row r="19" spans="2:58" ht="20.25" customHeight="1" x14ac:dyDescent="0.2">
      <c r="B19" s="346"/>
      <c r="C19" s="351"/>
      <c r="D19" s="610"/>
      <c r="E19" s="352"/>
      <c r="F19" s="129"/>
      <c r="G19" s="357"/>
      <c r="H19" s="360"/>
      <c r="I19" s="610"/>
      <c r="J19" s="610"/>
      <c r="K19" s="352"/>
      <c r="L19" s="360"/>
      <c r="M19" s="610"/>
      <c r="N19" s="610"/>
      <c r="O19" s="363"/>
      <c r="P19" s="368"/>
      <c r="Q19" s="611"/>
      <c r="R19" s="369"/>
      <c r="S19" s="49">
        <v>1</v>
      </c>
      <c r="T19" s="50">
        <v>2</v>
      </c>
      <c r="U19" s="50">
        <v>3</v>
      </c>
      <c r="V19" s="50">
        <v>4</v>
      </c>
      <c r="W19" s="50">
        <v>5</v>
      </c>
      <c r="X19" s="50">
        <v>6</v>
      </c>
      <c r="Y19" s="51">
        <v>7</v>
      </c>
      <c r="Z19" s="49">
        <v>8</v>
      </c>
      <c r="AA19" s="50">
        <v>9</v>
      </c>
      <c r="AB19" s="50">
        <v>10</v>
      </c>
      <c r="AC19" s="50">
        <v>11</v>
      </c>
      <c r="AD19" s="50">
        <v>12</v>
      </c>
      <c r="AE19" s="50">
        <v>13</v>
      </c>
      <c r="AF19" s="51">
        <v>14</v>
      </c>
      <c r="AG19" s="52">
        <v>15</v>
      </c>
      <c r="AH19" s="50">
        <v>16</v>
      </c>
      <c r="AI19" s="50">
        <v>17</v>
      </c>
      <c r="AJ19" s="50">
        <v>18</v>
      </c>
      <c r="AK19" s="50">
        <v>19</v>
      </c>
      <c r="AL19" s="50">
        <v>20</v>
      </c>
      <c r="AM19" s="51">
        <v>21</v>
      </c>
      <c r="AN19" s="49">
        <v>22</v>
      </c>
      <c r="AO19" s="50">
        <v>23</v>
      </c>
      <c r="AP19" s="50">
        <v>24</v>
      </c>
      <c r="AQ19" s="50">
        <v>25</v>
      </c>
      <c r="AR19" s="50">
        <v>26</v>
      </c>
      <c r="AS19" s="50">
        <v>27</v>
      </c>
      <c r="AT19" s="51">
        <v>28</v>
      </c>
      <c r="AU19" s="49">
        <f>IF($BB$3="暦月",IF(DAY(DATE($AC$2,$AG$2,29))=29,29,""),"")</f>
        <v>29</v>
      </c>
      <c r="AV19" s="50">
        <f>IF($BB$3="暦月",IF(DAY(DATE($AC$2,$AG$2,30))=30,30,""),"")</f>
        <v>30</v>
      </c>
      <c r="AW19" s="51" t="str">
        <f>IF($BB$3="暦月",IF(DAY(DATE($AC$2,$AG$2,31))=31,31,""),"")</f>
        <v/>
      </c>
      <c r="AX19" s="319"/>
      <c r="AY19" s="320"/>
      <c r="AZ19" s="325"/>
      <c r="BA19" s="326"/>
      <c r="BB19" s="332"/>
      <c r="BC19" s="612"/>
      <c r="BD19" s="612"/>
      <c r="BE19" s="612"/>
      <c r="BF19" s="333"/>
    </row>
    <row r="20" spans="2:58" ht="20.25" hidden="1" customHeight="1" x14ac:dyDescent="0.2">
      <c r="B20" s="346"/>
      <c r="C20" s="351"/>
      <c r="D20" s="610"/>
      <c r="E20" s="352"/>
      <c r="F20" s="129"/>
      <c r="G20" s="357"/>
      <c r="H20" s="360"/>
      <c r="I20" s="610"/>
      <c r="J20" s="610"/>
      <c r="K20" s="352"/>
      <c r="L20" s="360"/>
      <c r="M20" s="610"/>
      <c r="N20" s="610"/>
      <c r="O20" s="363"/>
      <c r="P20" s="368"/>
      <c r="Q20" s="611"/>
      <c r="R20" s="369"/>
      <c r="S20" s="49">
        <f>WEEKDAY(DATE($AC$2,$AG$2,1))</f>
        <v>4</v>
      </c>
      <c r="T20" s="50">
        <f>WEEKDAY(DATE($AC$2,$AG$2,2))</f>
        <v>5</v>
      </c>
      <c r="U20" s="50">
        <f>WEEKDAY(DATE($AC$2,$AG$2,3))</f>
        <v>6</v>
      </c>
      <c r="V20" s="50">
        <f>WEEKDAY(DATE($AC$2,$AG$2,4))</f>
        <v>7</v>
      </c>
      <c r="W20" s="50">
        <f>WEEKDAY(DATE($AC$2,$AG$2,5))</f>
        <v>1</v>
      </c>
      <c r="X20" s="50">
        <f>WEEKDAY(DATE($AC$2,$AG$2,6))</f>
        <v>2</v>
      </c>
      <c r="Y20" s="51">
        <f>WEEKDAY(DATE($AC$2,$AG$2,7))</f>
        <v>3</v>
      </c>
      <c r="Z20" s="49">
        <f>WEEKDAY(DATE($AC$2,$AG$2,8))</f>
        <v>4</v>
      </c>
      <c r="AA20" s="50">
        <f>WEEKDAY(DATE($AC$2,$AG$2,9))</f>
        <v>5</v>
      </c>
      <c r="AB20" s="50">
        <f>WEEKDAY(DATE($AC$2,$AG$2,10))</f>
        <v>6</v>
      </c>
      <c r="AC20" s="50">
        <f>WEEKDAY(DATE($AC$2,$AG$2,11))</f>
        <v>7</v>
      </c>
      <c r="AD20" s="50">
        <f>WEEKDAY(DATE($AC$2,$AG$2,12))</f>
        <v>1</v>
      </c>
      <c r="AE20" s="50">
        <f>WEEKDAY(DATE($AC$2,$AG$2,13))</f>
        <v>2</v>
      </c>
      <c r="AF20" s="51">
        <f>WEEKDAY(DATE($AC$2,$AG$2,14))</f>
        <v>3</v>
      </c>
      <c r="AG20" s="49">
        <f>WEEKDAY(DATE($AC$2,$AG$2,15))</f>
        <v>4</v>
      </c>
      <c r="AH20" s="50">
        <f>WEEKDAY(DATE($AC$2,$AG$2,16))</f>
        <v>5</v>
      </c>
      <c r="AI20" s="50">
        <f>WEEKDAY(DATE($AC$2,$AG$2,17))</f>
        <v>6</v>
      </c>
      <c r="AJ20" s="50">
        <f>WEEKDAY(DATE($AC$2,$AG$2,18))</f>
        <v>7</v>
      </c>
      <c r="AK20" s="50">
        <f>WEEKDAY(DATE($AC$2,$AG$2,19))</f>
        <v>1</v>
      </c>
      <c r="AL20" s="50">
        <f>WEEKDAY(DATE($AC$2,$AG$2,20))</f>
        <v>2</v>
      </c>
      <c r="AM20" s="51">
        <f>WEEKDAY(DATE($AC$2,$AG$2,21))</f>
        <v>3</v>
      </c>
      <c r="AN20" s="49">
        <f>WEEKDAY(DATE($AC$2,$AG$2,22))</f>
        <v>4</v>
      </c>
      <c r="AO20" s="50">
        <f>WEEKDAY(DATE($AC$2,$AG$2,23))</f>
        <v>5</v>
      </c>
      <c r="AP20" s="50">
        <f>WEEKDAY(DATE($AC$2,$AG$2,24))</f>
        <v>6</v>
      </c>
      <c r="AQ20" s="50">
        <f>WEEKDAY(DATE($AC$2,$AG$2,25))</f>
        <v>7</v>
      </c>
      <c r="AR20" s="50">
        <f>WEEKDAY(DATE($AC$2,$AG$2,26))</f>
        <v>1</v>
      </c>
      <c r="AS20" s="50">
        <f>WEEKDAY(DATE($AC$2,$AG$2,27))</f>
        <v>2</v>
      </c>
      <c r="AT20" s="51">
        <f>WEEKDAY(DATE($AC$2,$AG$2,28))</f>
        <v>3</v>
      </c>
      <c r="AU20" s="49">
        <f>IF(AU19=29,WEEKDAY(DATE($AC$2,$AG$2,29)),0)</f>
        <v>4</v>
      </c>
      <c r="AV20" s="50">
        <f>IF(AV19=30,WEEKDAY(DATE($AC$2,$AG$2,30)),0)</f>
        <v>5</v>
      </c>
      <c r="AW20" s="51">
        <f>IF(AW19=31,WEEKDAY(DATE($AC$2,$AG$2,31)),0)</f>
        <v>0</v>
      </c>
      <c r="AX20" s="319"/>
      <c r="AY20" s="320"/>
      <c r="AZ20" s="325"/>
      <c r="BA20" s="326"/>
      <c r="BB20" s="332"/>
      <c r="BC20" s="612"/>
      <c r="BD20" s="612"/>
      <c r="BE20" s="612"/>
      <c r="BF20" s="333"/>
    </row>
    <row r="21" spans="2:58" ht="22.5" customHeight="1" thickBot="1" x14ac:dyDescent="0.25">
      <c r="B21" s="347"/>
      <c r="C21" s="353"/>
      <c r="D21" s="354"/>
      <c r="E21" s="355"/>
      <c r="F21" s="130"/>
      <c r="G21" s="358"/>
      <c r="H21" s="361"/>
      <c r="I21" s="354"/>
      <c r="J21" s="354"/>
      <c r="K21" s="355"/>
      <c r="L21" s="361"/>
      <c r="M21" s="354"/>
      <c r="N21" s="354"/>
      <c r="O21" s="364"/>
      <c r="P21" s="370"/>
      <c r="Q21" s="371"/>
      <c r="R21" s="372"/>
      <c r="S21" s="613" t="str">
        <f>IF(S20=1,"日",IF(S20=2,"月",IF(S20=3,"火",IF(S20=4,"水",IF(S20=5,"木",IF(S20=6,"金","土"))))))</f>
        <v>水</v>
      </c>
      <c r="T21" s="614" t="str">
        <f t="shared" ref="T21:AT21" si="0">IF(T20=1,"日",IF(T20=2,"月",IF(T20=3,"火",IF(T20=4,"水",IF(T20=5,"木",IF(T20=6,"金","土"))))))</f>
        <v>木</v>
      </c>
      <c r="U21" s="614" t="str">
        <f t="shared" si="0"/>
        <v>金</v>
      </c>
      <c r="V21" s="614" t="str">
        <f t="shared" si="0"/>
        <v>土</v>
      </c>
      <c r="W21" s="614" t="str">
        <f t="shared" si="0"/>
        <v>日</v>
      </c>
      <c r="X21" s="614" t="str">
        <f t="shared" si="0"/>
        <v>月</v>
      </c>
      <c r="Y21" s="615" t="str">
        <f t="shared" si="0"/>
        <v>火</v>
      </c>
      <c r="Z21" s="613" t="str">
        <f>IF(Z20=1,"日",IF(Z20=2,"月",IF(Z20=3,"火",IF(Z20=4,"水",IF(Z20=5,"木",IF(Z20=6,"金","土"))))))</f>
        <v>水</v>
      </c>
      <c r="AA21" s="614" t="str">
        <f t="shared" si="0"/>
        <v>木</v>
      </c>
      <c r="AB21" s="614" t="str">
        <f t="shared" si="0"/>
        <v>金</v>
      </c>
      <c r="AC21" s="614" t="str">
        <f t="shared" si="0"/>
        <v>土</v>
      </c>
      <c r="AD21" s="614" t="str">
        <f t="shared" si="0"/>
        <v>日</v>
      </c>
      <c r="AE21" s="614" t="str">
        <f t="shared" si="0"/>
        <v>月</v>
      </c>
      <c r="AF21" s="615" t="str">
        <f t="shared" si="0"/>
        <v>火</v>
      </c>
      <c r="AG21" s="613" t="str">
        <f>IF(AG20=1,"日",IF(AG20=2,"月",IF(AG20=3,"火",IF(AG20=4,"水",IF(AG20=5,"木",IF(AG20=6,"金","土"))))))</f>
        <v>水</v>
      </c>
      <c r="AH21" s="614" t="str">
        <f t="shared" si="0"/>
        <v>木</v>
      </c>
      <c r="AI21" s="614" t="str">
        <f t="shared" si="0"/>
        <v>金</v>
      </c>
      <c r="AJ21" s="614" t="str">
        <f t="shared" si="0"/>
        <v>土</v>
      </c>
      <c r="AK21" s="614" t="str">
        <f t="shared" si="0"/>
        <v>日</v>
      </c>
      <c r="AL21" s="614" t="str">
        <f t="shared" si="0"/>
        <v>月</v>
      </c>
      <c r="AM21" s="615" t="str">
        <f t="shared" si="0"/>
        <v>火</v>
      </c>
      <c r="AN21" s="613" t="str">
        <f>IF(AN20=1,"日",IF(AN20=2,"月",IF(AN20=3,"火",IF(AN20=4,"水",IF(AN20=5,"木",IF(AN20=6,"金","土"))))))</f>
        <v>水</v>
      </c>
      <c r="AO21" s="614" t="str">
        <f t="shared" si="0"/>
        <v>木</v>
      </c>
      <c r="AP21" s="614" t="str">
        <f t="shared" si="0"/>
        <v>金</v>
      </c>
      <c r="AQ21" s="614" t="str">
        <f t="shared" si="0"/>
        <v>土</v>
      </c>
      <c r="AR21" s="614" t="str">
        <f t="shared" si="0"/>
        <v>日</v>
      </c>
      <c r="AS21" s="614" t="str">
        <f t="shared" si="0"/>
        <v>月</v>
      </c>
      <c r="AT21" s="615" t="str">
        <f t="shared" si="0"/>
        <v>火</v>
      </c>
      <c r="AU21" s="614" t="str">
        <f>IF(AU20=1,"日",IF(AU20=2,"月",IF(AU20=3,"火",IF(AU20=4,"水",IF(AU20=5,"木",IF(AU20=6,"金",IF(AU20=0,"","土")))))))</f>
        <v>水</v>
      </c>
      <c r="AV21" s="614" t="str">
        <f>IF(AV20=1,"日",IF(AV20=2,"月",IF(AV20=3,"火",IF(AV20=4,"水",IF(AV20=5,"木",IF(AV20=6,"金",IF(AV20=0,"","土")))))))</f>
        <v>木</v>
      </c>
      <c r="AW21" s="614" t="str">
        <f>IF(AW20=1,"日",IF(AW20=2,"月",IF(AW20=3,"火",IF(AW20=4,"水",IF(AW20=5,"木",IF(AW20=6,"金",IF(AW20=0,"","土")))))))</f>
        <v/>
      </c>
      <c r="AX21" s="321"/>
      <c r="AY21" s="322"/>
      <c r="AZ21" s="327"/>
      <c r="BA21" s="328"/>
      <c r="BB21" s="334"/>
      <c r="BC21" s="335"/>
      <c r="BD21" s="335"/>
      <c r="BE21" s="335"/>
      <c r="BF21" s="336"/>
    </row>
    <row r="22" spans="2:58" ht="20.25" customHeight="1" x14ac:dyDescent="0.2">
      <c r="B22" s="390">
        <v>1</v>
      </c>
      <c r="C22" s="250"/>
      <c r="D22" s="251"/>
      <c r="E22" s="252"/>
      <c r="F22" s="19"/>
      <c r="G22" s="258"/>
      <c r="H22" s="260"/>
      <c r="I22" s="261"/>
      <c r="J22" s="261"/>
      <c r="K22" s="262"/>
      <c r="L22" s="266"/>
      <c r="M22" s="267"/>
      <c r="N22" s="267"/>
      <c r="O22" s="268"/>
      <c r="P22" s="617" t="s">
        <v>377</v>
      </c>
      <c r="Q22" s="618"/>
      <c r="R22" s="619"/>
      <c r="S22" s="53"/>
      <c r="T22" s="54"/>
      <c r="U22" s="54"/>
      <c r="V22" s="54"/>
      <c r="W22" s="54"/>
      <c r="X22" s="54"/>
      <c r="Y22" s="55"/>
      <c r="Z22" s="53"/>
      <c r="AA22" s="54"/>
      <c r="AB22" s="54"/>
      <c r="AC22" s="54"/>
      <c r="AD22" s="54"/>
      <c r="AE22" s="54"/>
      <c r="AF22" s="55"/>
      <c r="AG22" s="53"/>
      <c r="AH22" s="54"/>
      <c r="AI22" s="54"/>
      <c r="AJ22" s="54"/>
      <c r="AK22" s="54"/>
      <c r="AL22" s="54"/>
      <c r="AM22" s="55"/>
      <c r="AN22" s="53"/>
      <c r="AO22" s="54"/>
      <c r="AP22" s="54"/>
      <c r="AQ22" s="54"/>
      <c r="AR22" s="54"/>
      <c r="AS22" s="54"/>
      <c r="AT22" s="55"/>
      <c r="AU22" s="53"/>
      <c r="AV22" s="54"/>
      <c r="AW22" s="54"/>
      <c r="AX22" s="386"/>
      <c r="AY22" s="387"/>
      <c r="AZ22" s="388"/>
      <c r="BA22" s="389"/>
      <c r="BB22" s="271"/>
      <c r="BC22" s="272"/>
      <c r="BD22" s="272"/>
      <c r="BE22" s="272"/>
      <c r="BF22" s="273"/>
    </row>
    <row r="23" spans="2:58" ht="20.25" customHeight="1" x14ac:dyDescent="0.2">
      <c r="B23" s="385"/>
      <c r="C23" s="253"/>
      <c r="D23" s="621"/>
      <c r="E23" s="254"/>
      <c r="F23" s="23"/>
      <c r="G23" s="259"/>
      <c r="H23" s="263"/>
      <c r="I23" s="264"/>
      <c r="J23" s="264"/>
      <c r="K23" s="265"/>
      <c r="L23" s="269"/>
      <c r="M23" s="622"/>
      <c r="N23" s="622"/>
      <c r="O23" s="270"/>
      <c r="P23" s="623" t="s">
        <v>380</v>
      </c>
      <c r="Q23" s="624"/>
      <c r="R23" s="625"/>
      <c r="S23" s="56" t="str">
        <f>IF(S22="","",VLOOKUP(S22,'[2]シフト記号表（勤務時間帯）'!$C$6:$K$35,9,FALSE))</f>
        <v/>
      </c>
      <c r="T23" s="57" t="str">
        <f>IF(T22="","",VLOOKUP(T22,'[2]シフト記号表（勤務時間帯）'!$C$6:$K$35,9,FALSE))</f>
        <v/>
      </c>
      <c r="U23" s="57" t="str">
        <f>IF(U22="","",VLOOKUP(U22,'[2]シフト記号表（勤務時間帯）'!$C$6:$K$35,9,FALSE))</f>
        <v/>
      </c>
      <c r="V23" s="57" t="str">
        <f>IF(V22="","",VLOOKUP(V22,'[2]シフト記号表（勤務時間帯）'!$C$6:$K$35,9,FALSE))</f>
        <v/>
      </c>
      <c r="W23" s="57" t="str">
        <f>IF(W22="","",VLOOKUP(W22,'[2]シフト記号表（勤務時間帯）'!$C$6:$K$35,9,FALSE))</f>
        <v/>
      </c>
      <c r="X23" s="57" t="str">
        <f>IF(X22="","",VLOOKUP(X22,'[2]シフト記号表（勤務時間帯）'!$C$6:$K$35,9,FALSE))</f>
        <v/>
      </c>
      <c r="Y23" s="58" t="str">
        <f>IF(Y22="","",VLOOKUP(Y22,'[2]シフト記号表（勤務時間帯）'!$C$6:$K$35,9,FALSE))</f>
        <v/>
      </c>
      <c r="Z23" s="56" t="str">
        <f>IF(Z22="","",VLOOKUP(Z22,'[2]シフト記号表（勤務時間帯）'!$C$6:$K$35,9,FALSE))</f>
        <v/>
      </c>
      <c r="AA23" s="57" t="str">
        <f>IF(AA22="","",VLOOKUP(AA22,'[2]シフト記号表（勤務時間帯）'!$C$6:$K$35,9,FALSE))</f>
        <v/>
      </c>
      <c r="AB23" s="57" t="str">
        <f>IF(AB22="","",VLOOKUP(AB22,'[2]シフト記号表（勤務時間帯）'!$C$6:$K$35,9,FALSE))</f>
        <v/>
      </c>
      <c r="AC23" s="57" t="str">
        <f>IF(AC22="","",VLOOKUP(AC22,'[2]シフト記号表（勤務時間帯）'!$C$6:$K$35,9,FALSE))</f>
        <v/>
      </c>
      <c r="AD23" s="57" t="str">
        <f>IF(AD22="","",VLOOKUP(AD22,'[2]シフト記号表（勤務時間帯）'!$C$6:$K$35,9,FALSE))</f>
        <v/>
      </c>
      <c r="AE23" s="57" t="str">
        <f>IF(AE22="","",VLOOKUP(AE22,'[2]シフト記号表（勤務時間帯）'!$C$6:$K$35,9,FALSE))</f>
        <v/>
      </c>
      <c r="AF23" s="58" t="str">
        <f>IF(AF22="","",VLOOKUP(AF22,'[2]シフト記号表（勤務時間帯）'!$C$6:$K$35,9,FALSE))</f>
        <v/>
      </c>
      <c r="AG23" s="56" t="str">
        <f>IF(AG22="","",VLOOKUP(AG22,'[2]シフト記号表（勤務時間帯）'!$C$6:$K$35,9,FALSE))</f>
        <v/>
      </c>
      <c r="AH23" s="57" t="str">
        <f>IF(AH22="","",VLOOKUP(AH22,'[2]シフト記号表（勤務時間帯）'!$C$6:$K$35,9,FALSE))</f>
        <v/>
      </c>
      <c r="AI23" s="57" t="str">
        <f>IF(AI22="","",VLOOKUP(AI22,'[2]シフト記号表（勤務時間帯）'!$C$6:$K$35,9,FALSE))</f>
        <v/>
      </c>
      <c r="AJ23" s="57" t="str">
        <f>IF(AJ22="","",VLOOKUP(AJ22,'[2]シフト記号表（勤務時間帯）'!$C$6:$K$35,9,FALSE))</f>
        <v/>
      </c>
      <c r="AK23" s="57" t="str">
        <f>IF(AK22="","",VLOOKUP(AK22,'[2]シフト記号表（勤務時間帯）'!$C$6:$K$35,9,FALSE))</f>
        <v/>
      </c>
      <c r="AL23" s="57" t="str">
        <f>IF(AL22="","",VLOOKUP(AL22,'[2]シフト記号表（勤務時間帯）'!$C$6:$K$35,9,FALSE))</f>
        <v/>
      </c>
      <c r="AM23" s="58" t="str">
        <f>IF(AM22="","",VLOOKUP(AM22,'[2]シフト記号表（勤務時間帯）'!$C$6:$K$35,9,FALSE))</f>
        <v/>
      </c>
      <c r="AN23" s="56" t="str">
        <f>IF(AN22="","",VLOOKUP(AN22,'[2]シフト記号表（勤務時間帯）'!$C$6:$K$35,9,FALSE))</f>
        <v/>
      </c>
      <c r="AO23" s="57" t="str">
        <f>IF(AO22="","",VLOOKUP(AO22,'[2]シフト記号表（勤務時間帯）'!$C$6:$K$35,9,FALSE))</f>
        <v/>
      </c>
      <c r="AP23" s="57" t="str">
        <f>IF(AP22="","",VLOOKUP(AP22,'[2]シフト記号表（勤務時間帯）'!$C$6:$K$35,9,FALSE))</f>
        <v/>
      </c>
      <c r="AQ23" s="57" t="str">
        <f>IF(AQ22="","",VLOOKUP(AQ22,'[2]シフト記号表（勤務時間帯）'!$C$6:$K$35,9,FALSE))</f>
        <v/>
      </c>
      <c r="AR23" s="57" t="str">
        <f>IF(AR22="","",VLOOKUP(AR22,'[2]シフト記号表（勤務時間帯）'!$C$6:$K$35,9,FALSE))</f>
        <v/>
      </c>
      <c r="AS23" s="57" t="str">
        <f>IF(AS22="","",VLOOKUP(AS22,'[2]シフト記号表（勤務時間帯）'!$C$6:$K$35,9,FALSE))</f>
        <v/>
      </c>
      <c r="AT23" s="58" t="str">
        <f>IF(AT22="","",VLOOKUP(AT22,'[2]シフト記号表（勤務時間帯）'!$C$6:$K$35,9,FALSE))</f>
        <v/>
      </c>
      <c r="AU23" s="56" t="str">
        <f>IF(AU22="","",VLOOKUP(AU22,'[2]シフト記号表（勤務時間帯）'!$C$6:$K$35,9,FALSE))</f>
        <v/>
      </c>
      <c r="AV23" s="57" t="str">
        <f>IF(AV22="","",VLOOKUP(AV22,'[2]シフト記号表（勤務時間帯）'!$C$6:$K$35,9,FALSE))</f>
        <v/>
      </c>
      <c r="AW23" s="57" t="str">
        <f>IF(AW22="","",VLOOKUP(AW22,'[2]シフト記号表（勤務時間帯）'!$C$6:$K$35,9,FALSE))</f>
        <v/>
      </c>
      <c r="AX23" s="377">
        <f>IF($BB$3="４週",SUM(S23:AT23),IF($BB$3="暦月",SUM(S23:AW23),""))</f>
        <v>0</v>
      </c>
      <c r="AY23" s="378"/>
      <c r="AZ23" s="379">
        <f>IF($BB$3="４週",AX23/4,IF($BB$3="暦月",'通所介護（100名）'!AX23/('通所介護（100名）'!$BB$8/7),""))</f>
        <v>0</v>
      </c>
      <c r="BA23" s="380"/>
      <c r="BB23" s="274"/>
      <c r="BC23" s="626"/>
      <c r="BD23" s="626"/>
      <c r="BE23" s="626"/>
      <c r="BF23" s="275"/>
    </row>
    <row r="24" spans="2:58" ht="20.25" customHeight="1" x14ac:dyDescent="0.2">
      <c r="B24" s="385"/>
      <c r="C24" s="255"/>
      <c r="D24" s="256"/>
      <c r="E24" s="257"/>
      <c r="F24" s="24">
        <f>C22</f>
        <v>0</v>
      </c>
      <c r="G24" s="259"/>
      <c r="H24" s="263"/>
      <c r="I24" s="264"/>
      <c r="J24" s="264"/>
      <c r="K24" s="265"/>
      <c r="L24" s="269"/>
      <c r="M24" s="622"/>
      <c r="N24" s="622"/>
      <c r="O24" s="270"/>
      <c r="P24" s="627" t="s">
        <v>381</v>
      </c>
      <c r="Q24" s="628"/>
      <c r="R24" s="629"/>
      <c r="S24" s="59" t="str">
        <f>IF(S22="","",VLOOKUP(S22,'[2]シフト記号表（勤務時間帯）'!$C$6:$U$35,19,FALSE))</f>
        <v/>
      </c>
      <c r="T24" s="60" t="str">
        <f>IF(T22="","",VLOOKUP(T22,'[2]シフト記号表（勤務時間帯）'!$C$6:$U$35,19,FALSE))</f>
        <v/>
      </c>
      <c r="U24" s="60" t="str">
        <f>IF(U22="","",VLOOKUP(U22,'[2]シフト記号表（勤務時間帯）'!$C$6:$U$35,19,FALSE))</f>
        <v/>
      </c>
      <c r="V24" s="60" t="str">
        <f>IF(V22="","",VLOOKUP(V22,'[2]シフト記号表（勤務時間帯）'!$C$6:$U$35,19,FALSE))</f>
        <v/>
      </c>
      <c r="W24" s="60" t="str">
        <f>IF(W22="","",VLOOKUP(W22,'[2]シフト記号表（勤務時間帯）'!$C$6:$U$35,19,FALSE))</f>
        <v/>
      </c>
      <c r="X24" s="60" t="str">
        <f>IF(X22="","",VLOOKUP(X22,'[2]シフト記号表（勤務時間帯）'!$C$6:$U$35,19,FALSE))</f>
        <v/>
      </c>
      <c r="Y24" s="61" t="str">
        <f>IF(Y22="","",VLOOKUP(Y22,'[2]シフト記号表（勤務時間帯）'!$C$6:$U$35,19,FALSE))</f>
        <v/>
      </c>
      <c r="Z24" s="59" t="str">
        <f>IF(Z22="","",VLOOKUP(Z22,'[2]シフト記号表（勤務時間帯）'!$C$6:$U$35,19,FALSE))</f>
        <v/>
      </c>
      <c r="AA24" s="60" t="str">
        <f>IF(AA22="","",VLOOKUP(AA22,'[2]シフト記号表（勤務時間帯）'!$C$6:$U$35,19,FALSE))</f>
        <v/>
      </c>
      <c r="AB24" s="60" t="str">
        <f>IF(AB22="","",VLOOKUP(AB22,'[2]シフト記号表（勤務時間帯）'!$C$6:$U$35,19,FALSE))</f>
        <v/>
      </c>
      <c r="AC24" s="60" t="str">
        <f>IF(AC22="","",VLOOKUP(AC22,'[2]シフト記号表（勤務時間帯）'!$C$6:$U$35,19,FALSE))</f>
        <v/>
      </c>
      <c r="AD24" s="60" t="str">
        <f>IF(AD22="","",VLOOKUP(AD22,'[2]シフト記号表（勤務時間帯）'!$C$6:$U$35,19,FALSE))</f>
        <v/>
      </c>
      <c r="AE24" s="60" t="str">
        <f>IF(AE22="","",VLOOKUP(AE22,'[2]シフト記号表（勤務時間帯）'!$C$6:$U$35,19,FALSE))</f>
        <v/>
      </c>
      <c r="AF24" s="61" t="str">
        <f>IF(AF22="","",VLOOKUP(AF22,'[2]シフト記号表（勤務時間帯）'!$C$6:$U$35,19,FALSE))</f>
        <v/>
      </c>
      <c r="AG24" s="59" t="str">
        <f>IF(AG22="","",VLOOKUP(AG22,'[2]シフト記号表（勤務時間帯）'!$C$6:$U$35,19,FALSE))</f>
        <v/>
      </c>
      <c r="AH24" s="60" t="str">
        <f>IF(AH22="","",VLOOKUP(AH22,'[2]シフト記号表（勤務時間帯）'!$C$6:$U$35,19,FALSE))</f>
        <v/>
      </c>
      <c r="AI24" s="60" t="str">
        <f>IF(AI22="","",VLOOKUP(AI22,'[2]シフト記号表（勤務時間帯）'!$C$6:$U$35,19,FALSE))</f>
        <v/>
      </c>
      <c r="AJ24" s="60" t="str">
        <f>IF(AJ22="","",VLOOKUP(AJ22,'[2]シフト記号表（勤務時間帯）'!$C$6:$U$35,19,FALSE))</f>
        <v/>
      </c>
      <c r="AK24" s="60" t="str">
        <f>IF(AK22="","",VLOOKUP(AK22,'[2]シフト記号表（勤務時間帯）'!$C$6:$U$35,19,FALSE))</f>
        <v/>
      </c>
      <c r="AL24" s="60" t="str">
        <f>IF(AL22="","",VLOOKUP(AL22,'[2]シフト記号表（勤務時間帯）'!$C$6:$U$35,19,FALSE))</f>
        <v/>
      </c>
      <c r="AM24" s="61" t="str">
        <f>IF(AM22="","",VLOOKUP(AM22,'[2]シフト記号表（勤務時間帯）'!$C$6:$U$35,19,FALSE))</f>
        <v/>
      </c>
      <c r="AN24" s="59" t="str">
        <f>IF(AN22="","",VLOOKUP(AN22,'[2]シフト記号表（勤務時間帯）'!$C$6:$U$35,19,FALSE))</f>
        <v/>
      </c>
      <c r="AO24" s="60" t="str">
        <f>IF(AO22="","",VLOOKUP(AO22,'[2]シフト記号表（勤務時間帯）'!$C$6:$U$35,19,FALSE))</f>
        <v/>
      </c>
      <c r="AP24" s="60" t="str">
        <f>IF(AP22="","",VLOOKUP(AP22,'[2]シフト記号表（勤務時間帯）'!$C$6:$U$35,19,FALSE))</f>
        <v/>
      </c>
      <c r="AQ24" s="60" t="str">
        <f>IF(AQ22="","",VLOOKUP(AQ22,'[2]シフト記号表（勤務時間帯）'!$C$6:$U$35,19,FALSE))</f>
        <v/>
      </c>
      <c r="AR24" s="60" t="str">
        <f>IF(AR22="","",VLOOKUP(AR22,'[2]シフト記号表（勤務時間帯）'!$C$6:$U$35,19,FALSE))</f>
        <v/>
      </c>
      <c r="AS24" s="60" t="str">
        <f>IF(AS22="","",VLOOKUP(AS22,'[2]シフト記号表（勤務時間帯）'!$C$6:$U$35,19,FALSE))</f>
        <v/>
      </c>
      <c r="AT24" s="61" t="str">
        <f>IF(AT22="","",VLOOKUP(AT22,'[2]シフト記号表（勤務時間帯）'!$C$6:$U$35,19,FALSE))</f>
        <v/>
      </c>
      <c r="AU24" s="59" t="str">
        <f>IF(AU22="","",VLOOKUP(AU22,'[2]シフト記号表（勤務時間帯）'!$C$6:$U$35,19,FALSE))</f>
        <v/>
      </c>
      <c r="AV24" s="60" t="str">
        <f>IF(AV22="","",VLOOKUP(AV22,'[2]シフト記号表（勤務時間帯）'!$C$6:$U$35,19,FALSE))</f>
        <v/>
      </c>
      <c r="AW24" s="60" t="str">
        <f>IF(AW22="","",VLOOKUP(AW22,'[2]シフト記号表（勤務時間帯）'!$C$6:$U$35,19,FALSE))</f>
        <v/>
      </c>
      <c r="AX24" s="381">
        <f>IF($BB$3="４週",SUM(S24:AT24),IF($BB$3="暦月",SUM(S24:AW24),""))</f>
        <v>0</v>
      </c>
      <c r="AY24" s="382"/>
      <c r="AZ24" s="383">
        <f>IF($BB$3="４週",AX24/4,IF($BB$3="暦月",'通所介護（100名）'!AX24/('通所介護（100名）'!$BB$8/7),""))</f>
        <v>0</v>
      </c>
      <c r="BA24" s="384"/>
      <c r="BB24" s="276"/>
      <c r="BC24" s="277"/>
      <c r="BD24" s="277"/>
      <c r="BE24" s="277"/>
      <c r="BF24" s="278"/>
    </row>
    <row r="25" spans="2:58" ht="20.25" customHeight="1" x14ac:dyDescent="0.2">
      <c r="B25" s="385">
        <f>B22+1</f>
        <v>2</v>
      </c>
      <c r="C25" s="279"/>
      <c r="D25" s="280"/>
      <c r="E25" s="281"/>
      <c r="F25" s="126"/>
      <c r="G25" s="282"/>
      <c r="H25" s="284"/>
      <c r="I25" s="264"/>
      <c r="J25" s="264"/>
      <c r="K25" s="265"/>
      <c r="L25" s="285"/>
      <c r="M25" s="286"/>
      <c r="N25" s="286"/>
      <c r="O25" s="287"/>
      <c r="P25" s="630" t="s">
        <v>377</v>
      </c>
      <c r="Q25" s="631"/>
      <c r="R25" s="632"/>
      <c r="S25" s="53"/>
      <c r="T25" s="54"/>
      <c r="U25" s="54"/>
      <c r="V25" s="54"/>
      <c r="W25" s="54"/>
      <c r="X25" s="54"/>
      <c r="Y25" s="55"/>
      <c r="Z25" s="53"/>
      <c r="AA25" s="54"/>
      <c r="AB25" s="54"/>
      <c r="AC25" s="54"/>
      <c r="AD25" s="54"/>
      <c r="AE25" s="54"/>
      <c r="AF25" s="55"/>
      <c r="AG25" s="53"/>
      <c r="AH25" s="54"/>
      <c r="AI25" s="54"/>
      <c r="AJ25" s="54"/>
      <c r="AK25" s="54"/>
      <c r="AL25" s="54"/>
      <c r="AM25" s="55"/>
      <c r="AN25" s="53"/>
      <c r="AO25" s="54"/>
      <c r="AP25" s="54"/>
      <c r="AQ25" s="54"/>
      <c r="AR25" s="54"/>
      <c r="AS25" s="54"/>
      <c r="AT25" s="55"/>
      <c r="AU25" s="53"/>
      <c r="AV25" s="54"/>
      <c r="AW25" s="54"/>
      <c r="AX25" s="373"/>
      <c r="AY25" s="374"/>
      <c r="AZ25" s="375"/>
      <c r="BA25" s="376"/>
      <c r="BB25" s="291"/>
      <c r="BC25" s="292"/>
      <c r="BD25" s="292"/>
      <c r="BE25" s="292"/>
      <c r="BF25" s="293"/>
    </row>
    <row r="26" spans="2:58" ht="20.25" customHeight="1" x14ac:dyDescent="0.2">
      <c r="B26" s="385"/>
      <c r="C26" s="253"/>
      <c r="D26" s="621"/>
      <c r="E26" s="254"/>
      <c r="F26" s="23"/>
      <c r="G26" s="259"/>
      <c r="H26" s="263"/>
      <c r="I26" s="264"/>
      <c r="J26" s="264"/>
      <c r="K26" s="265"/>
      <c r="L26" s="269"/>
      <c r="M26" s="622"/>
      <c r="N26" s="622"/>
      <c r="O26" s="270"/>
      <c r="P26" s="623" t="s">
        <v>380</v>
      </c>
      <c r="Q26" s="624"/>
      <c r="R26" s="625"/>
      <c r="S26" s="56" t="str">
        <f>IF(S25="","",VLOOKUP(S25,'[2]シフト記号表（勤務時間帯）'!$C$6:$K$35,9,FALSE))</f>
        <v/>
      </c>
      <c r="T26" s="57" t="str">
        <f>IF(T25="","",VLOOKUP(T25,'[2]シフト記号表（勤務時間帯）'!$C$6:$K$35,9,FALSE))</f>
        <v/>
      </c>
      <c r="U26" s="57" t="str">
        <f>IF(U25="","",VLOOKUP(U25,'[2]シフト記号表（勤務時間帯）'!$C$6:$K$35,9,FALSE))</f>
        <v/>
      </c>
      <c r="V26" s="57" t="str">
        <f>IF(V25="","",VLOOKUP(V25,'[2]シフト記号表（勤務時間帯）'!$C$6:$K$35,9,FALSE))</f>
        <v/>
      </c>
      <c r="W26" s="57" t="str">
        <f>IF(W25="","",VLOOKUP(W25,'[2]シフト記号表（勤務時間帯）'!$C$6:$K$35,9,FALSE))</f>
        <v/>
      </c>
      <c r="X26" s="57" t="str">
        <f>IF(X25="","",VLOOKUP(X25,'[2]シフト記号表（勤務時間帯）'!$C$6:$K$35,9,FALSE))</f>
        <v/>
      </c>
      <c r="Y26" s="58" t="str">
        <f>IF(Y25="","",VLOOKUP(Y25,'[2]シフト記号表（勤務時間帯）'!$C$6:$K$35,9,FALSE))</f>
        <v/>
      </c>
      <c r="Z26" s="56" t="str">
        <f>IF(Z25="","",VLOOKUP(Z25,'[2]シフト記号表（勤務時間帯）'!$C$6:$K$35,9,FALSE))</f>
        <v/>
      </c>
      <c r="AA26" s="57" t="str">
        <f>IF(AA25="","",VLOOKUP(AA25,'[2]シフト記号表（勤務時間帯）'!$C$6:$K$35,9,FALSE))</f>
        <v/>
      </c>
      <c r="AB26" s="57" t="str">
        <f>IF(AB25="","",VLOOKUP(AB25,'[2]シフト記号表（勤務時間帯）'!$C$6:$K$35,9,FALSE))</f>
        <v/>
      </c>
      <c r="AC26" s="57" t="str">
        <f>IF(AC25="","",VLOOKUP(AC25,'[2]シフト記号表（勤務時間帯）'!$C$6:$K$35,9,FALSE))</f>
        <v/>
      </c>
      <c r="AD26" s="57" t="str">
        <f>IF(AD25="","",VLOOKUP(AD25,'[2]シフト記号表（勤務時間帯）'!$C$6:$K$35,9,FALSE))</f>
        <v/>
      </c>
      <c r="AE26" s="57" t="str">
        <f>IF(AE25="","",VLOOKUP(AE25,'[2]シフト記号表（勤務時間帯）'!$C$6:$K$35,9,FALSE))</f>
        <v/>
      </c>
      <c r="AF26" s="58" t="str">
        <f>IF(AF25="","",VLOOKUP(AF25,'[2]シフト記号表（勤務時間帯）'!$C$6:$K$35,9,FALSE))</f>
        <v/>
      </c>
      <c r="AG26" s="56" t="str">
        <f>IF(AG25="","",VLOOKUP(AG25,'[2]シフト記号表（勤務時間帯）'!$C$6:$K$35,9,FALSE))</f>
        <v/>
      </c>
      <c r="AH26" s="57" t="str">
        <f>IF(AH25="","",VLOOKUP(AH25,'[2]シフト記号表（勤務時間帯）'!$C$6:$K$35,9,FALSE))</f>
        <v/>
      </c>
      <c r="AI26" s="57" t="str">
        <f>IF(AI25="","",VLOOKUP(AI25,'[2]シフト記号表（勤務時間帯）'!$C$6:$K$35,9,FALSE))</f>
        <v/>
      </c>
      <c r="AJ26" s="57" t="str">
        <f>IF(AJ25="","",VLOOKUP(AJ25,'[2]シフト記号表（勤務時間帯）'!$C$6:$K$35,9,FALSE))</f>
        <v/>
      </c>
      <c r="AK26" s="57" t="str">
        <f>IF(AK25="","",VLOOKUP(AK25,'[2]シフト記号表（勤務時間帯）'!$C$6:$K$35,9,FALSE))</f>
        <v/>
      </c>
      <c r="AL26" s="57" t="str">
        <f>IF(AL25="","",VLOOKUP(AL25,'[2]シフト記号表（勤務時間帯）'!$C$6:$K$35,9,FALSE))</f>
        <v/>
      </c>
      <c r="AM26" s="58" t="str">
        <f>IF(AM25="","",VLOOKUP(AM25,'[2]シフト記号表（勤務時間帯）'!$C$6:$K$35,9,FALSE))</f>
        <v/>
      </c>
      <c r="AN26" s="56" t="str">
        <f>IF(AN25="","",VLOOKUP(AN25,'[2]シフト記号表（勤務時間帯）'!$C$6:$K$35,9,FALSE))</f>
        <v/>
      </c>
      <c r="AO26" s="57" t="str">
        <f>IF(AO25="","",VLOOKUP(AO25,'[2]シフト記号表（勤務時間帯）'!$C$6:$K$35,9,FALSE))</f>
        <v/>
      </c>
      <c r="AP26" s="57" t="str">
        <f>IF(AP25="","",VLOOKUP(AP25,'[2]シフト記号表（勤務時間帯）'!$C$6:$K$35,9,FALSE))</f>
        <v/>
      </c>
      <c r="AQ26" s="57" t="str">
        <f>IF(AQ25="","",VLOOKUP(AQ25,'[2]シフト記号表（勤務時間帯）'!$C$6:$K$35,9,FALSE))</f>
        <v/>
      </c>
      <c r="AR26" s="57" t="str">
        <f>IF(AR25="","",VLOOKUP(AR25,'[2]シフト記号表（勤務時間帯）'!$C$6:$K$35,9,FALSE))</f>
        <v/>
      </c>
      <c r="AS26" s="57" t="str">
        <f>IF(AS25="","",VLOOKUP(AS25,'[2]シフト記号表（勤務時間帯）'!$C$6:$K$35,9,FALSE))</f>
        <v/>
      </c>
      <c r="AT26" s="58" t="str">
        <f>IF(AT25="","",VLOOKUP(AT25,'[2]シフト記号表（勤務時間帯）'!$C$6:$K$35,9,FALSE))</f>
        <v/>
      </c>
      <c r="AU26" s="56" t="str">
        <f>IF(AU25="","",VLOOKUP(AU25,'[2]シフト記号表（勤務時間帯）'!$C$6:$K$35,9,FALSE))</f>
        <v/>
      </c>
      <c r="AV26" s="57" t="str">
        <f>IF(AV25="","",VLOOKUP(AV25,'[2]シフト記号表（勤務時間帯）'!$C$6:$K$35,9,FALSE))</f>
        <v/>
      </c>
      <c r="AW26" s="57" t="str">
        <f>IF(AW25="","",VLOOKUP(AW25,'[2]シフト記号表（勤務時間帯）'!$C$6:$K$35,9,FALSE))</f>
        <v/>
      </c>
      <c r="AX26" s="377">
        <f>IF($BB$3="４週",SUM(S26:AT26),IF($BB$3="暦月",SUM(S26:AW26),""))</f>
        <v>0</v>
      </c>
      <c r="AY26" s="378"/>
      <c r="AZ26" s="379">
        <f>IF($BB$3="４週",AX26/4,IF($BB$3="暦月",'通所介護（100名）'!AX26/('通所介護（100名）'!$BB$8/7),""))</f>
        <v>0</v>
      </c>
      <c r="BA26" s="380"/>
      <c r="BB26" s="274"/>
      <c r="BC26" s="626"/>
      <c r="BD26" s="626"/>
      <c r="BE26" s="626"/>
      <c r="BF26" s="275"/>
    </row>
    <row r="27" spans="2:58" ht="20.25" customHeight="1" x14ac:dyDescent="0.2">
      <c r="B27" s="385"/>
      <c r="C27" s="255"/>
      <c r="D27" s="256"/>
      <c r="E27" s="257"/>
      <c r="F27" s="23">
        <f>C25</f>
        <v>0</v>
      </c>
      <c r="G27" s="283"/>
      <c r="H27" s="263"/>
      <c r="I27" s="264"/>
      <c r="J27" s="264"/>
      <c r="K27" s="265"/>
      <c r="L27" s="288"/>
      <c r="M27" s="289"/>
      <c r="N27" s="289"/>
      <c r="O27" s="290"/>
      <c r="P27" s="627" t="s">
        <v>381</v>
      </c>
      <c r="Q27" s="628"/>
      <c r="R27" s="629"/>
      <c r="S27" s="59" t="str">
        <f>IF(S25="","",VLOOKUP(S25,'[2]シフト記号表（勤務時間帯）'!$C$6:$U$35,19,FALSE))</f>
        <v/>
      </c>
      <c r="T27" s="60" t="str">
        <f>IF(T25="","",VLOOKUP(T25,'[2]シフト記号表（勤務時間帯）'!$C$6:$U$35,19,FALSE))</f>
        <v/>
      </c>
      <c r="U27" s="60" t="str">
        <f>IF(U25="","",VLOOKUP(U25,'[2]シフト記号表（勤務時間帯）'!$C$6:$U$35,19,FALSE))</f>
        <v/>
      </c>
      <c r="V27" s="60" t="str">
        <f>IF(V25="","",VLOOKUP(V25,'[2]シフト記号表（勤務時間帯）'!$C$6:$U$35,19,FALSE))</f>
        <v/>
      </c>
      <c r="W27" s="60" t="str">
        <f>IF(W25="","",VLOOKUP(W25,'[2]シフト記号表（勤務時間帯）'!$C$6:$U$35,19,FALSE))</f>
        <v/>
      </c>
      <c r="X27" s="60" t="str">
        <f>IF(X25="","",VLOOKUP(X25,'[2]シフト記号表（勤務時間帯）'!$C$6:$U$35,19,FALSE))</f>
        <v/>
      </c>
      <c r="Y27" s="61" t="str">
        <f>IF(Y25="","",VLOOKUP(Y25,'[2]シフト記号表（勤務時間帯）'!$C$6:$U$35,19,FALSE))</f>
        <v/>
      </c>
      <c r="Z27" s="59" t="str">
        <f>IF(Z25="","",VLOOKUP(Z25,'[2]シフト記号表（勤務時間帯）'!$C$6:$U$35,19,FALSE))</f>
        <v/>
      </c>
      <c r="AA27" s="60" t="str">
        <f>IF(AA25="","",VLOOKUP(AA25,'[2]シフト記号表（勤務時間帯）'!$C$6:$U$35,19,FALSE))</f>
        <v/>
      </c>
      <c r="AB27" s="60" t="str">
        <f>IF(AB25="","",VLOOKUP(AB25,'[2]シフト記号表（勤務時間帯）'!$C$6:$U$35,19,FALSE))</f>
        <v/>
      </c>
      <c r="AC27" s="60" t="str">
        <f>IF(AC25="","",VLOOKUP(AC25,'[2]シフト記号表（勤務時間帯）'!$C$6:$U$35,19,FALSE))</f>
        <v/>
      </c>
      <c r="AD27" s="60" t="str">
        <f>IF(AD25="","",VLOOKUP(AD25,'[2]シフト記号表（勤務時間帯）'!$C$6:$U$35,19,FALSE))</f>
        <v/>
      </c>
      <c r="AE27" s="60" t="str">
        <f>IF(AE25="","",VLOOKUP(AE25,'[2]シフト記号表（勤務時間帯）'!$C$6:$U$35,19,FALSE))</f>
        <v/>
      </c>
      <c r="AF27" s="61" t="str">
        <f>IF(AF25="","",VLOOKUP(AF25,'[2]シフト記号表（勤務時間帯）'!$C$6:$U$35,19,FALSE))</f>
        <v/>
      </c>
      <c r="AG27" s="59" t="str">
        <f>IF(AG25="","",VLOOKUP(AG25,'[2]シフト記号表（勤務時間帯）'!$C$6:$U$35,19,FALSE))</f>
        <v/>
      </c>
      <c r="AH27" s="60" t="str">
        <f>IF(AH25="","",VLOOKUP(AH25,'[2]シフト記号表（勤務時間帯）'!$C$6:$U$35,19,FALSE))</f>
        <v/>
      </c>
      <c r="AI27" s="60" t="str">
        <f>IF(AI25="","",VLOOKUP(AI25,'[2]シフト記号表（勤務時間帯）'!$C$6:$U$35,19,FALSE))</f>
        <v/>
      </c>
      <c r="AJ27" s="60" t="str">
        <f>IF(AJ25="","",VLOOKUP(AJ25,'[2]シフト記号表（勤務時間帯）'!$C$6:$U$35,19,FALSE))</f>
        <v/>
      </c>
      <c r="AK27" s="60" t="str">
        <f>IF(AK25="","",VLOOKUP(AK25,'[2]シフト記号表（勤務時間帯）'!$C$6:$U$35,19,FALSE))</f>
        <v/>
      </c>
      <c r="AL27" s="60" t="str">
        <f>IF(AL25="","",VLOOKUP(AL25,'[2]シフト記号表（勤務時間帯）'!$C$6:$U$35,19,FALSE))</f>
        <v/>
      </c>
      <c r="AM27" s="61" t="str">
        <f>IF(AM25="","",VLOOKUP(AM25,'[2]シフト記号表（勤務時間帯）'!$C$6:$U$35,19,FALSE))</f>
        <v/>
      </c>
      <c r="AN27" s="59" t="str">
        <f>IF(AN25="","",VLOOKUP(AN25,'[2]シフト記号表（勤務時間帯）'!$C$6:$U$35,19,FALSE))</f>
        <v/>
      </c>
      <c r="AO27" s="60" t="str">
        <f>IF(AO25="","",VLOOKUP(AO25,'[2]シフト記号表（勤務時間帯）'!$C$6:$U$35,19,FALSE))</f>
        <v/>
      </c>
      <c r="AP27" s="60" t="str">
        <f>IF(AP25="","",VLOOKUP(AP25,'[2]シフト記号表（勤務時間帯）'!$C$6:$U$35,19,FALSE))</f>
        <v/>
      </c>
      <c r="AQ27" s="60" t="str">
        <f>IF(AQ25="","",VLOOKUP(AQ25,'[2]シフト記号表（勤務時間帯）'!$C$6:$U$35,19,FALSE))</f>
        <v/>
      </c>
      <c r="AR27" s="60" t="str">
        <f>IF(AR25="","",VLOOKUP(AR25,'[2]シフト記号表（勤務時間帯）'!$C$6:$U$35,19,FALSE))</f>
        <v/>
      </c>
      <c r="AS27" s="60" t="str">
        <f>IF(AS25="","",VLOOKUP(AS25,'[2]シフト記号表（勤務時間帯）'!$C$6:$U$35,19,FALSE))</f>
        <v/>
      </c>
      <c r="AT27" s="61" t="str">
        <f>IF(AT25="","",VLOOKUP(AT25,'[2]シフト記号表（勤務時間帯）'!$C$6:$U$35,19,FALSE))</f>
        <v/>
      </c>
      <c r="AU27" s="59" t="str">
        <f>IF(AU25="","",VLOOKUP(AU25,'[2]シフト記号表（勤務時間帯）'!$C$6:$U$35,19,FALSE))</f>
        <v/>
      </c>
      <c r="AV27" s="60" t="str">
        <f>IF(AV25="","",VLOOKUP(AV25,'[2]シフト記号表（勤務時間帯）'!$C$6:$U$35,19,FALSE))</f>
        <v/>
      </c>
      <c r="AW27" s="60" t="str">
        <f>IF(AW25="","",VLOOKUP(AW25,'[2]シフト記号表（勤務時間帯）'!$C$6:$U$35,19,FALSE))</f>
        <v/>
      </c>
      <c r="AX27" s="381">
        <f>IF($BB$3="４週",SUM(S27:AT27),IF($BB$3="暦月",SUM(S27:AW27),""))</f>
        <v>0</v>
      </c>
      <c r="AY27" s="382"/>
      <c r="AZ27" s="383">
        <f>IF($BB$3="４週",AX27/4,IF($BB$3="暦月",'通所介護（100名）'!AX27/('通所介護（100名）'!$BB$8/7),""))</f>
        <v>0</v>
      </c>
      <c r="BA27" s="384"/>
      <c r="BB27" s="276"/>
      <c r="BC27" s="277"/>
      <c r="BD27" s="277"/>
      <c r="BE27" s="277"/>
      <c r="BF27" s="278"/>
    </row>
    <row r="28" spans="2:58" ht="20.25" customHeight="1" x14ac:dyDescent="0.2">
      <c r="B28" s="385">
        <f>B25+1</f>
        <v>3</v>
      </c>
      <c r="C28" s="294"/>
      <c r="D28" s="295"/>
      <c r="E28" s="296"/>
      <c r="F28" s="126"/>
      <c r="G28" s="282"/>
      <c r="H28" s="284"/>
      <c r="I28" s="264"/>
      <c r="J28" s="264"/>
      <c r="K28" s="265"/>
      <c r="L28" s="285"/>
      <c r="M28" s="286"/>
      <c r="N28" s="286"/>
      <c r="O28" s="287"/>
      <c r="P28" s="630" t="s">
        <v>377</v>
      </c>
      <c r="Q28" s="631"/>
      <c r="R28" s="632"/>
      <c r="S28" s="53"/>
      <c r="T28" s="54"/>
      <c r="U28" s="54"/>
      <c r="V28" s="54"/>
      <c r="W28" s="54"/>
      <c r="X28" s="54"/>
      <c r="Y28" s="55"/>
      <c r="Z28" s="53"/>
      <c r="AA28" s="54"/>
      <c r="AB28" s="54"/>
      <c r="AC28" s="54"/>
      <c r="AD28" s="54"/>
      <c r="AE28" s="54"/>
      <c r="AF28" s="55"/>
      <c r="AG28" s="53"/>
      <c r="AH28" s="54"/>
      <c r="AI28" s="54"/>
      <c r="AJ28" s="54"/>
      <c r="AK28" s="54"/>
      <c r="AL28" s="54"/>
      <c r="AM28" s="55"/>
      <c r="AN28" s="53"/>
      <c r="AO28" s="54"/>
      <c r="AP28" s="54"/>
      <c r="AQ28" s="54"/>
      <c r="AR28" s="54"/>
      <c r="AS28" s="54"/>
      <c r="AT28" s="55"/>
      <c r="AU28" s="53"/>
      <c r="AV28" s="54"/>
      <c r="AW28" s="54"/>
      <c r="AX28" s="373"/>
      <c r="AY28" s="374"/>
      <c r="AZ28" s="375"/>
      <c r="BA28" s="376"/>
      <c r="BB28" s="291"/>
      <c r="BC28" s="292"/>
      <c r="BD28" s="292"/>
      <c r="BE28" s="292"/>
      <c r="BF28" s="293"/>
    </row>
    <row r="29" spans="2:58" ht="20.25" customHeight="1" x14ac:dyDescent="0.2">
      <c r="B29" s="385"/>
      <c r="C29" s="297"/>
      <c r="D29" s="633"/>
      <c r="E29" s="298"/>
      <c r="F29" s="23"/>
      <c r="G29" s="259"/>
      <c r="H29" s="263"/>
      <c r="I29" s="264"/>
      <c r="J29" s="264"/>
      <c r="K29" s="265"/>
      <c r="L29" s="269"/>
      <c r="M29" s="622"/>
      <c r="N29" s="622"/>
      <c r="O29" s="270"/>
      <c r="P29" s="623" t="s">
        <v>380</v>
      </c>
      <c r="Q29" s="624"/>
      <c r="R29" s="625"/>
      <c r="S29" s="56" t="str">
        <f>IF(S28="","",VLOOKUP(S28,'[2]シフト記号表（勤務時間帯）'!$C$6:$K$35,9,FALSE))</f>
        <v/>
      </c>
      <c r="T29" s="57" t="str">
        <f>IF(T28="","",VLOOKUP(T28,'[2]シフト記号表（勤務時間帯）'!$C$6:$K$35,9,FALSE))</f>
        <v/>
      </c>
      <c r="U29" s="57" t="str">
        <f>IF(U28="","",VLOOKUP(U28,'[2]シフト記号表（勤務時間帯）'!$C$6:$K$35,9,FALSE))</f>
        <v/>
      </c>
      <c r="V29" s="57" t="str">
        <f>IF(V28="","",VLOOKUP(V28,'[2]シフト記号表（勤務時間帯）'!$C$6:$K$35,9,FALSE))</f>
        <v/>
      </c>
      <c r="W29" s="57" t="str">
        <f>IF(W28="","",VLOOKUP(W28,'[2]シフト記号表（勤務時間帯）'!$C$6:$K$35,9,FALSE))</f>
        <v/>
      </c>
      <c r="X29" s="57" t="str">
        <f>IF(X28="","",VLOOKUP(X28,'[2]シフト記号表（勤務時間帯）'!$C$6:$K$35,9,FALSE))</f>
        <v/>
      </c>
      <c r="Y29" s="58" t="str">
        <f>IF(Y28="","",VLOOKUP(Y28,'[2]シフト記号表（勤務時間帯）'!$C$6:$K$35,9,FALSE))</f>
        <v/>
      </c>
      <c r="Z29" s="56" t="str">
        <f>IF(Z28="","",VLOOKUP(Z28,'[2]シフト記号表（勤務時間帯）'!$C$6:$K$35,9,FALSE))</f>
        <v/>
      </c>
      <c r="AA29" s="57" t="str">
        <f>IF(AA28="","",VLOOKUP(AA28,'[2]シフト記号表（勤務時間帯）'!$C$6:$K$35,9,FALSE))</f>
        <v/>
      </c>
      <c r="AB29" s="57" t="str">
        <f>IF(AB28="","",VLOOKUP(AB28,'[2]シフト記号表（勤務時間帯）'!$C$6:$K$35,9,FALSE))</f>
        <v/>
      </c>
      <c r="AC29" s="57" t="str">
        <f>IF(AC28="","",VLOOKUP(AC28,'[2]シフト記号表（勤務時間帯）'!$C$6:$K$35,9,FALSE))</f>
        <v/>
      </c>
      <c r="AD29" s="57" t="str">
        <f>IF(AD28="","",VLOOKUP(AD28,'[2]シフト記号表（勤務時間帯）'!$C$6:$K$35,9,FALSE))</f>
        <v/>
      </c>
      <c r="AE29" s="57" t="str">
        <f>IF(AE28="","",VLOOKUP(AE28,'[2]シフト記号表（勤務時間帯）'!$C$6:$K$35,9,FALSE))</f>
        <v/>
      </c>
      <c r="AF29" s="58" t="str">
        <f>IF(AF28="","",VLOOKUP(AF28,'[2]シフト記号表（勤務時間帯）'!$C$6:$K$35,9,FALSE))</f>
        <v/>
      </c>
      <c r="AG29" s="56" t="str">
        <f>IF(AG28="","",VLOOKUP(AG28,'[2]シフト記号表（勤務時間帯）'!$C$6:$K$35,9,FALSE))</f>
        <v/>
      </c>
      <c r="AH29" s="57" t="str">
        <f>IF(AH28="","",VLOOKUP(AH28,'[2]シフト記号表（勤務時間帯）'!$C$6:$K$35,9,FALSE))</f>
        <v/>
      </c>
      <c r="AI29" s="57" t="str">
        <f>IF(AI28="","",VLOOKUP(AI28,'[2]シフト記号表（勤務時間帯）'!$C$6:$K$35,9,FALSE))</f>
        <v/>
      </c>
      <c r="AJ29" s="57" t="str">
        <f>IF(AJ28="","",VLOOKUP(AJ28,'[2]シフト記号表（勤務時間帯）'!$C$6:$K$35,9,FALSE))</f>
        <v/>
      </c>
      <c r="AK29" s="57" t="str">
        <f>IF(AK28="","",VLOOKUP(AK28,'[2]シフト記号表（勤務時間帯）'!$C$6:$K$35,9,FALSE))</f>
        <v/>
      </c>
      <c r="AL29" s="57" t="str">
        <f>IF(AL28="","",VLOOKUP(AL28,'[2]シフト記号表（勤務時間帯）'!$C$6:$K$35,9,FALSE))</f>
        <v/>
      </c>
      <c r="AM29" s="58" t="str">
        <f>IF(AM28="","",VLOOKUP(AM28,'[2]シフト記号表（勤務時間帯）'!$C$6:$K$35,9,FALSE))</f>
        <v/>
      </c>
      <c r="AN29" s="56" t="str">
        <f>IF(AN28="","",VLOOKUP(AN28,'[2]シフト記号表（勤務時間帯）'!$C$6:$K$35,9,FALSE))</f>
        <v/>
      </c>
      <c r="AO29" s="57" t="str">
        <f>IF(AO28="","",VLOOKUP(AO28,'[2]シフト記号表（勤務時間帯）'!$C$6:$K$35,9,FALSE))</f>
        <v/>
      </c>
      <c r="AP29" s="57" t="str">
        <f>IF(AP28="","",VLOOKUP(AP28,'[2]シフト記号表（勤務時間帯）'!$C$6:$K$35,9,FALSE))</f>
        <v/>
      </c>
      <c r="AQ29" s="57" t="str">
        <f>IF(AQ28="","",VLOOKUP(AQ28,'[2]シフト記号表（勤務時間帯）'!$C$6:$K$35,9,FALSE))</f>
        <v/>
      </c>
      <c r="AR29" s="57" t="str">
        <f>IF(AR28="","",VLOOKUP(AR28,'[2]シフト記号表（勤務時間帯）'!$C$6:$K$35,9,FALSE))</f>
        <v/>
      </c>
      <c r="AS29" s="57" t="str">
        <f>IF(AS28="","",VLOOKUP(AS28,'[2]シフト記号表（勤務時間帯）'!$C$6:$K$35,9,FALSE))</f>
        <v/>
      </c>
      <c r="AT29" s="58" t="str">
        <f>IF(AT28="","",VLOOKUP(AT28,'[2]シフト記号表（勤務時間帯）'!$C$6:$K$35,9,FALSE))</f>
        <v/>
      </c>
      <c r="AU29" s="56" t="str">
        <f>IF(AU28="","",VLOOKUP(AU28,'[2]シフト記号表（勤務時間帯）'!$C$6:$K$35,9,FALSE))</f>
        <v/>
      </c>
      <c r="AV29" s="57" t="str">
        <f>IF(AV28="","",VLOOKUP(AV28,'[2]シフト記号表（勤務時間帯）'!$C$6:$K$35,9,FALSE))</f>
        <v/>
      </c>
      <c r="AW29" s="57" t="str">
        <f>IF(AW28="","",VLOOKUP(AW28,'[2]シフト記号表（勤務時間帯）'!$C$6:$K$35,9,FALSE))</f>
        <v/>
      </c>
      <c r="AX29" s="377">
        <f>IF($BB$3="４週",SUM(S29:AT29),IF($BB$3="暦月",SUM(S29:AW29),""))</f>
        <v>0</v>
      </c>
      <c r="AY29" s="378"/>
      <c r="AZ29" s="379">
        <f>IF($BB$3="４週",AX29/4,IF($BB$3="暦月",'通所介護（100名）'!AX29/('通所介護（100名）'!$BB$8/7),""))</f>
        <v>0</v>
      </c>
      <c r="BA29" s="380"/>
      <c r="BB29" s="274"/>
      <c r="BC29" s="626"/>
      <c r="BD29" s="626"/>
      <c r="BE29" s="626"/>
      <c r="BF29" s="275"/>
    </row>
    <row r="30" spans="2:58" ht="20.25" customHeight="1" x14ac:dyDescent="0.2">
      <c r="B30" s="385"/>
      <c r="C30" s="299"/>
      <c r="D30" s="300"/>
      <c r="E30" s="301"/>
      <c r="F30" s="23">
        <f>C28</f>
        <v>0</v>
      </c>
      <c r="G30" s="283"/>
      <c r="H30" s="263"/>
      <c r="I30" s="264"/>
      <c r="J30" s="264"/>
      <c r="K30" s="265"/>
      <c r="L30" s="288"/>
      <c r="M30" s="289"/>
      <c r="N30" s="289"/>
      <c r="O30" s="290"/>
      <c r="P30" s="627" t="s">
        <v>381</v>
      </c>
      <c r="Q30" s="628"/>
      <c r="R30" s="629"/>
      <c r="S30" s="59" t="str">
        <f>IF(S28="","",VLOOKUP(S28,'[2]シフト記号表（勤務時間帯）'!$C$6:$U$35,19,FALSE))</f>
        <v/>
      </c>
      <c r="T30" s="60" t="str">
        <f>IF(T28="","",VLOOKUP(T28,'[2]シフト記号表（勤務時間帯）'!$C$6:$U$35,19,FALSE))</f>
        <v/>
      </c>
      <c r="U30" s="60" t="str">
        <f>IF(U28="","",VLOOKUP(U28,'[2]シフト記号表（勤務時間帯）'!$C$6:$U$35,19,FALSE))</f>
        <v/>
      </c>
      <c r="V30" s="60" t="str">
        <f>IF(V28="","",VLOOKUP(V28,'[2]シフト記号表（勤務時間帯）'!$C$6:$U$35,19,FALSE))</f>
        <v/>
      </c>
      <c r="W30" s="60" t="str">
        <f>IF(W28="","",VLOOKUP(W28,'[2]シフト記号表（勤務時間帯）'!$C$6:$U$35,19,FALSE))</f>
        <v/>
      </c>
      <c r="X30" s="60" t="str">
        <f>IF(X28="","",VLOOKUP(X28,'[2]シフト記号表（勤務時間帯）'!$C$6:$U$35,19,FALSE))</f>
        <v/>
      </c>
      <c r="Y30" s="61" t="str">
        <f>IF(Y28="","",VLOOKUP(Y28,'[2]シフト記号表（勤務時間帯）'!$C$6:$U$35,19,FALSE))</f>
        <v/>
      </c>
      <c r="Z30" s="59" t="str">
        <f>IF(Z28="","",VLOOKUP(Z28,'[2]シフト記号表（勤務時間帯）'!$C$6:$U$35,19,FALSE))</f>
        <v/>
      </c>
      <c r="AA30" s="60" t="str">
        <f>IF(AA28="","",VLOOKUP(AA28,'[2]シフト記号表（勤務時間帯）'!$C$6:$U$35,19,FALSE))</f>
        <v/>
      </c>
      <c r="AB30" s="60" t="str">
        <f>IF(AB28="","",VLOOKUP(AB28,'[2]シフト記号表（勤務時間帯）'!$C$6:$U$35,19,FALSE))</f>
        <v/>
      </c>
      <c r="AC30" s="60" t="str">
        <f>IF(AC28="","",VLOOKUP(AC28,'[2]シフト記号表（勤務時間帯）'!$C$6:$U$35,19,FALSE))</f>
        <v/>
      </c>
      <c r="AD30" s="60" t="str">
        <f>IF(AD28="","",VLOOKUP(AD28,'[2]シフト記号表（勤務時間帯）'!$C$6:$U$35,19,FALSE))</f>
        <v/>
      </c>
      <c r="AE30" s="60" t="str">
        <f>IF(AE28="","",VLOOKUP(AE28,'[2]シフト記号表（勤務時間帯）'!$C$6:$U$35,19,FALSE))</f>
        <v/>
      </c>
      <c r="AF30" s="61" t="str">
        <f>IF(AF28="","",VLOOKUP(AF28,'[2]シフト記号表（勤務時間帯）'!$C$6:$U$35,19,FALSE))</f>
        <v/>
      </c>
      <c r="AG30" s="59" t="str">
        <f>IF(AG28="","",VLOOKUP(AG28,'[2]シフト記号表（勤務時間帯）'!$C$6:$U$35,19,FALSE))</f>
        <v/>
      </c>
      <c r="AH30" s="60" t="str">
        <f>IF(AH28="","",VLOOKUP(AH28,'[2]シフト記号表（勤務時間帯）'!$C$6:$U$35,19,FALSE))</f>
        <v/>
      </c>
      <c r="AI30" s="60" t="str">
        <f>IF(AI28="","",VLOOKUP(AI28,'[2]シフト記号表（勤務時間帯）'!$C$6:$U$35,19,FALSE))</f>
        <v/>
      </c>
      <c r="AJ30" s="60" t="str">
        <f>IF(AJ28="","",VLOOKUP(AJ28,'[2]シフト記号表（勤務時間帯）'!$C$6:$U$35,19,FALSE))</f>
        <v/>
      </c>
      <c r="AK30" s="60" t="str">
        <f>IF(AK28="","",VLOOKUP(AK28,'[2]シフト記号表（勤務時間帯）'!$C$6:$U$35,19,FALSE))</f>
        <v/>
      </c>
      <c r="AL30" s="60" t="str">
        <f>IF(AL28="","",VLOOKUP(AL28,'[2]シフト記号表（勤務時間帯）'!$C$6:$U$35,19,FALSE))</f>
        <v/>
      </c>
      <c r="AM30" s="61" t="str">
        <f>IF(AM28="","",VLOOKUP(AM28,'[2]シフト記号表（勤務時間帯）'!$C$6:$U$35,19,FALSE))</f>
        <v/>
      </c>
      <c r="AN30" s="59" t="str">
        <f>IF(AN28="","",VLOOKUP(AN28,'[2]シフト記号表（勤務時間帯）'!$C$6:$U$35,19,FALSE))</f>
        <v/>
      </c>
      <c r="AO30" s="60" t="str">
        <f>IF(AO28="","",VLOOKUP(AO28,'[2]シフト記号表（勤務時間帯）'!$C$6:$U$35,19,FALSE))</f>
        <v/>
      </c>
      <c r="AP30" s="60" t="str">
        <f>IF(AP28="","",VLOOKUP(AP28,'[2]シフト記号表（勤務時間帯）'!$C$6:$U$35,19,FALSE))</f>
        <v/>
      </c>
      <c r="AQ30" s="60" t="str">
        <f>IF(AQ28="","",VLOOKUP(AQ28,'[2]シフト記号表（勤務時間帯）'!$C$6:$U$35,19,FALSE))</f>
        <v/>
      </c>
      <c r="AR30" s="60" t="str">
        <f>IF(AR28="","",VLOOKUP(AR28,'[2]シフト記号表（勤務時間帯）'!$C$6:$U$35,19,FALSE))</f>
        <v/>
      </c>
      <c r="AS30" s="60" t="str">
        <f>IF(AS28="","",VLOOKUP(AS28,'[2]シフト記号表（勤務時間帯）'!$C$6:$U$35,19,FALSE))</f>
        <v/>
      </c>
      <c r="AT30" s="61" t="str">
        <f>IF(AT28="","",VLOOKUP(AT28,'[2]シフト記号表（勤務時間帯）'!$C$6:$U$35,19,FALSE))</f>
        <v/>
      </c>
      <c r="AU30" s="59" t="str">
        <f>IF(AU28="","",VLOOKUP(AU28,'[2]シフト記号表（勤務時間帯）'!$C$6:$U$35,19,FALSE))</f>
        <v/>
      </c>
      <c r="AV30" s="60" t="str">
        <f>IF(AV28="","",VLOOKUP(AV28,'[2]シフト記号表（勤務時間帯）'!$C$6:$U$35,19,FALSE))</f>
        <v/>
      </c>
      <c r="AW30" s="60" t="str">
        <f>IF(AW28="","",VLOOKUP(AW28,'[2]シフト記号表（勤務時間帯）'!$C$6:$U$35,19,FALSE))</f>
        <v/>
      </c>
      <c r="AX30" s="381">
        <f>IF($BB$3="４週",SUM(S30:AT30),IF($BB$3="暦月",SUM(S30:AW30),""))</f>
        <v>0</v>
      </c>
      <c r="AY30" s="382"/>
      <c r="AZ30" s="383">
        <f>IF($BB$3="４週",AX30/4,IF($BB$3="暦月",'通所介護（100名）'!AX30/('通所介護（100名）'!$BB$8/7),""))</f>
        <v>0</v>
      </c>
      <c r="BA30" s="384"/>
      <c r="BB30" s="276"/>
      <c r="BC30" s="277"/>
      <c r="BD30" s="277"/>
      <c r="BE30" s="277"/>
      <c r="BF30" s="278"/>
    </row>
    <row r="31" spans="2:58" ht="20.25" customHeight="1" x14ac:dyDescent="0.2">
      <c r="B31" s="385">
        <f>B28+1</f>
        <v>4</v>
      </c>
      <c r="C31" s="294"/>
      <c r="D31" s="295"/>
      <c r="E31" s="296"/>
      <c r="F31" s="126"/>
      <c r="G31" s="282"/>
      <c r="H31" s="284"/>
      <c r="I31" s="264"/>
      <c r="J31" s="264"/>
      <c r="K31" s="265"/>
      <c r="L31" s="285"/>
      <c r="M31" s="286"/>
      <c r="N31" s="286"/>
      <c r="O31" s="287"/>
      <c r="P31" s="630" t="s">
        <v>377</v>
      </c>
      <c r="Q31" s="631"/>
      <c r="R31" s="632"/>
      <c r="S31" s="53"/>
      <c r="T31" s="54"/>
      <c r="U31" s="54"/>
      <c r="V31" s="54"/>
      <c r="W31" s="54"/>
      <c r="X31" s="54"/>
      <c r="Y31" s="55"/>
      <c r="Z31" s="53"/>
      <c r="AA31" s="54"/>
      <c r="AB31" s="54"/>
      <c r="AC31" s="54"/>
      <c r="AD31" s="54"/>
      <c r="AE31" s="54"/>
      <c r="AF31" s="55"/>
      <c r="AG31" s="53"/>
      <c r="AH31" s="54"/>
      <c r="AI31" s="54"/>
      <c r="AJ31" s="54"/>
      <c r="AK31" s="54"/>
      <c r="AL31" s="54"/>
      <c r="AM31" s="55"/>
      <c r="AN31" s="53"/>
      <c r="AO31" s="54"/>
      <c r="AP31" s="54"/>
      <c r="AQ31" s="54"/>
      <c r="AR31" s="54"/>
      <c r="AS31" s="54"/>
      <c r="AT31" s="55"/>
      <c r="AU31" s="53"/>
      <c r="AV31" s="54"/>
      <c r="AW31" s="54"/>
      <c r="AX31" s="373"/>
      <c r="AY31" s="374"/>
      <c r="AZ31" s="375"/>
      <c r="BA31" s="376"/>
      <c r="BB31" s="291"/>
      <c r="BC31" s="292"/>
      <c r="BD31" s="292"/>
      <c r="BE31" s="292"/>
      <c r="BF31" s="293"/>
    </row>
    <row r="32" spans="2:58" ht="20.25" customHeight="1" x14ac:dyDescent="0.2">
      <c r="B32" s="385"/>
      <c r="C32" s="297"/>
      <c r="D32" s="633"/>
      <c r="E32" s="298"/>
      <c r="F32" s="23"/>
      <c r="G32" s="259"/>
      <c r="H32" s="263"/>
      <c r="I32" s="264"/>
      <c r="J32" s="264"/>
      <c r="K32" s="265"/>
      <c r="L32" s="269"/>
      <c r="M32" s="622"/>
      <c r="N32" s="622"/>
      <c r="O32" s="270"/>
      <c r="P32" s="623" t="s">
        <v>380</v>
      </c>
      <c r="Q32" s="624"/>
      <c r="R32" s="625"/>
      <c r="S32" s="56" t="str">
        <f>IF(S31="","",VLOOKUP(S31,'[2]シフト記号表（勤務時間帯）'!$C$6:$K$35,9,FALSE))</f>
        <v/>
      </c>
      <c r="T32" s="57" t="str">
        <f>IF(T31="","",VLOOKUP(T31,'[2]シフト記号表（勤務時間帯）'!$C$6:$K$35,9,FALSE))</f>
        <v/>
      </c>
      <c r="U32" s="57" t="str">
        <f>IF(U31="","",VLOOKUP(U31,'[2]シフト記号表（勤務時間帯）'!$C$6:$K$35,9,FALSE))</f>
        <v/>
      </c>
      <c r="V32" s="57" t="str">
        <f>IF(V31="","",VLOOKUP(V31,'[2]シフト記号表（勤務時間帯）'!$C$6:$K$35,9,FALSE))</f>
        <v/>
      </c>
      <c r="W32" s="57" t="str">
        <f>IF(W31="","",VLOOKUP(W31,'[2]シフト記号表（勤務時間帯）'!$C$6:$K$35,9,FALSE))</f>
        <v/>
      </c>
      <c r="X32" s="57" t="str">
        <f>IF(X31="","",VLOOKUP(X31,'[2]シフト記号表（勤務時間帯）'!$C$6:$K$35,9,FALSE))</f>
        <v/>
      </c>
      <c r="Y32" s="58" t="str">
        <f>IF(Y31="","",VLOOKUP(Y31,'[2]シフト記号表（勤務時間帯）'!$C$6:$K$35,9,FALSE))</f>
        <v/>
      </c>
      <c r="Z32" s="56" t="str">
        <f>IF(Z31="","",VLOOKUP(Z31,'[2]シフト記号表（勤務時間帯）'!$C$6:$K$35,9,FALSE))</f>
        <v/>
      </c>
      <c r="AA32" s="57" t="str">
        <f>IF(AA31="","",VLOOKUP(AA31,'[2]シフト記号表（勤務時間帯）'!$C$6:$K$35,9,FALSE))</f>
        <v/>
      </c>
      <c r="AB32" s="57" t="str">
        <f>IF(AB31="","",VLOOKUP(AB31,'[2]シフト記号表（勤務時間帯）'!$C$6:$K$35,9,FALSE))</f>
        <v/>
      </c>
      <c r="AC32" s="57" t="str">
        <f>IF(AC31="","",VLOOKUP(AC31,'[2]シフト記号表（勤務時間帯）'!$C$6:$K$35,9,FALSE))</f>
        <v/>
      </c>
      <c r="AD32" s="57" t="str">
        <f>IF(AD31="","",VLOOKUP(AD31,'[2]シフト記号表（勤務時間帯）'!$C$6:$K$35,9,FALSE))</f>
        <v/>
      </c>
      <c r="AE32" s="57" t="str">
        <f>IF(AE31="","",VLOOKUP(AE31,'[2]シフト記号表（勤務時間帯）'!$C$6:$K$35,9,FALSE))</f>
        <v/>
      </c>
      <c r="AF32" s="58" t="str">
        <f>IF(AF31="","",VLOOKUP(AF31,'[2]シフト記号表（勤務時間帯）'!$C$6:$K$35,9,FALSE))</f>
        <v/>
      </c>
      <c r="AG32" s="56" t="str">
        <f>IF(AG31="","",VLOOKUP(AG31,'[2]シフト記号表（勤務時間帯）'!$C$6:$K$35,9,FALSE))</f>
        <v/>
      </c>
      <c r="AH32" s="57" t="str">
        <f>IF(AH31="","",VLOOKUP(AH31,'[2]シフト記号表（勤務時間帯）'!$C$6:$K$35,9,FALSE))</f>
        <v/>
      </c>
      <c r="AI32" s="57" t="str">
        <f>IF(AI31="","",VLOOKUP(AI31,'[2]シフト記号表（勤務時間帯）'!$C$6:$K$35,9,FALSE))</f>
        <v/>
      </c>
      <c r="AJ32" s="57" t="str">
        <f>IF(AJ31="","",VLOOKUP(AJ31,'[2]シフト記号表（勤務時間帯）'!$C$6:$K$35,9,FALSE))</f>
        <v/>
      </c>
      <c r="AK32" s="57" t="str">
        <f>IF(AK31="","",VLOOKUP(AK31,'[2]シフト記号表（勤務時間帯）'!$C$6:$K$35,9,FALSE))</f>
        <v/>
      </c>
      <c r="AL32" s="57" t="str">
        <f>IF(AL31="","",VLOOKUP(AL31,'[2]シフト記号表（勤務時間帯）'!$C$6:$K$35,9,FALSE))</f>
        <v/>
      </c>
      <c r="AM32" s="58" t="str">
        <f>IF(AM31="","",VLOOKUP(AM31,'[2]シフト記号表（勤務時間帯）'!$C$6:$K$35,9,FALSE))</f>
        <v/>
      </c>
      <c r="AN32" s="56" t="str">
        <f>IF(AN31="","",VLOOKUP(AN31,'[2]シフト記号表（勤務時間帯）'!$C$6:$K$35,9,FALSE))</f>
        <v/>
      </c>
      <c r="AO32" s="57" t="str">
        <f>IF(AO31="","",VLOOKUP(AO31,'[2]シフト記号表（勤務時間帯）'!$C$6:$K$35,9,FALSE))</f>
        <v/>
      </c>
      <c r="AP32" s="57" t="str">
        <f>IF(AP31="","",VLOOKUP(AP31,'[2]シフト記号表（勤務時間帯）'!$C$6:$K$35,9,FALSE))</f>
        <v/>
      </c>
      <c r="AQ32" s="57" t="str">
        <f>IF(AQ31="","",VLOOKUP(AQ31,'[2]シフト記号表（勤務時間帯）'!$C$6:$K$35,9,FALSE))</f>
        <v/>
      </c>
      <c r="AR32" s="57" t="str">
        <f>IF(AR31="","",VLOOKUP(AR31,'[2]シフト記号表（勤務時間帯）'!$C$6:$K$35,9,FALSE))</f>
        <v/>
      </c>
      <c r="AS32" s="57" t="str">
        <f>IF(AS31="","",VLOOKUP(AS31,'[2]シフト記号表（勤務時間帯）'!$C$6:$K$35,9,FALSE))</f>
        <v/>
      </c>
      <c r="AT32" s="58" t="str">
        <f>IF(AT31="","",VLOOKUP(AT31,'[2]シフト記号表（勤務時間帯）'!$C$6:$K$35,9,FALSE))</f>
        <v/>
      </c>
      <c r="AU32" s="56" t="str">
        <f>IF(AU31="","",VLOOKUP(AU31,'[2]シフト記号表（勤務時間帯）'!$C$6:$K$35,9,FALSE))</f>
        <v/>
      </c>
      <c r="AV32" s="57" t="str">
        <f>IF(AV31="","",VLOOKUP(AV31,'[2]シフト記号表（勤務時間帯）'!$C$6:$K$35,9,FALSE))</f>
        <v/>
      </c>
      <c r="AW32" s="57" t="str">
        <f>IF(AW31="","",VLOOKUP(AW31,'[2]シフト記号表（勤務時間帯）'!$C$6:$K$35,9,FALSE))</f>
        <v/>
      </c>
      <c r="AX32" s="377">
        <f>IF($BB$3="４週",SUM(S32:AT32),IF($BB$3="暦月",SUM(S32:AW32),""))</f>
        <v>0</v>
      </c>
      <c r="AY32" s="378"/>
      <c r="AZ32" s="379">
        <f>IF($BB$3="４週",AX32/4,IF($BB$3="暦月",'通所介護（100名）'!AX32/('通所介護（100名）'!$BB$8/7),""))</f>
        <v>0</v>
      </c>
      <c r="BA32" s="380"/>
      <c r="BB32" s="274"/>
      <c r="BC32" s="626"/>
      <c r="BD32" s="626"/>
      <c r="BE32" s="626"/>
      <c r="BF32" s="275"/>
    </row>
    <row r="33" spans="2:58" ht="20.25" customHeight="1" x14ac:dyDescent="0.2">
      <c r="B33" s="385"/>
      <c r="C33" s="299"/>
      <c r="D33" s="300"/>
      <c r="E33" s="301"/>
      <c r="F33" s="23">
        <f>C31</f>
        <v>0</v>
      </c>
      <c r="G33" s="283"/>
      <c r="H33" s="263"/>
      <c r="I33" s="264"/>
      <c r="J33" s="264"/>
      <c r="K33" s="265"/>
      <c r="L33" s="288"/>
      <c r="M33" s="289"/>
      <c r="N33" s="289"/>
      <c r="O33" s="290"/>
      <c r="P33" s="627" t="s">
        <v>381</v>
      </c>
      <c r="Q33" s="628"/>
      <c r="R33" s="629"/>
      <c r="S33" s="59" t="str">
        <f>IF(S31="","",VLOOKUP(S31,'[2]シフト記号表（勤務時間帯）'!$C$6:$U$35,19,FALSE))</f>
        <v/>
      </c>
      <c r="T33" s="60" t="str">
        <f>IF(T31="","",VLOOKUP(T31,'[2]シフト記号表（勤務時間帯）'!$C$6:$U$35,19,FALSE))</f>
        <v/>
      </c>
      <c r="U33" s="60" t="str">
        <f>IF(U31="","",VLOOKUP(U31,'[2]シフト記号表（勤務時間帯）'!$C$6:$U$35,19,FALSE))</f>
        <v/>
      </c>
      <c r="V33" s="60" t="str">
        <f>IF(V31="","",VLOOKUP(V31,'[2]シフト記号表（勤務時間帯）'!$C$6:$U$35,19,FALSE))</f>
        <v/>
      </c>
      <c r="W33" s="60" t="str">
        <f>IF(W31="","",VLOOKUP(W31,'[2]シフト記号表（勤務時間帯）'!$C$6:$U$35,19,FALSE))</f>
        <v/>
      </c>
      <c r="X33" s="60" t="str">
        <f>IF(X31="","",VLOOKUP(X31,'[2]シフト記号表（勤務時間帯）'!$C$6:$U$35,19,FALSE))</f>
        <v/>
      </c>
      <c r="Y33" s="61" t="str">
        <f>IF(Y31="","",VLOOKUP(Y31,'[2]シフト記号表（勤務時間帯）'!$C$6:$U$35,19,FALSE))</f>
        <v/>
      </c>
      <c r="Z33" s="59" t="str">
        <f>IF(Z31="","",VLOOKUP(Z31,'[2]シフト記号表（勤務時間帯）'!$C$6:$U$35,19,FALSE))</f>
        <v/>
      </c>
      <c r="AA33" s="60" t="str">
        <f>IF(AA31="","",VLOOKUP(AA31,'[2]シフト記号表（勤務時間帯）'!$C$6:$U$35,19,FALSE))</f>
        <v/>
      </c>
      <c r="AB33" s="60" t="str">
        <f>IF(AB31="","",VLOOKUP(AB31,'[2]シフト記号表（勤務時間帯）'!$C$6:$U$35,19,FALSE))</f>
        <v/>
      </c>
      <c r="AC33" s="60" t="str">
        <f>IF(AC31="","",VLOOKUP(AC31,'[2]シフト記号表（勤務時間帯）'!$C$6:$U$35,19,FALSE))</f>
        <v/>
      </c>
      <c r="AD33" s="60" t="str">
        <f>IF(AD31="","",VLOOKUP(AD31,'[2]シフト記号表（勤務時間帯）'!$C$6:$U$35,19,FALSE))</f>
        <v/>
      </c>
      <c r="AE33" s="60" t="str">
        <f>IF(AE31="","",VLOOKUP(AE31,'[2]シフト記号表（勤務時間帯）'!$C$6:$U$35,19,FALSE))</f>
        <v/>
      </c>
      <c r="AF33" s="61" t="str">
        <f>IF(AF31="","",VLOOKUP(AF31,'[2]シフト記号表（勤務時間帯）'!$C$6:$U$35,19,FALSE))</f>
        <v/>
      </c>
      <c r="AG33" s="59" t="str">
        <f>IF(AG31="","",VLOOKUP(AG31,'[2]シフト記号表（勤務時間帯）'!$C$6:$U$35,19,FALSE))</f>
        <v/>
      </c>
      <c r="AH33" s="60" t="str">
        <f>IF(AH31="","",VLOOKUP(AH31,'[2]シフト記号表（勤務時間帯）'!$C$6:$U$35,19,FALSE))</f>
        <v/>
      </c>
      <c r="AI33" s="60" t="str">
        <f>IF(AI31="","",VLOOKUP(AI31,'[2]シフト記号表（勤務時間帯）'!$C$6:$U$35,19,FALSE))</f>
        <v/>
      </c>
      <c r="AJ33" s="60" t="str">
        <f>IF(AJ31="","",VLOOKUP(AJ31,'[2]シフト記号表（勤務時間帯）'!$C$6:$U$35,19,FALSE))</f>
        <v/>
      </c>
      <c r="AK33" s="60" t="str">
        <f>IF(AK31="","",VLOOKUP(AK31,'[2]シフト記号表（勤務時間帯）'!$C$6:$U$35,19,FALSE))</f>
        <v/>
      </c>
      <c r="AL33" s="60" t="str">
        <f>IF(AL31="","",VLOOKUP(AL31,'[2]シフト記号表（勤務時間帯）'!$C$6:$U$35,19,FALSE))</f>
        <v/>
      </c>
      <c r="AM33" s="61" t="str">
        <f>IF(AM31="","",VLOOKUP(AM31,'[2]シフト記号表（勤務時間帯）'!$C$6:$U$35,19,FALSE))</f>
        <v/>
      </c>
      <c r="AN33" s="59" t="str">
        <f>IF(AN31="","",VLOOKUP(AN31,'[2]シフト記号表（勤務時間帯）'!$C$6:$U$35,19,FALSE))</f>
        <v/>
      </c>
      <c r="AO33" s="60" t="str">
        <f>IF(AO31="","",VLOOKUP(AO31,'[2]シフト記号表（勤務時間帯）'!$C$6:$U$35,19,FALSE))</f>
        <v/>
      </c>
      <c r="AP33" s="60" t="str">
        <f>IF(AP31="","",VLOOKUP(AP31,'[2]シフト記号表（勤務時間帯）'!$C$6:$U$35,19,FALSE))</f>
        <v/>
      </c>
      <c r="AQ33" s="60" t="str">
        <f>IF(AQ31="","",VLOOKUP(AQ31,'[2]シフト記号表（勤務時間帯）'!$C$6:$U$35,19,FALSE))</f>
        <v/>
      </c>
      <c r="AR33" s="60" t="str">
        <f>IF(AR31="","",VLOOKUP(AR31,'[2]シフト記号表（勤務時間帯）'!$C$6:$U$35,19,FALSE))</f>
        <v/>
      </c>
      <c r="AS33" s="60" t="str">
        <f>IF(AS31="","",VLOOKUP(AS31,'[2]シフト記号表（勤務時間帯）'!$C$6:$U$35,19,FALSE))</f>
        <v/>
      </c>
      <c r="AT33" s="61" t="str">
        <f>IF(AT31="","",VLOOKUP(AT31,'[2]シフト記号表（勤務時間帯）'!$C$6:$U$35,19,FALSE))</f>
        <v/>
      </c>
      <c r="AU33" s="59" t="str">
        <f>IF(AU31="","",VLOOKUP(AU31,'[2]シフト記号表（勤務時間帯）'!$C$6:$U$35,19,FALSE))</f>
        <v/>
      </c>
      <c r="AV33" s="60" t="str">
        <f>IF(AV31="","",VLOOKUP(AV31,'[2]シフト記号表（勤務時間帯）'!$C$6:$U$35,19,FALSE))</f>
        <v/>
      </c>
      <c r="AW33" s="60" t="str">
        <f>IF(AW31="","",VLOOKUP(AW31,'[2]シフト記号表（勤務時間帯）'!$C$6:$U$35,19,FALSE))</f>
        <v/>
      </c>
      <c r="AX33" s="381">
        <f>IF($BB$3="４週",SUM(S33:AT33),IF($BB$3="暦月",SUM(S33:AW33),""))</f>
        <v>0</v>
      </c>
      <c r="AY33" s="382"/>
      <c r="AZ33" s="383">
        <f>IF($BB$3="４週",AX33/4,IF($BB$3="暦月",'通所介護（100名）'!AX33/('通所介護（100名）'!$BB$8/7),""))</f>
        <v>0</v>
      </c>
      <c r="BA33" s="384"/>
      <c r="BB33" s="276"/>
      <c r="BC33" s="277"/>
      <c r="BD33" s="277"/>
      <c r="BE33" s="277"/>
      <c r="BF33" s="278"/>
    </row>
    <row r="34" spans="2:58" ht="20.25" customHeight="1" x14ac:dyDescent="0.2">
      <c r="B34" s="385">
        <f>B31+1</f>
        <v>5</v>
      </c>
      <c r="C34" s="294"/>
      <c r="D34" s="295"/>
      <c r="E34" s="296"/>
      <c r="F34" s="126"/>
      <c r="G34" s="282"/>
      <c r="H34" s="284"/>
      <c r="I34" s="264"/>
      <c r="J34" s="264"/>
      <c r="K34" s="265"/>
      <c r="L34" s="285"/>
      <c r="M34" s="286"/>
      <c r="N34" s="286"/>
      <c r="O34" s="287"/>
      <c r="P34" s="630" t="s">
        <v>377</v>
      </c>
      <c r="Q34" s="631"/>
      <c r="R34" s="632"/>
      <c r="S34" s="53"/>
      <c r="T34" s="54"/>
      <c r="U34" s="54"/>
      <c r="V34" s="54"/>
      <c r="W34" s="54"/>
      <c r="X34" s="54"/>
      <c r="Y34" s="55"/>
      <c r="Z34" s="53"/>
      <c r="AA34" s="54"/>
      <c r="AB34" s="54"/>
      <c r="AC34" s="54"/>
      <c r="AD34" s="54"/>
      <c r="AE34" s="54"/>
      <c r="AF34" s="55"/>
      <c r="AG34" s="53"/>
      <c r="AH34" s="54"/>
      <c r="AI34" s="54"/>
      <c r="AJ34" s="54"/>
      <c r="AK34" s="54"/>
      <c r="AL34" s="54"/>
      <c r="AM34" s="55"/>
      <c r="AN34" s="53"/>
      <c r="AO34" s="54"/>
      <c r="AP34" s="54"/>
      <c r="AQ34" s="54"/>
      <c r="AR34" s="54"/>
      <c r="AS34" s="54"/>
      <c r="AT34" s="55"/>
      <c r="AU34" s="53"/>
      <c r="AV34" s="54"/>
      <c r="AW34" s="54"/>
      <c r="AX34" s="373"/>
      <c r="AY34" s="374"/>
      <c r="AZ34" s="375"/>
      <c r="BA34" s="376"/>
      <c r="BB34" s="291"/>
      <c r="BC34" s="292"/>
      <c r="BD34" s="292"/>
      <c r="BE34" s="292"/>
      <c r="BF34" s="293"/>
    </row>
    <row r="35" spans="2:58" ht="20.25" customHeight="1" x14ac:dyDescent="0.2">
      <c r="B35" s="385"/>
      <c r="C35" s="297"/>
      <c r="D35" s="633"/>
      <c r="E35" s="298"/>
      <c r="F35" s="23"/>
      <c r="G35" s="259"/>
      <c r="H35" s="263"/>
      <c r="I35" s="264"/>
      <c r="J35" s="264"/>
      <c r="K35" s="265"/>
      <c r="L35" s="269"/>
      <c r="M35" s="622"/>
      <c r="N35" s="622"/>
      <c r="O35" s="270"/>
      <c r="P35" s="623" t="s">
        <v>380</v>
      </c>
      <c r="Q35" s="624"/>
      <c r="R35" s="625"/>
      <c r="S35" s="56" t="str">
        <f>IF(S34="","",VLOOKUP(S34,'[2]シフト記号表（勤務時間帯）'!$C$6:$K$35,9,FALSE))</f>
        <v/>
      </c>
      <c r="T35" s="57" t="str">
        <f>IF(T34="","",VLOOKUP(T34,'[2]シフト記号表（勤務時間帯）'!$C$6:$K$35,9,FALSE))</f>
        <v/>
      </c>
      <c r="U35" s="57" t="str">
        <f>IF(U34="","",VLOOKUP(U34,'[2]シフト記号表（勤務時間帯）'!$C$6:$K$35,9,FALSE))</f>
        <v/>
      </c>
      <c r="V35" s="57" t="str">
        <f>IF(V34="","",VLOOKUP(V34,'[2]シフト記号表（勤務時間帯）'!$C$6:$K$35,9,FALSE))</f>
        <v/>
      </c>
      <c r="W35" s="57" t="str">
        <f>IF(W34="","",VLOOKUP(W34,'[2]シフト記号表（勤務時間帯）'!$C$6:$K$35,9,FALSE))</f>
        <v/>
      </c>
      <c r="X35" s="57" t="str">
        <f>IF(X34="","",VLOOKUP(X34,'[2]シフト記号表（勤務時間帯）'!$C$6:$K$35,9,FALSE))</f>
        <v/>
      </c>
      <c r="Y35" s="58" t="str">
        <f>IF(Y34="","",VLOOKUP(Y34,'[2]シフト記号表（勤務時間帯）'!$C$6:$K$35,9,FALSE))</f>
        <v/>
      </c>
      <c r="Z35" s="56" t="str">
        <f>IF(Z34="","",VLOOKUP(Z34,'[2]シフト記号表（勤務時間帯）'!$C$6:$K$35,9,FALSE))</f>
        <v/>
      </c>
      <c r="AA35" s="57" t="str">
        <f>IF(AA34="","",VLOOKUP(AA34,'[2]シフト記号表（勤務時間帯）'!$C$6:$K$35,9,FALSE))</f>
        <v/>
      </c>
      <c r="AB35" s="57" t="str">
        <f>IF(AB34="","",VLOOKUP(AB34,'[2]シフト記号表（勤務時間帯）'!$C$6:$K$35,9,FALSE))</f>
        <v/>
      </c>
      <c r="AC35" s="57" t="str">
        <f>IF(AC34="","",VLOOKUP(AC34,'[2]シフト記号表（勤務時間帯）'!$C$6:$K$35,9,FALSE))</f>
        <v/>
      </c>
      <c r="AD35" s="57" t="str">
        <f>IF(AD34="","",VLOOKUP(AD34,'[2]シフト記号表（勤務時間帯）'!$C$6:$K$35,9,FALSE))</f>
        <v/>
      </c>
      <c r="AE35" s="57" t="str">
        <f>IF(AE34="","",VLOOKUP(AE34,'[2]シフト記号表（勤務時間帯）'!$C$6:$K$35,9,FALSE))</f>
        <v/>
      </c>
      <c r="AF35" s="58" t="str">
        <f>IF(AF34="","",VLOOKUP(AF34,'[2]シフト記号表（勤務時間帯）'!$C$6:$K$35,9,FALSE))</f>
        <v/>
      </c>
      <c r="AG35" s="56" t="str">
        <f>IF(AG34="","",VLOOKUP(AG34,'[2]シフト記号表（勤務時間帯）'!$C$6:$K$35,9,FALSE))</f>
        <v/>
      </c>
      <c r="AH35" s="57" t="str">
        <f>IF(AH34="","",VLOOKUP(AH34,'[2]シフト記号表（勤務時間帯）'!$C$6:$K$35,9,FALSE))</f>
        <v/>
      </c>
      <c r="AI35" s="57" t="str">
        <f>IF(AI34="","",VLOOKUP(AI34,'[2]シフト記号表（勤務時間帯）'!$C$6:$K$35,9,FALSE))</f>
        <v/>
      </c>
      <c r="AJ35" s="57" t="str">
        <f>IF(AJ34="","",VLOOKUP(AJ34,'[2]シフト記号表（勤務時間帯）'!$C$6:$K$35,9,FALSE))</f>
        <v/>
      </c>
      <c r="AK35" s="57" t="str">
        <f>IF(AK34="","",VLOOKUP(AK34,'[2]シフト記号表（勤務時間帯）'!$C$6:$K$35,9,FALSE))</f>
        <v/>
      </c>
      <c r="AL35" s="57" t="str">
        <f>IF(AL34="","",VLOOKUP(AL34,'[2]シフト記号表（勤務時間帯）'!$C$6:$K$35,9,FALSE))</f>
        <v/>
      </c>
      <c r="AM35" s="58" t="str">
        <f>IF(AM34="","",VLOOKUP(AM34,'[2]シフト記号表（勤務時間帯）'!$C$6:$K$35,9,FALSE))</f>
        <v/>
      </c>
      <c r="AN35" s="56" t="str">
        <f>IF(AN34="","",VLOOKUP(AN34,'[2]シフト記号表（勤務時間帯）'!$C$6:$K$35,9,FALSE))</f>
        <v/>
      </c>
      <c r="AO35" s="57" t="str">
        <f>IF(AO34="","",VLOOKUP(AO34,'[2]シフト記号表（勤務時間帯）'!$C$6:$K$35,9,FALSE))</f>
        <v/>
      </c>
      <c r="AP35" s="57" t="str">
        <f>IF(AP34="","",VLOOKUP(AP34,'[2]シフト記号表（勤務時間帯）'!$C$6:$K$35,9,FALSE))</f>
        <v/>
      </c>
      <c r="AQ35" s="57" t="str">
        <f>IF(AQ34="","",VLOOKUP(AQ34,'[2]シフト記号表（勤務時間帯）'!$C$6:$K$35,9,FALSE))</f>
        <v/>
      </c>
      <c r="AR35" s="57" t="str">
        <f>IF(AR34="","",VLOOKUP(AR34,'[2]シフト記号表（勤務時間帯）'!$C$6:$K$35,9,FALSE))</f>
        <v/>
      </c>
      <c r="AS35" s="57" t="str">
        <f>IF(AS34="","",VLOOKUP(AS34,'[2]シフト記号表（勤務時間帯）'!$C$6:$K$35,9,FALSE))</f>
        <v/>
      </c>
      <c r="AT35" s="58" t="str">
        <f>IF(AT34="","",VLOOKUP(AT34,'[2]シフト記号表（勤務時間帯）'!$C$6:$K$35,9,FALSE))</f>
        <v/>
      </c>
      <c r="AU35" s="56" t="str">
        <f>IF(AU34="","",VLOOKUP(AU34,'[2]シフト記号表（勤務時間帯）'!$C$6:$K$35,9,FALSE))</f>
        <v/>
      </c>
      <c r="AV35" s="57" t="str">
        <f>IF(AV34="","",VLOOKUP(AV34,'[2]シフト記号表（勤務時間帯）'!$C$6:$K$35,9,FALSE))</f>
        <v/>
      </c>
      <c r="AW35" s="57" t="str">
        <f>IF(AW34="","",VLOOKUP(AW34,'[2]シフト記号表（勤務時間帯）'!$C$6:$K$35,9,FALSE))</f>
        <v/>
      </c>
      <c r="AX35" s="377">
        <f>IF($BB$3="４週",SUM(S35:AT35),IF($BB$3="暦月",SUM(S35:AW35),""))</f>
        <v>0</v>
      </c>
      <c r="AY35" s="378"/>
      <c r="AZ35" s="379">
        <f>IF($BB$3="４週",AX35/4,IF($BB$3="暦月",'通所介護（100名）'!AX35/('通所介護（100名）'!$BB$8/7),""))</f>
        <v>0</v>
      </c>
      <c r="BA35" s="380"/>
      <c r="BB35" s="274"/>
      <c r="BC35" s="626"/>
      <c r="BD35" s="626"/>
      <c r="BE35" s="626"/>
      <c r="BF35" s="275"/>
    </row>
    <row r="36" spans="2:58" ht="20.25" customHeight="1" x14ac:dyDescent="0.2">
      <c r="B36" s="385"/>
      <c r="C36" s="299"/>
      <c r="D36" s="300"/>
      <c r="E36" s="301"/>
      <c r="F36" s="23">
        <f>C34</f>
        <v>0</v>
      </c>
      <c r="G36" s="283"/>
      <c r="H36" s="263"/>
      <c r="I36" s="264"/>
      <c r="J36" s="264"/>
      <c r="K36" s="265"/>
      <c r="L36" s="288"/>
      <c r="M36" s="289"/>
      <c r="N36" s="289"/>
      <c r="O36" s="290"/>
      <c r="P36" s="627" t="s">
        <v>381</v>
      </c>
      <c r="Q36" s="628"/>
      <c r="R36" s="629"/>
      <c r="S36" s="59" t="str">
        <f>IF(S34="","",VLOOKUP(S34,'[2]シフト記号表（勤務時間帯）'!$C$6:$U$35,19,FALSE))</f>
        <v/>
      </c>
      <c r="T36" s="60" t="str">
        <f>IF(T34="","",VLOOKUP(T34,'[2]シフト記号表（勤務時間帯）'!$C$6:$U$35,19,FALSE))</f>
        <v/>
      </c>
      <c r="U36" s="60" t="str">
        <f>IF(U34="","",VLOOKUP(U34,'[2]シフト記号表（勤務時間帯）'!$C$6:$U$35,19,FALSE))</f>
        <v/>
      </c>
      <c r="V36" s="60" t="str">
        <f>IF(V34="","",VLOOKUP(V34,'[2]シフト記号表（勤務時間帯）'!$C$6:$U$35,19,FALSE))</f>
        <v/>
      </c>
      <c r="W36" s="60" t="str">
        <f>IF(W34="","",VLOOKUP(W34,'[2]シフト記号表（勤務時間帯）'!$C$6:$U$35,19,FALSE))</f>
        <v/>
      </c>
      <c r="X36" s="60" t="str">
        <f>IF(X34="","",VLOOKUP(X34,'[2]シフト記号表（勤務時間帯）'!$C$6:$U$35,19,FALSE))</f>
        <v/>
      </c>
      <c r="Y36" s="61" t="str">
        <f>IF(Y34="","",VLOOKUP(Y34,'[2]シフト記号表（勤務時間帯）'!$C$6:$U$35,19,FALSE))</f>
        <v/>
      </c>
      <c r="Z36" s="59" t="str">
        <f>IF(Z34="","",VLOOKUP(Z34,'[2]シフト記号表（勤務時間帯）'!$C$6:$U$35,19,FALSE))</f>
        <v/>
      </c>
      <c r="AA36" s="60" t="str">
        <f>IF(AA34="","",VLOOKUP(AA34,'[2]シフト記号表（勤務時間帯）'!$C$6:$U$35,19,FALSE))</f>
        <v/>
      </c>
      <c r="AB36" s="60" t="str">
        <f>IF(AB34="","",VLOOKUP(AB34,'[2]シフト記号表（勤務時間帯）'!$C$6:$U$35,19,FALSE))</f>
        <v/>
      </c>
      <c r="AC36" s="60" t="str">
        <f>IF(AC34="","",VLOOKUP(AC34,'[2]シフト記号表（勤務時間帯）'!$C$6:$U$35,19,FALSE))</f>
        <v/>
      </c>
      <c r="AD36" s="60" t="str">
        <f>IF(AD34="","",VLOOKUP(AD34,'[2]シフト記号表（勤務時間帯）'!$C$6:$U$35,19,FALSE))</f>
        <v/>
      </c>
      <c r="AE36" s="60" t="str">
        <f>IF(AE34="","",VLOOKUP(AE34,'[2]シフト記号表（勤務時間帯）'!$C$6:$U$35,19,FALSE))</f>
        <v/>
      </c>
      <c r="AF36" s="61" t="str">
        <f>IF(AF34="","",VLOOKUP(AF34,'[2]シフト記号表（勤務時間帯）'!$C$6:$U$35,19,FALSE))</f>
        <v/>
      </c>
      <c r="AG36" s="59" t="str">
        <f>IF(AG34="","",VLOOKUP(AG34,'[2]シフト記号表（勤務時間帯）'!$C$6:$U$35,19,FALSE))</f>
        <v/>
      </c>
      <c r="AH36" s="60" t="str">
        <f>IF(AH34="","",VLOOKUP(AH34,'[2]シフト記号表（勤務時間帯）'!$C$6:$U$35,19,FALSE))</f>
        <v/>
      </c>
      <c r="AI36" s="60" t="str">
        <f>IF(AI34="","",VLOOKUP(AI34,'[2]シフト記号表（勤務時間帯）'!$C$6:$U$35,19,FALSE))</f>
        <v/>
      </c>
      <c r="AJ36" s="60" t="str">
        <f>IF(AJ34="","",VLOOKUP(AJ34,'[2]シフト記号表（勤務時間帯）'!$C$6:$U$35,19,FALSE))</f>
        <v/>
      </c>
      <c r="AK36" s="60" t="str">
        <f>IF(AK34="","",VLOOKUP(AK34,'[2]シフト記号表（勤務時間帯）'!$C$6:$U$35,19,FALSE))</f>
        <v/>
      </c>
      <c r="AL36" s="60" t="str">
        <f>IF(AL34="","",VLOOKUP(AL34,'[2]シフト記号表（勤務時間帯）'!$C$6:$U$35,19,FALSE))</f>
        <v/>
      </c>
      <c r="AM36" s="61" t="str">
        <f>IF(AM34="","",VLOOKUP(AM34,'[2]シフト記号表（勤務時間帯）'!$C$6:$U$35,19,FALSE))</f>
        <v/>
      </c>
      <c r="AN36" s="59" t="str">
        <f>IF(AN34="","",VLOOKUP(AN34,'[2]シフト記号表（勤務時間帯）'!$C$6:$U$35,19,FALSE))</f>
        <v/>
      </c>
      <c r="AO36" s="60" t="str">
        <f>IF(AO34="","",VLOOKUP(AO34,'[2]シフト記号表（勤務時間帯）'!$C$6:$U$35,19,FALSE))</f>
        <v/>
      </c>
      <c r="AP36" s="60" t="str">
        <f>IF(AP34="","",VLOOKUP(AP34,'[2]シフト記号表（勤務時間帯）'!$C$6:$U$35,19,FALSE))</f>
        <v/>
      </c>
      <c r="AQ36" s="60" t="str">
        <f>IF(AQ34="","",VLOOKUP(AQ34,'[2]シフト記号表（勤務時間帯）'!$C$6:$U$35,19,FALSE))</f>
        <v/>
      </c>
      <c r="AR36" s="60" t="str">
        <f>IF(AR34="","",VLOOKUP(AR34,'[2]シフト記号表（勤務時間帯）'!$C$6:$U$35,19,FALSE))</f>
        <v/>
      </c>
      <c r="AS36" s="60" t="str">
        <f>IF(AS34="","",VLOOKUP(AS34,'[2]シフト記号表（勤務時間帯）'!$C$6:$U$35,19,FALSE))</f>
        <v/>
      </c>
      <c r="AT36" s="61" t="str">
        <f>IF(AT34="","",VLOOKUP(AT34,'[2]シフト記号表（勤務時間帯）'!$C$6:$U$35,19,FALSE))</f>
        <v/>
      </c>
      <c r="AU36" s="59" t="str">
        <f>IF(AU34="","",VLOOKUP(AU34,'[2]シフト記号表（勤務時間帯）'!$C$6:$U$35,19,FALSE))</f>
        <v/>
      </c>
      <c r="AV36" s="60" t="str">
        <f>IF(AV34="","",VLOOKUP(AV34,'[2]シフト記号表（勤務時間帯）'!$C$6:$U$35,19,FALSE))</f>
        <v/>
      </c>
      <c r="AW36" s="60" t="str">
        <f>IF(AW34="","",VLOOKUP(AW34,'[2]シフト記号表（勤務時間帯）'!$C$6:$U$35,19,FALSE))</f>
        <v/>
      </c>
      <c r="AX36" s="381">
        <f>IF($BB$3="４週",SUM(S36:AT36),IF($BB$3="暦月",SUM(S36:AW36),""))</f>
        <v>0</v>
      </c>
      <c r="AY36" s="382"/>
      <c r="AZ36" s="383">
        <f>IF($BB$3="４週",AX36/4,IF($BB$3="暦月",'通所介護（100名）'!AX36/('通所介護（100名）'!$BB$8/7),""))</f>
        <v>0</v>
      </c>
      <c r="BA36" s="384"/>
      <c r="BB36" s="276"/>
      <c r="BC36" s="277"/>
      <c r="BD36" s="277"/>
      <c r="BE36" s="277"/>
      <c r="BF36" s="278"/>
    </row>
    <row r="37" spans="2:58" ht="20.25" customHeight="1" x14ac:dyDescent="0.2">
      <c r="B37" s="385">
        <f>B34+1</f>
        <v>6</v>
      </c>
      <c r="C37" s="294"/>
      <c r="D37" s="295"/>
      <c r="E37" s="296"/>
      <c r="F37" s="126"/>
      <c r="G37" s="282"/>
      <c r="H37" s="284"/>
      <c r="I37" s="264"/>
      <c r="J37" s="264"/>
      <c r="K37" s="265"/>
      <c r="L37" s="285"/>
      <c r="M37" s="286"/>
      <c r="N37" s="286"/>
      <c r="O37" s="287"/>
      <c r="P37" s="630" t="s">
        <v>377</v>
      </c>
      <c r="Q37" s="631"/>
      <c r="R37" s="632"/>
      <c r="S37" s="53"/>
      <c r="T37" s="54"/>
      <c r="U37" s="54"/>
      <c r="V37" s="54"/>
      <c r="W37" s="54"/>
      <c r="X37" s="54"/>
      <c r="Y37" s="55"/>
      <c r="Z37" s="53"/>
      <c r="AA37" s="54"/>
      <c r="AB37" s="54"/>
      <c r="AC37" s="54"/>
      <c r="AD37" s="54"/>
      <c r="AE37" s="54"/>
      <c r="AF37" s="55"/>
      <c r="AG37" s="53"/>
      <c r="AH37" s="54"/>
      <c r="AI37" s="54"/>
      <c r="AJ37" s="54"/>
      <c r="AK37" s="54"/>
      <c r="AL37" s="54"/>
      <c r="AM37" s="55"/>
      <c r="AN37" s="53"/>
      <c r="AO37" s="54"/>
      <c r="AP37" s="54"/>
      <c r="AQ37" s="54"/>
      <c r="AR37" s="54"/>
      <c r="AS37" s="54"/>
      <c r="AT37" s="55"/>
      <c r="AU37" s="53"/>
      <c r="AV37" s="54"/>
      <c r="AW37" s="54"/>
      <c r="AX37" s="373"/>
      <c r="AY37" s="374"/>
      <c r="AZ37" s="375"/>
      <c r="BA37" s="376"/>
      <c r="BB37" s="291"/>
      <c r="BC37" s="292"/>
      <c r="BD37" s="292"/>
      <c r="BE37" s="292"/>
      <c r="BF37" s="293"/>
    </row>
    <row r="38" spans="2:58" ht="20.25" customHeight="1" x14ac:dyDescent="0.2">
      <c r="B38" s="385"/>
      <c r="C38" s="297"/>
      <c r="D38" s="633"/>
      <c r="E38" s="298"/>
      <c r="F38" s="23"/>
      <c r="G38" s="259"/>
      <c r="H38" s="263"/>
      <c r="I38" s="264"/>
      <c r="J38" s="264"/>
      <c r="K38" s="265"/>
      <c r="L38" s="269"/>
      <c r="M38" s="622"/>
      <c r="N38" s="622"/>
      <c r="O38" s="270"/>
      <c r="P38" s="623" t="s">
        <v>380</v>
      </c>
      <c r="Q38" s="624"/>
      <c r="R38" s="625"/>
      <c r="S38" s="56" t="str">
        <f>IF(S37="","",VLOOKUP(S37,'[2]シフト記号表（勤務時間帯）'!$C$6:$K$35,9,FALSE))</f>
        <v/>
      </c>
      <c r="T38" s="57" t="str">
        <f>IF(T37="","",VLOOKUP(T37,'[2]シフト記号表（勤務時間帯）'!$C$6:$K$35,9,FALSE))</f>
        <v/>
      </c>
      <c r="U38" s="57" t="str">
        <f>IF(U37="","",VLOOKUP(U37,'[2]シフト記号表（勤務時間帯）'!$C$6:$K$35,9,FALSE))</f>
        <v/>
      </c>
      <c r="V38" s="57" t="str">
        <f>IF(V37="","",VLOOKUP(V37,'[2]シフト記号表（勤務時間帯）'!$C$6:$K$35,9,FALSE))</f>
        <v/>
      </c>
      <c r="W38" s="57" t="str">
        <f>IF(W37="","",VLOOKUP(W37,'[2]シフト記号表（勤務時間帯）'!$C$6:$K$35,9,FALSE))</f>
        <v/>
      </c>
      <c r="X38" s="57" t="str">
        <f>IF(X37="","",VLOOKUP(X37,'[2]シフト記号表（勤務時間帯）'!$C$6:$K$35,9,FALSE))</f>
        <v/>
      </c>
      <c r="Y38" s="58" t="str">
        <f>IF(Y37="","",VLOOKUP(Y37,'[2]シフト記号表（勤務時間帯）'!$C$6:$K$35,9,FALSE))</f>
        <v/>
      </c>
      <c r="Z38" s="56" t="str">
        <f>IF(Z37="","",VLOOKUP(Z37,'[2]シフト記号表（勤務時間帯）'!$C$6:$K$35,9,FALSE))</f>
        <v/>
      </c>
      <c r="AA38" s="57" t="str">
        <f>IF(AA37="","",VLOOKUP(AA37,'[2]シフト記号表（勤務時間帯）'!$C$6:$K$35,9,FALSE))</f>
        <v/>
      </c>
      <c r="AB38" s="57" t="str">
        <f>IF(AB37="","",VLOOKUP(AB37,'[2]シフト記号表（勤務時間帯）'!$C$6:$K$35,9,FALSE))</f>
        <v/>
      </c>
      <c r="AC38" s="57" t="str">
        <f>IF(AC37="","",VLOOKUP(AC37,'[2]シフト記号表（勤務時間帯）'!$C$6:$K$35,9,FALSE))</f>
        <v/>
      </c>
      <c r="AD38" s="57" t="str">
        <f>IF(AD37="","",VLOOKUP(AD37,'[2]シフト記号表（勤務時間帯）'!$C$6:$K$35,9,FALSE))</f>
        <v/>
      </c>
      <c r="AE38" s="57" t="str">
        <f>IF(AE37="","",VLOOKUP(AE37,'[2]シフト記号表（勤務時間帯）'!$C$6:$K$35,9,FALSE))</f>
        <v/>
      </c>
      <c r="AF38" s="58" t="str">
        <f>IF(AF37="","",VLOOKUP(AF37,'[2]シフト記号表（勤務時間帯）'!$C$6:$K$35,9,FALSE))</f>
        <v/>
      </c>
      <c r="AG38" s="56" t="str">
        <f>IF(AG37="","",VLOOKUP(AG37,'[2]シフト記号表（勤務時間帯）'!$C$6:$K$35,9,FALSE))</f>
        <v/>
      </c>
      <c r="AH38" s="57" t="str">
        <f>IF(AH37="","",VLOOKUP(AH37,'[2]シフト記号表（勤務時間帯）'!$C$6:$K$35,9,FALSE))</f>
        <v/>
      </c>
      <c r="AI38" s="57" t="str">
        <f>IF(AI37="","",VLOOKUP(AI37,'[2]シフト記号表（勤務時間帯）'!$C$6:$K$35,9,FALSE))</f>
        <v/>
      </c>
      <c r="AJ38" s="57" t="str">
        <f>IF(AJ37="","",VLOOKUP(AJ37,'[2]シフト記号表（勤務時間帯）'!$C$6:$K$35,9,FALSE))</f>
        <v/>
      </c>
      <c r="AK38" s="57" t="str">
        <f>IF(AK37="","",VLOOKUP(AK37,'[2]シフト記号表（勤務時間帯）'!$C$6:$K$35,9,FALSE))</f>
        <v/>
      </c>
      <c r="AL38" s="57" t="str">
        <f>IF(AL37="","",VLOOKUP(AL37,'[2]シフト記号表（勤務時間帯）'!$C$6:$K$35,9,FALSE))</f>
        <v/>
      </c>
      <c r="AM38" s="58" t="str">
        <f>IF(AM37="","",VLOOKUP(AM37,'[2]シフト記号表（勤務時間帯）'!$C$6:$K$35,9,FALSE))</f>
        <v/>
      </c>
      <c r="AN38" s="56" t="str">
        <f>IF(AN37="","",VLOOKUP(AN37,'[2]シフト記号表（勤務時間帯）'!$C$6:$K$35,9,FALSE))</f>
        <v/>
      </c>
      <c r="AO38" s="57" t="str">
        <f>IF(AO37="","",VLOOKUP(AO37,'[2]シフト記号表（勤務時間帯）'!$C$6:$K$35,9,FALSE))</f>
        <v/>
      </c>
      <c r="AP38" s="57" t="str">
        <f>IF(AP37="","",VLOOKUP(AP37,'[2]シフト記号表（勤務時間帯）'!$C$6:$K$35,9,FALSE))</f>
        <v/>
      </c>
      <c r="AQ38" s="57" t="str">
        <f>IF(AQ37="","",VLOOKUP(AQ37,'[2]シフト記号表（勤務時間帯）'!$C$6:$K$35,9,FALSE))</f>
        <v/>
      </c>
      <c r="AR38" s="57" t="str">
        <f>IF(AR37="","",VLOOKUP(AR37,'[2]シフト記号表（勤務時間帯）'!$C$6:$K$35,9,FALSE))</f>
        <v/>
      </c>
      <c r="AS38" s="57" t="str">
        <f>IF(AS37="","",VLOOKUP(AS37,'[2]シフト記号表（勤務時間帯）'!$C$6:$K$35,9,FALSE))</f>
        <v/>
      </c>
      <c r="AT38" s="58" t="str">
        <f>IF(AT37="","",VLOOKUP(AT37,'[2]シフト記号表（勤務時間帯）'!$C$6:$K$35,9,FALSE))</f>
        <v/>
      </c>
      <c r="AU38" s="56" t="str">
        <f>IF(AU37="","",VLOOKUP(AU37,'[2]シフト記号表（勤務時間帯）'!$C$6:$K$35,9,FALSE))</f>
        <v/>
      </c>
      <c r="AV38" s="57" t="str">
        <f>IF(AV37="","",VLOOKUP(AV37,'[2]シフト記号表（勤務時間帯）'!$C$6:$K$35,9,FALSE))</f>
        <v/>
      </c>
      <c r="AW38" s="57" t="str">
        <f>IF(AW37="","",VLOOKUP(AW37,'[2]シフト記号表（勤務時間帯）'!$C$6:$K$35,9,FALSE))</f>
        <v/>
      </c>
      <c r="AX38" s="377">
        <f>IF($BB$3="４週",SUM(S38:AT38),IF($BB$3="暦月",SUM(S38:AW38),""))</f>
        <v>0</v>
      </c>
      <c r="AY38" s="378"/>
      <c r="AZ38" s="379">
        <f>IF($BB$3="４週",AX38/4,IF($BB$3="暦月",'通所介護（100名）'!AX38/('通所介護（100名）'!$BB$8/7),""))</f>
        <v>0</v>
      </c>
      <c r="BA38" s="380"/>
      <c r="BB38" s="274"/>
      <c r="BC38" s="626"/>
      <c r="BD38" s="626"/>
      <c r="BE38" s="626"/>
      <c r="BF38" s="275"/>
    </row>
    <row r="39" spans="2:58" ht="20.25" customHeight="1" x14ac:dyDescent="0.2">
      <c r="B39" s="385"/>
      <c r="C39" s="299"/>
      <c r="D39" s="300"/>
      <c r="E39" s="301"/>
      <c r="F39" s="23">
        <f>C37</f>
        <v>0</v>
      </c>
      <c r="G39" s="283"/>
      <c r="H39" s="263"/>
      <c r="I39" s="264"/>
      <c r="J39" s="264"/>
      <c r="K39" s="265"/>
      <c r="L39" s="288"/>
      <c r="M39" s="289"/>
      <c r="N39" s="289"/>
      <c r="O39" s="290"/>
      <c r="P39" s="627" t="s">
        <v>381</v>
      </c>
      <c r="Q39" s="628"/>
      <c r="R39" s="629"/>
      <c r="S39" s="59" t="str">
        <f>IF(S37="","",VLOOKUP(S37,'[2]シフト記号表（勤務時間帯）'!$C$6:$U$35,19,FALSE))</f>
        <v/>
      </c>
      <c r="T39" s="60" t="str">
        <f>IF(T37="","",VLOOKUP(T37,'[2]シフト記号表（勤務時間帯）'!$C$6:$U$35,19,FALSE))</f>
        <v/>
      </c>
      <c r="U39" s="60" t="str">
        <f>IF(U37="","",VLOOKUP(U37,'[2]シフト記号表（勤務時間帯）'!$C$6:$U$35,19,FALSE))</f>
        <v/>
      </c>
      <c r="V39" s="60" t="str">
        <f>IF(V37="","",VLOOKUP(V37,'[2]シフト記号表（勤務時間帯）'!$C$6:$U$35,19,FALSE))</f>
        <v/>
      </c>
      <c r="W39" s="60" t="str">
        <f>IF(W37="","",VLOOKUP(W37,'[2]シフト記号表（勤務時間帯）'!$C$6:$U$35,19,FALSE))</f>
        <v/>
      </c>
      <c r="X39" s="60" t="str">
        <f>IF(X37="","",VLOOKUP(X37,'[2]シフト記号表（勤務時間帯）'!$C$6:$U$35,19,FALSE))</f>
        <v/>
      </c>
      <c r="Y39" s="61" t="str">
        <f>IF(Y37="","",VLOOKUP(Y37,'[2]シフト記号表（勤務時間帯）'!$C$6:$U$35,19,FALSE))</f>
        <v/>
      </c>
      <c r="Z39" s="59" t="str">
        <f>IF(Z37="","",VLOOKUP(Z37,'[2]シフト記号表（勤務時間帯）'!$C$6:$U$35,19,FALSE))</f>
        <v/>
      </c>
      <c r="AA39" s="60" t="str">
        <f>IF(AA37="","",VLOOKUP(AA37,'[2]シフト記号表（勤務時間帯）'!$C$6:$U$35,19,FALSE))</f>
        <v/>
      </c>
      <c r="AB39" s="60" t="str">
        <f>IF(AB37="","",VLOOKUP(AB37,'[2]シフト記号表（勤務時間帯）'!$C$6:$U$35,19,FALSE))</f>
        <v/>
      </c>
      <c r="AC39" s="60" t="str">
        <f>IF(AC37="","",VLOOKUP(AC37,'[2]シフト記号表（勤務時間帯）'!$C$6:$U$35,19,FALSE))</f>
        <v/>
      </c>
      <c r="AD39" s="60" t="str">
        <f>IF(AD37="","",VLOOKUP(AD37,'[2]シフト記号表（勤務時間帯）'!$C$6:$U$35,19,FALSE))</f>
        <v/>
      </c>
      <c r="AE39" s="60" t="str">
        <f>IF(AE37="","",VLOOKUP(AE37,'[2]シフト記号表（勤務時間帯）'!$C$6:$U$35,19,FALSE))</f>
        <v/>
      </c>
      <c r="AF39" s="61" t="str">
        <f>IF(AF37="","",VLOOKUP(AF37,'[2]シフト記号表（勤務時間帯）'!$C$6:$U$35,19,FALSE))</f>
        <v/>
      </c>
      <c r="AG39" s="59" t="str">
        <f>IF(AG37="","",VLOOKUP(AG37,'[2]シフト記号表（勤務時間帯）'!$C$6:$U$35,19,FALSE))</f>
        <v/>
      </c>
      <c r="AH39" s="60" t="str">
        <f>IF(AH37="","",VLOOKUP(AH37,'[2]シフト記号表（勤務時間帯）'!$C$6:$U$35,19,FALSE))</f>
        <v/>
      </c>
      <c r="AI39" s="60" t="str">
        <f>IF(AI37="","",VLOOKUP(AI37,'[2]シフト記号表（勤務時間帯）'!$C$6:$U$35,19,FALSE))</f>
        <v/>
      </c>
      <c r="AJ39" s="60" t="str">
        <f>IF(AJ37="","",VLOOKUP(AJ37,'[2]シフト記号表（勤務時間帯）'!$C$6:$U$35,19,FALSE))</f>
        <v/>
      </c>
      <c r="AK39" s="60" t="str">
        <f>IF(AK37="","",VLOOKUP(AK37,'[2]シフト記号表（勤務時間帯）'!$C$6:$U$35,19,FALSE))</f>
        <v/>
      </c>
      <c r="AL39" s="60" t="str">
        <f>IF(AL37="","",VLOOKUP(AL37,'[2]シフト記号表（勤務時間帯）'!$C$6:$U$35,19,FALSE))</f>
        <v/>
      </c>
      <c r="AM39" s="61" t="str">
        <f>IF(AM37="","",VLOOKUP(AM37,'[2]シフト記号表（勤務時間帯）'!$C$6:$U$35,19,FALSE))</f>
        <v/>
      </c>
      <c r="AN39" s="59" t="str">
        <f>IF(AN37="","",VLOOKUP(AN37,'[2]シフト記号表（勤務時間帯）'!$C$6:$U$35,19,FALSE))</f>
        <v/>
      </c>
      <c r="AO39" s="60" t="str">
        <f>IF(AO37="","",VLOOKUP(AO37,'[2]シフト記号表（勤務時間帯）'!$C$6:$U$35,19,FALSE))</f>
        <v/>
      </c>
      <c r="AP39" s="60" t="str">
        <f>IF(AP37="","",VLOOKUP(AP37,'[2]シフト記号表（勤務時間帯）'!$C$6:$U$35,19,FALSE))</f>
        <v/>
      </c>
      <c r="AQ39" s="60" t="str">
        <f>IF(AQ37="","",VLOOKUP(AQ37,'[2]シフト記号表（勤務時間帯）'!$C$6:$U$35,19,FALSE))</f>
        <v/>
      </c>
      <c r="AR39" s="60" t="str">
        <f>IF(AR37="","",VLOOKUP(AR37,'[2]シフト記号表（勤務時間帯）'!$C$6:$U$35,19,FALSE))</f>
        <v/>
      </c>
      <c r="AS39" s="60" t="str">
        <f>IF(AS37="","",VLOOKUP(AS37,'[2]シフト記号表（勤務時間帯）'!$C$6:$U$35,19,FALSE))</f>
        <v/>
      </c>
      <c r="AT39" s="61" t="str">
        <f>IF(AT37="","",VLOOKUP(AT37,'[2]シフト記号表（勤務時間帯）'!$C$6:$U$35,19,FALSE))</f>
        <v/>
      </c>
      <c r="AU39" s="59" t="str">
        <f>IF(AU37="","",VLOOKUP(AU37,'[2]シフト記号表（勤務時間帯）'!$C$6:$U$35,19,FALSE))</f>
        <v/>
      </c>
      <c r="AV39" s="60" t="str">
        <f>IF(AV37="","",VLOOKUP(AV37,'[2]シフト記号表（勤務時間帯）'!$C$6:$U$35,19,FALSE))</f>
        <v/>
      </c>
      <c r="AW39" s="60" t="str">
        <f>IF(AW37="","",VLOOKUP(AW37,'[2]シフト記号表（勤務時間帯）'!$C$6:$U$35,19,FALSE))</f>
        <v/>
      </c>
      <c r="AX39" s="381">
        <f>IF($BB$3="４週",SUM(S39:AT39),IF($BB$3="暦月",SUM(S39:AW39),""))</f>
        <v>0</v>
      </c>
      <c r="AY39" s="382"/>
      <c r="AZ39" s="383">
        <f>IF($BB$3="４週",AX39/4,IF($BB$3="暦月",'通所介護（100名）'!AX39/('通所介護（100名）'!$BB$8/7),""))</f>
        <v>0</v>
      </c>
      <c r="BA39" s="384"/>
      <c r="BB39" s="276"/>
      <c r="BC39" s="277"/>
      <c r="BD39" s="277"/>
      <c r="BE39" s="277"/>
      <c r="BF39" s="278"/>
    </row>
    <row r="40" spans="2:58" ht="20.25" customHeight="1" x14ac:dyDescent="0.2">
      <c r="B40" s="385">
        <f>B37+1</f>
        <v>7</v>
      </c>
      <c r="C40" s="294"/>
      <c r="D40" s="295"/>
      <c r="E40" s="296"/>
      <c r="F40" s="126"/>
      <c r="G40" s="282"/>
      <c r="H40" s="284"/>
      <c r="I40" s="264"/>
      <c r="J40" s="264"/>
      <c r="K40" s="265"/>
      <c r="L40" s="285"/>
      <c r="M40" s="286"/>
      <c r="N40" s="286"/>
      <c r="O40" s="287"/>
      <c r="P40" s="630" t="s">
        <v>377</v>
      </c>
      <c r="Q40" s="631"/>
      <c r="R40" s="632"/>
      <c r="S40" s="53"/>
      <c r="T40" s="54"/>
      <c r="U40" s="54"/>
      <c r="V40" s="54"/>
      <c r="W40" s="54"/>
      <c r="X40" s="54"/>
      <c r="Y40" s="55"/>
      <c r="Z40" s="53"/>
      <c r="AA40" s="54"/>
      <c r="AB40" s="54"/>
      <c r="AC40" s="54"/>
      <c r="AD40" s="54"/>
      <c r="AE40" s="54"/>
      <c r="AF40" s="55"/>
      <c r="AG40" s="53"/>
      <c r="AH40" s="54"/>
      <c r="AI40" s="54"/>
      <c r="AJ40" s="54"/>
      <c r="AK40" s="54"/>
      <c r="AL40" s="54"/>
      <c r="AM40" s="55"/>
      <c r="AN40" s="53"/>
      <c r="AO40" s="54"/>
      <c r="AP40" s="54"/>
      <c r="AQ40" s="54"/>
      <c r="AR40" s="54"/>
      <c r="AS40" s="54"/>
      <c r="AT40" s="55"/>
      <c r="AU40" s="53"/>
      <c r="AV40" s="54"/>
      <c r="AW40" s="54"/>
      <c r="AX40" s="373"/>
      <c r="AY40" s="374"/>
      <c r="AZ40" s="375"/>
      <c r="BA40" s="376"/>
      <c r="BB40" s="291"/>
      <c r="BC40" s="292"/>
      <c r="BD40" s="292"/>
      <c r="BE40" s="292"/>
      <c r="BF40" s="293"/>
    </row>
    <row r="41" spans="2:58" ht="20.25" customHeight="1" x14ac:dyDescent="0.2">
      <c r="B41" s="385"/>
      <c r="C41" s="297"/>
      <c r="D41" s="633"/>
      <c r="E41" s="298"/>
      <c r="F41" s="23"/>
      <c r="G41" s="259"/>
      <c r="H41" s="263"/>
      <c r="I41" s="264"/>
      <c r="J41" s="264"/>
      <c r="K41" s="265"/>
      <c r="L41" s="269"/>
      <c r="M41" s="622"/>
      <c r="N41" s="622"/>
      <c r="O41" s="270"/>
      <c r="P41" s="623" t="s">
        <v>380</v>
      </c>
      <c r="Q41" s="624"/>
      <c r="R41" s="625"/>
      <c r="S41" s="56" t="str">
        <f>IF(S40="","",VLOOKUP(S40,'[2]シフト記号表（勤務時間帯）'!$C$6:$K$35,9,FALSE))</f>
        <v/>
      </c>
      <c r="T41" s="57" t="str">
        <f>IF(T40="","",VLOOKUP(T40,'[2]シフト記号表（勤務時間帯）'!$C$6:$K$35,9,FALSE))</f>
        <v/>
      </c>
      <c r="U41" s="57" t="str">
        <f>IF(U40="","",VLOOKUP(U40,'[2]シフト記号表（勤務時間帯）'!$C$6:$K$35,9,FALSE))</f>
        <v/>
      </c>
      <c r="V41" s="57" t="str">
        <f>IF(V40="","",VLOOKUP(V40,'[2]シフト記号表（勤務時間帯）'!$C$6:$K$35,9,FALSE))</f>
        <v/>
      </c>
      <c r="W41" s="57" t="str">
        <f>IF(W40="","",VLOOKUP(W40,'[2]シフト記号表（勤務時間帯）'!$C$6:$K$35,9,FALSE))</f>
        <v/>
      </c>
      <c r="X41" s="57" t="str">
        <f>IF(X40="","",VLOOKUP(X40,'[2]シフト記号表（勤務時間帯）'!$C$6:$K$35,9,FALSE))</f>
        <v/>
      </c>
      <c r="Y41" s="58" t="str">
        <f>IF(Y40="","",VLOOKUP(Y40,'[2]シフト記号表（勤務時間帯）'!$C$6:$K$35,9,FALSE))</f>
        <v/>
      </c>
      <c r="Z41" s="56" t="str">
        <f>IF(Z40="","",VLOOKUP(Z40,'[2]シフト記号表（勤務時間帯）'!$C$6:$K$35,9,FALSE))</f>
        <v/>
      </c>
      <c r="AA41" s="57" t="str">
        <f>IF(AA40="","",VLOOKUP(AA40,'[2]シフト記号表（勤務時間帯）'!$C$6:$K$35,9,FALSE))</f>
        <v/>
      </c>
      <c r="AB41" s="57" t="str">
        <f>IF(AB40="","",VLOOKUP(AB40,'[2]シフト記号表（勤務時間帯）'!$C$6:$K$35,9,FALSE))</f>
        <v/>
      </c>
      <c r="AC41" s="57" t="str">
        <f>IF(AC40="","",VLOOKUP(AC40,'[2]シフト記号表（勤務時間帯）'!$C$6:$K$35,9,FALSE))</f>
        <v/>
      </c>
      <c r="AD41" s="57" t="str">
        <f>IF(AD40="","",VLOOKUP(AD40,'[2]シフト記号表（勤務時間帯）'!$C$6:$K$35,9,FALSE))</f>
        <v/>
      </c>
      <c r="AE41" s="57" t="str">
        <f>IF(AE40="","",VLOOKUP(AE40,'[2]シフト記号表（勤務時間帯）'!$C$6:$K$35,9,FALSE))</f>
        <v/>
      </c>
      <c r="AF41" s="58" t="str">
        <f>IF(AF40="","",VLOOKUP(AF40,'[2]シフト記号表（勤務時間帯）'!$C$6:$K$35,9,FALSE))</f>
        <v/>
      </c>
      <c r="AG41" s="56" t="str">
        <f>IF(AG40="","",VLOOKUP(AG40,'[2]シフト記号表（勤務時間帯）'!$C$6:$K$35,9,FALSE))</f>
        <v/>
      </c>
      <c r="AH41" s="57" t="str">
        <f>IF(AH40="","",VLOOKUP(AH40,'[2]シフト記号表（勤務時間帯）'!$C$6:$K$35,9,FALSE))</f>
        <v/>
      </c>
      <c r="AI41" s="57" t="str">
        <f>IF(AI40="","",VLOOKUP(AI40,'[2]シフト記号表（勤務時間帯）'!$C$6:$K$35,9,FALSE))</f>
        <v/>
      </c>
      <c r="AJ41" s="57" t="str">
        <f>IF(AJ40="","",VLOOKUP(AJ40,'[2]シフト記号表（勤務時間帯）'!$C$6:$K$35,9,FALSE))</f>
        <v/>
      </c>
      <c r="AK41" s="57" t="str">
        <f>IF(AK40="","",VLOOKUP(AK40,'[2]シフト記号表（勤務時間帯）'!$C$6:$K$35,9,FALSE))</f>
        <v/>
      </c>
      <c r="AL41" s="57" t="str">
        <f>IF(AL40="","",VLOOKUP(AL40,'[2]シフト記号表（勤務時間帯）'!$C$6:$K$35,9,FALSE))</f>
        <v/>
      </c>
      <c r="AM41" s="58" t="str">
        <f>IF(AM40="","",VLOOKUP(AM40,'[2]シフト記号表（勤務時間帯）'!$C$6:$K$35,9,FALSE))</f>
        <v/>
      </c>
      <c r="AN41" s="56" t="str">
        <f>IF(AN40="","",VLOOKUP(AN40,'[2]シフト記号表（勤務時間帯）'!$C$6:$K$35,9,FALSE))</f>
        <v/>
      </c>
      <c r="AO41" s="57" t="str">
        <f>IF(AO40="","",VLOOKUP(AO40,'[2]シフト記号表（勤務時間帯）'!$C$6:$K$35,9,FALSE))</f>
        <v/>
      </c>
      <c r="AP41" s="57" t="str">
        <f>IF(AP40="","",VLOOKUP(AP40,'[2]シフト記号表（勤務時間帯）'!$C$6:$K$35,9,FALSE))</f>
        <v/>
      </c>
      <c r="AQ41" s="57" t="str">
        <f>IF(AQ40="","",VLOOKUP(AQ40,'[2]シフト記号表（勤務時間帯）'!$C$6:$K$35,9,FALSE))</f>
        <v/>
      </c>
      <c r="AR41" s="57" t="str">
        <f>IF(AR40="","",VLOOKUP(AR40,'[2]シフト記号表（勤務時間帯）'!$C$6:$K$35,9,FALSE))</f>
        <v/>
      </c>
      <c r="AS41" s="57" t="str">
        <f>IF(AS40="","",VLOOKUP(AS40,'[2]シフト記号表（勤務時間帯）'!$C$6:$K$35,9,FALSE))</f>
        <v/>
      </c>
      <c r="AT41" s="58" t="str">
        <f>IF(AT40="","",VLOOKUP(AT40,'[2]シフト記号表（勤務時間帯）'!$C$6:$K$35,9,FALSE))</f>
        <v/>
      </c>
      <c r="AU41" s="56" t="str">
        <f>IF(AU40="","",VLOOKUP(AU40,'[2]シフト記号表（勤務時間帯）'!$C$6:$K$35,9,FALSE))</f>
        <v/>
      </c>
      <c r="AV41" s="57" t="str">
        <f>IF(AV40="","",VLOOKUP(AV40,'[2]シフト記号表（勤務時間帯）'!$C$6:$K$35,9,FALSE))</f>
        <v/>
      </c>
      <c r="AW41" s="57" t="str">
        <f>IF(AW40="","",VLOOKUP(AW40,'[2]シフト記号表（勤務時間帯）'!$C$6:$K$35,9,FALSE))</f>
        <v/>
      </c>
      <c r="AX41" s="377">
        <f>IF($BB$3="４週",SUM(S41:AT41),IF($BB$3="暦月",SUM(S41:AW41),""))</f>
        <v>0</v>
      </c>
      <c r="AY41" s="378"/>
      <c r="AZ41" s="379">
        <f>IF($BB$3="４週",AX41/4,IF($BB$3="暦月",'通所介護（100名）'!AX41/('通所介護（100名）'!$BB$8/7),""))</f>
        <v>0</v>
      </c>
      <c r="BA41" s="380"/>
      <c r="BB41" s="274"/>
      <c r="BC41" s="626"/>
      <c r="BD41" s="626"/>
      <c r="BE41" s="626"/>
      <c r="BF41" s="275"/>
    </row>
    <row r="42" spans="2:58" ht="20.25" customHeight="1" x14ac:dyDescent="0.2">
      <c r="B42" s="385"/>
      <c r="C42" s="299"/>
      <c r="D42" s="300"/>
      <c r="E42" s="301"/>
      <c r="F42" s="23">
        <f>C40</f>
        <v>0</v>
      </c>
      <c r="G42" s="283"/>
      <c r="H42" s="263"/>
      <c r="I42" s="264"/>
      <c r="J42" s="264"/>
      <c r="K42" s="265"/>
      <c r="L42" s="288"/>
      <c r="M42" s="289"/>
      <c r="N42" s="289"/>
      <c r="O42" s="290"/>
      <c r="P42" s="627" t="s">
        <v>381</v>
      </c>
      <c r="Q42" s="628"/>
      <c r="R42" s="629"/>
      <c r="S42" s="59" t="str">
        <f>IF(S40="","",VLOOKUP(S40,'[2]シフト記号表（勤務時間帯）'!$C$6:$U$35,19,FALSE))</f>
        <v/>
      </c>
      <c r="T42" s="60" t="str">
        <f>IF(T40="","",VLOOKUP(T40,'[2]シフト記号表（勤務時間帯）'!$C$6:$U$35,19,FALSE))</f>
        <v/>
      </c>
      <c r="U42" s="60" t="str">
        <f>IF(U40="","",VLOOKUP(U40,'[2]シフト記号表（勤務時間帯）'!$C$6:$U$35,19,FALSE))</f>
        <v/>
      </c>
      <c r="V42" s="60" t="str">
        <f>IF(V40="","",VLOOKUP(V40,'[2]シフト記号表（勤務時間帯）'!$C$6:$U$35,19,FALSE))</f>
        <v/>
      </c>
      <c r="W42" s="60" t="str">
        <f>IF(W40="","",VLOOKUP(W40,'[2]シフト記号表（勤務時間帯）'!$C$6:$U$35,19,FALSE))</f>
        <v/>
      </c>
      <c r="X42" s="60" t="str">
        <f>IF(X40="","",VLOOKUP(X40,'[2]シフト記号表（勤務時間帯）'!$C$6:$U$35,19,FALSE))</f>
        <v/>
      </c>
      <c r="Y42" s="61" t="str">
        <f>IF(Y40="","",VLOOKUP(Y40,'[2]シフト記号表（勤務時間帯）'!$C$6:$U$35,19,FALSE))</f>
        <v/>
      </c>
      <c r="Z42" s="59" t="str">
        <f>IF(Z40="","",VLOOKUP(Z40,'[2]シフト記号表（勤務時間帯）'!$C$6:$U$35,19,FALSE))</f>
        <v/>
      </c>
      <c r="AA42" s="60" t="str">
        <f>IF(AA40="","",VLOOKUP(AA40,'[2]シフト記号表（勤務時間帯）'!$C$6:$U$35,19,FALSE))</f>
        <v/>
      </c>
      <c r="AB42" s="60" t="str">
        <f>IF(AB40="","",VLOOKUP(AB40,'[2]シフト記号表（勤務時間帯）'!$C$6:$U$35,19,FALSE))</f>
        <v/>
      </c>
      <c r="AC42" s="60" t="str">
        <f>IF(AC40="","",VLOOKUP(AC40,'[2]シフト記号表（勤務時間帯）'!$C$6:$U$35,19,FALSE))</f>
        <v/>
      </c>
      <c r="AD42" s="60" t="str">
        <f>IF(AD40="","",VLOOKUP(AD40,'[2]シフト記号表（勤務時間帯）'!$C$6:$U$35,19,FALSE))</f>
        <v/>
      </c>
      <c r="AE42" s="60" t="str">
        <f>IF(AE40="","",VLOOKUP(AE40,'[2]シフト記号表（勤務時間帯）'!$C$6:$U$35,19,FALSE))</f>
        <v/>
      </c>
      <c r="AF42" s="61" t="str">
        <f>IF(AF40="","",VLOOKUP(AF40,'[2]シフト記号表（勤務時間帯）'!$C$6:$U$35,19,FALSE))</f>
        <v/>
      </c>
      <c r="AG42" s="59" t="str">
        <f>IF(AG40="","",VLOOKUP(AG40,'[2]シフト記号表（勤務時間帯）'!$C$6:$U$35,19,FALSE))</f>
        <v/>
      </c>
      <c r="AH42" s="60" t="str">
        <f>IF(AH40="","",VLOOKUP(AH40,'[2]シフト記号表（勤務時間帯）'!$C$6:$U$35,19,FALSE))</f>
        <v/>
      </c>
      <c r="AI42" s="60" t="str">
        <f>IF(AI40="","",VLOOKUP(AI40,'[2]シフト記号表（勤務時間帯）'!$C$6:$U$35,19,FALSE))</f>
        <v/>
      </c>
      <c r="AJ42" s="60" t="str">
        <f>IF(AJ40="","",VLOOKUP(AJ40,'[2]シフト記号表（勤務時間帯）'!$C$6:$U$35,19,FALSE))</f>
        <v/>
      </c>
      <c r="AK42" s="60" t="str">
        <f>IF(AK40="","",VLOOKUP(AK40,'[2]シフト記号表（勤務時間帯）'!$C$6:$U$35,19,FALSE))</f>
        <v/>
      </c>
      <c r="AL42" s="60" t="str">
        <f>IF(AL40="","",VLOOKUP(AL40,'[2]シフト記号表（勤務時間帯）'!$C$6:$U$35,19,FALSE))</f>
        <v/>
      </c>
      <c r="AM42" s="61" t="str">
        <f>IF(AM40="","",VLOOKUP(AM40,'[2]シフト記号表（勤務時間帯）'!$C$6:$U$35,19,FALSE))</f>
        <v/>
      </c>
      <c r="AN42" s="59" t="str">
        <f>IF(AN40="","",VLOOKUP(AN40,'[2]シフト記号表（勤務時間帯）'!$C$6:$U$35,19,FALSE))</f>
        <v/>
      </c>
      <c r="AO42" s="60" t="str">
        <f>IF(AO40="","",VLOOKUP(AO40,'[2]シフト記号表（勤務時間帯）'!$C$6:$U$35,19,FALSE))</f>
        <v/>
      </c>
      <c r="AP42" s="60" t="str">
        <f>IF(AP40="","",VLOOKUP(AP40,'[2]シフト記号表（勤務時間帯）'!$C$6:$U$35,19,FALSE))</f>
        <v/>
      </c>
      <c r="AQ42" s="60" t="str">
        <f>IF(AQ40="","",VLOOKUP(AQ40,'[2]シフト記号表（勤務時間帯）'!$C$6:$U$35,19,FALSE))</f>
        <v/>
      </c>
      <c r="AR42" s="60" t="str">
        <f>IF(AR40="","",VLOOKUP(AR40,'[2]シフト記号表（勤務時間帯）'!$C$6:$U$35,19,FALSE))</f>
        <v/>
      </c>
      <c r="AS42" s="60" t="str">
        <f>IF(AS40="","",VLOOKUP(AS40,'[2]シフト記号表（勤務時間帯）'!$C$6:$U$35,19,FALSE))</f>
        <v/>
      </c>
      <c r="AT42" s="61" t="str">
        <f>IF(AT40="","",VLOOKUP(AT40,'[2]シフト記号表（勤務時間帯）'!$C$6:$U$35,19,FALSE))</f>
        <v/>
      </c>
      <c r="AU42" s="59" t="str">
        <f>IF(AU40="","",VLOOKUP(AU40,'[2]シフト記号表（勤務時間帯）'!$C$6:$U$35,19,FALSE))</f>
        <v/>
      </c>
      <c r="AV42" s="60" t="str">
        <f>IF(AV40="","",VLOOKUP(AV40,'[2]シフト記号表（勤務時間帯）'!$C$6:$U$35,19,FALSE))</f>
        <v/>
      </c>
      <c r="AW42" s="60" t="str">
        <f>IF(AW40="","",VLOOKUP(AW40,'[2]シフト記号表（勤務時間帯）'!$C$6:$U$35,19,FALSE))</f>
        <v/>
      </c>
      <c r="AX42" s="381">
        <f>IF($BB$3="４週",SUM(S42:AT42),IF($BB$3="暦月",SUM(S42:AW42),""))</f>
        <v>0</v>
      </c>
      <c r="AY42" s="382"/>
      <c r="AZ42" s="383">
        <f>IF($BB$3="４週",AX42/4,IF($BB$3="暦月",'通所介護（100名）'!AX42/('通所介護（100名）'!$BB$8/7),""))</f>
        <v>0</v>
      </c>
      <c r="BA42" s="384"/>
      <c r="BB42" s="276"/>
      <c r="BC42" s="277"/>
      <c r="BD42" s="277"/>
      <c r="BE42" s="277"/>
      <c r="BF42" s="278"/>
    </row>
    <row r="43" spans="2:58" ht="20.25" customHeight="1" x14ac:dyDescent="0.2">
      <c r="B43" s="385">
        <f>B40+1</f>
        <v>8</v>
      </c>
      <c r="C43" s="294"/>
      <c r="D43" s="295"/>
      <c r="E43" s="296"/>
      <c r="F43" s="126"/>
      <c r="G43" s="282"/>
      <c r="H43" s="284"/>
      <c r="I43" s="264"/>
      <c r="J43" s="264"/>
      <c r="K43" s="265"/>
      <c r="L43" s="285"/>
      <c r="M43" s="286"/>
      <c r="N43" s="286"/>
      <c r="O43" s="287"/>
      <c r="P43" s="630" t="s">
        <v>377</v>
      </c>
      <c r="Q43" s="631"/>
      <c r="R43" s="632"/>
      <c r="S43" s="53"/>
      <c r="T43" s="54"/>
      <c r="U43" s="54"/>
      <c r="V43" s="54"/>
      <c r="W43" s="54"/>
      <c r="X43" s="54"/>
      <c r="Y43" s="55"/>
      <c r="Z43" s="53"/>
      <c r="AA43" s="54"/>
      <c r="AB43" s="54"/>
      <c r="AC43" s="54"/>
      <c r="AD43" s="54"/>
      <c r="AE43" s="54"/>
      <c r="AF43" s="55"/>
      <c r="AG43" s="53"/>
      <c r="AH43" s="54"/>
      <c r="AI43" s="54"/>
      <c r="AJ43" s="54"/>
      <c r="AK43" s="54"/>
      <c r="AL43" s="54"/>
      <c r="AM43" s="55"/>
      <c r="AN43" s="53"/>
      <c r="AO43" s="54"/>
      <c r="AP43" s="54"/>
      <c r="AQ43" s="54"/>
      <c r="AR43" s="54"/>
      <c r="AS43" s="54"/>
      <c r="AT43" s="55"/>
      <c r="AU43" s="53"/>
      <c r="AV43" s="54"/>
      <c r="AW43" s="54"/>
      <c r="AX43" s="373"/>
      <c r="AY43" s="374"/>
      <c r="AZ43" s="375"/>
      <c r="BA43" s="376"/>
      <c r="BB43" s="291"/>
      <c r="BC43" s="292"/>
      <c r="BD43" s="292"/>
      <c r="BE43" s="292"/>
      <c r="BF43" s="293"/>
    </row>
    <row r="44" spans="2:58" ht="20.25" customHeight="1" x14ac:dyDescent="0.2">
      <c r="B44" s="385"/>
      <c r="C44" s="297"/>
      <c r="D44" s="633"/>
      <c r="E44" s="298"/>
      <c r="F44" s="23"/>
      <c r="G44" s="259"/>
      <c r="H44" s="263"/>
      <c r="I44" s="264"/>
      <c r="J44" s="264"/>
      <c r="K44" s="265"/>
      <c r="L44" s="269"/>
      <c r="M44" s="622"/>
      <c r="N44" s="622"/>
      <c r="O44" s="270"/>
      <c r="P44" s="623" t="s">
        <v>380</v>
      </c>
      <c r="Q44" s="624"/>
      <c r="R44" s="625"/>
      <c r="S44" s="56" t="str">
        <f>IF(S43="","",VLOOKUP(S43,'[2]シフト記号表（勤務時間帯）'!$C$6:$K$35,9,FALSE))</f>
        <v/>
      </c>
      <c r="T44" s="57" t="str">
        <f>IF(T43="","",VLOOKUP(T43,'[2]シフト記号表（勤務時間帯）'!$C$6:$K$35,9,FALSE))</f>
        <v/>
      </c>
      <c r="U44" s="57" t="str">
        <f>IF(U43="","",VLOOKUP(U43,'[2]シフト記号表（勤務時間帯）'!$C$6:$K$35,9,FALSE))</f>
        <v/>
      </c>
      <c r="V44" s="57" t="str">
        <f>IF(V43="","",VLOOKUP(V43,'[2]シフト記号表（勤務時間帯）'!$C$6:$K$35,9,FALSE))</f>
        <v/>
      </c>
      <c r="W44" s="57" t="str">
        <f>IF(W43="","",VLOOKUP(W43,'[2]シフト記号表（勤務時間帯）'!$C$6:$K$35,9,FALSE))</f>
        <v/>
      </c>
      <c r="X44" s="57" t="str">
        <f>IF(X43="","",VLOOKUP(X43,'[2]シフト記号表（勤務時間帯）'!$C$6:$K$35,9,FALSE))</f>
        <v/>
      </c>
      <c r="Y44" s="58" t="str">
        <f>IF(Y43="","",VLOOKUP(Y43,'[2]シフト記号表（勤務時間帯）'!$C$6:$K$35,9,FALSE))</f>
        <v/>
      </c>
      <c r="Z44" s="56" t="str">
        <f>IF(Z43="","",VLOOKUP(Z43,'[2]シフト記号表（勤務時間帯）'!$C$6:$K$35,9,FALSE))</f>
        <v/>
      </c>
      <c r="AA44" s="57" t="str">
        <f>IF(AA43="","",VLOOKUP(AA43,'[2]シフト記号表（勤務時間帯）'!$C$6:$K$35,9,FALSE))</f>
        <v/>
      </c>
      <c r="AB44" s="57" t="str">
        <f>IF(AB43="","",VLOOKUP(AB43,'[2]シフト記号表（勤務時間帯）'!$C$6:$K$35,9,FALSE))</f>
        <v/>
      </c>
      <c r="AC44" s="57" t="str">
        <f>IF(AC43="","",VLOOKUP(AC43,'[2]シフト記号表（勤務時間帯）'!$C$6:$K$35,9,FALSE))</f>
        <v/>
      </c>
      <c r="AD44" s="57" t="str">
        <f>IF(AD43="","",VLOOKUP(AD43,'[2]シフト記号表（勤務時間帯）'!$C$6:$K$35,9,FALSE))</f>
        <v/>
      </c>
      <c r="AE44" s="57" t="str">
        <f>IF(AE43="","",VLOOKUP(AE43,'[2]シフト記号表（勤務時間帯）'!$C$6:$K$35,9,FALSE))</f>
        <v/>
      </c>
      <c r="AF44" s="58" t="str">
        <f>IF(AF43="","",VLOOKUP(AF43,'[2]シフト記号表（勤務時間帯）'!$C$6:$K$35,9,FALSE))</f>
        <v/>
      </c>
      <c r="AG44" s="56" t="str">
        <f>IF(AG43="","",VLOOKUP(AG43,'[2]シフト記号表（勤務時間帯）'!$C$6:$K$35,9,FALSE))</f>
        <v/>
      </c>
      <c r="AH44" s="57" t="str">
        <f>IF(AH43="","",VLOOKUP(AH43,'[2]シフト記号表（勤務時間帯）'!$C$6:$K$35,9,FALSE))</f>
        <v/>
      </c>
      <c r="AI44" s="57" t="str">
        <f>IF(AI43="","",VLOOKUP(AI43,'[2]シフト記号表（勤務時間帯）'!$C$6:$K$35,9,FALSE))</f>
        <v/>
      </c>
      <c r="AJ44" s="57" t="str">
        <f>IF(AJ43="","",VLOOKUP(AJ43,'[2]シフト記号表（勤務時間帯）'!$C$6:$K$35,9,FALSE))</f>
        <v/>
      </c>
      <c r="AK44" s="57" t="str">
        <f>IF(AK43="","",VLOOKUP(AK43,'[2]シフト記号表（勤務時間帯）'!$C$6:$K$35,9,FALSE))</f>
        <v/>
      </c>
      <c r="AL44" s="57" t="str">
        <f>IF(AL43="","",VLOOKUP(AL43,'[2]シフト記号表（勤務時間帯）'!$C$6:$K$35,9,FALSE))</f>
        <v/>
      </c>
      <c r="AM44" s="58" t="str">
        <f>IF(AM43="","",VLOOKUP(AM43,'[2]シフト記号表（勤務時間帯）'!$C$6:$K$35,9,FALSE))</f>
        <v/>
      </c>
      <c r="AN44" s="56" t="str">
        <f>IF(AN43="","",VLOOKUP(AN43,'[2]シフト記号表（勤務時間帯）'!$C$6:$K$35,9,FALSE))</f>
        <v/>
      </c>
      <c r="AO44" s="57" t="str">
        <f>IF(AO43="","",VLOOKUP(AO43,'[2]シフト記号表（勤務時間帯）'!$C$6:$K$35,9,FALSE))</f>
        <v/>
      </c>
      <c r="AP44" s="57" t="str">
        <f>IF(AP43="","",VLOOKUP(AP43,'[2]シフト記号表（勤務時間帯）'!$C$6:$K$35,9,FALSE))</f>
        <v/>
      </c>
      <c r="AQ44" s="57" t="str">
        <f>IF(AQ43="","",VLOOKUP(AQ43,'[2]シフト記号表（勤務時間帯）'!$C$6:$K$35,9,FALSE))</f>
        <v/>
      </c>
      <c r="AR44" s="57" t="str">
        <f>IF(AR43="","",VLOOKUP(AR43,'[2]シフト記号表（勤務時間帯）'!$C$6:$K$35,9,FALSE))</f>
        <v/>
      </c>
      <c r="AS44" s="57" t="str">
        <f>IF(AS43="","",VLOOKUP(AS43,'[2]シフト記号表（勤務時間帯）'!$C$6:$K$35,9,FALSE))</f>
        <v/>
      </c>
      <c r="AT44" s="58" t="str">
        <f>IF(AT43="","",VLOOKUP(AT43,'[2]シフト記号表（勤務時間帯）'!$C$6:$K$35,9,FALSE))</f>
        <v/>
      </c>
      <c r="AU44" s="56" t="str">
        <f>IF(AU43="","",VLOOKUP(AU43,'[2]シフト記号表（勤務時間帯）'!$C$6:$K$35,9,FALSE))</f>
        <v/>
      </c>
      <c r="AV44" s="57" t="str">
        <f>IF(AV43="","",VLOOKUP(AV43,'[2]シフト記号表（勤務時間帯）'!$C$6:$K$35,9,FALSE))</f>
        <v/>
      </c>
      <c r="AW44" s="57" t="str">
        <f>IF(AW43="","",VLOOKUP(AW43,'[2]シフト記号表（勤務時間帯）'!$C$6:$K$35,9,FALSE))</f>
        <v/>
      </c>
      <c r="AX44" s="377">
        <f>IF($BB$3="４週",SUM(S44:AT44),IF($BB$3="暦月",SUM(S44:AW44),""))</f>
        <v>0</v>
      </c>
      <c r="AY44" s="378"/>
      <c r="AZ44" s="379">
        <f>IF($BB$3="４週",AX44/4,IF($BB$3="暦月",'通所介護（100名）'!AX44/('通所介護（100名）'!$BB$8/7),""))</f>
        <v>0</v>
      </c>
      <c r="BA44" s="380"/>
      <c r="BB44" s="274"/>
      <c r="BC44" s="626"/>
      <c r="BD44" s="626"/>
      <c r="BE44" s="626"/>
      <c r="BF44" s="275"/>
    </row>
    <row r="45" spans="2:58" ht="20.25" customHeight="1" x14ac:dyDescent="0.2">
      <c r="B45" s="385"/>
      <c r="C45" s="299"/>
      <c r="D45" s="300"/>
      <c r="E45" s="301"/>
      <c r="F45" s="23">
        <f>C43</f>
        <v>0</v>
      </c>
      <c r="G45" s="283"/>
      <c r="H45" s="263"/>
      <c r="I45" s="264"/>
      <c r="J45" s="264"/>
      <c r="K45" s="265"/>
      <c r="L45" s="288"/>
      <c r="M45" s="289"/>
      <c r="N45" s="289"/>
      <c r="O45" s="290"/>
      <c r="P45" s="627" t="s">
        <v>381</v>
      </c>
      <c r="Q45" s="628"/>
      <c r="R45" s="629"/>
      <c r="S45" s="59" t="str">
        <f>IF(S43="","",VLOOKUP(S43,'[2]シフト記号表（勤務時間帯）'!$C$6:$U$35,19,FALSE))</f>
        <v/>
      </c>
      <c r="T45" s="60" t="str">
        <f>IF(T43="","",VLOOKUP(T43,'[2]シフト記号表（勤務時間帯）'!$C$6:$U$35,19,FALSE))</f>
        <v/>
      </c>
      <c r="U45" s="60" t="str">
        <f>IF(U43="","",VLOOKUP(U43,'[2]シフト記号表（勤務時間帯）'!$C$6:$U$35,19,FALSE))</f>
        <v/>
      </c>
      <c r="V45" s="60" t="str">
        <f>IF(V43="","",VLOOKUP(V43,'[2]シフト記号表（勤務時間帯）'!$C$6:$U$35,19,FALSE))</f>
        <v/>
      </c>
      <c r="W45" s="60" t="str">
        <f>IF(W43="","",VLOOKUP(W43,'[2]シフト記号表（勤務時間帯）'!$C$6:$U$35,19,FALSE))</f>
        <v/>
      </c>
      <c r="X45" s="60" t="str">
        <f>IF(X43="","",VLOOKUP(X43,'[2]シフト記号表（勤務時間帯）'!$C$6:$U$35,19,FALSE))</f>
        <v/>
      </c>
      <c r="Y45" s="61" t="str">
        <f>IF(Y43="","",VLOOKUP(Y43,'[2]シフト記号表（勤務時間帯）'!$C$6:$U$35,19,FALSE))</f>
        <v/>
      </c>
      <c r="Z45" s="59" t="str">
        <f>IF(Z43="","",VLOOKUP(Z43,'[2]シフト記号表（勤務時間帯）'!$C$6:$U$35,19,FALSE))</f>
        <v/>
      </c>
      <c r="AA45" s="60" t="str">
        <f>IF(AA43="","",VLOOKUP(AA43,'[2]シフト記号表（勤務時間帯）'!$C$6:$U$35,19,FALSE))</f>
        <v/>
      </c>
      <c r="AB45" s="60" t="str">
        <f>IF(AB43="","",VLOOKUP(AB43,'[2]シフト記号表（勤務時間帯）'!$C$6:$U$35,19,FALSE))</f>
        <v/>
      </c>
      <c r="AC45" s="60" t="str">
        <f>IF(AC43="","",VLOOKUP(AC43,'[2]シフト記号表（勤務時間帯）'!$C$6:$U$35,19,FALSE))</f>
        <v/>
      </c>
      <c r="AD45" s="60" t="str">
        <f>IF(AD43="","",VLOOKUP(AD43,'[2]シフト記号表（勤務時間帯）'!$C$6:$U$35,19,FALSE))</f>
        <v/>
      </c>
      <c r="AE45" s="60" t="str">
        <f>IF(AE43="","",VLOOKUP(AE43,'[2]シフト記号表（勤務時間帯）'!$C$6:$U$35,19,FALSE))</f>
        <v/>
      </c>
      <c r="AF45" s="61" t="str">
        <f>IF(AF43="","",VLOOKUP(AF43,'[2]シフト記号表（勤務時間帯）'!$C$6:$U$35,19,FALSE))</f>
        <v/>
      </c>
      <c r="AG45" s="59" t="str">
        <f>IF(AG43="","",VLOOKUP(AG43,'[2]シフト記号表（勤務時間帯）'!$C$6:$U$35,19,FALSE))</f>
        <v/>
      </c>
      <c r="AH45" s="60" t="str">
        <f>IF(AH43="","",VLOOKUP(AH43,'[2]シフト記号表（勤務時間帯）'!$C$6:$U$35,19,FALSE))</f>
        <v/>
      </c>
      <c r="AI45" s="60" t="str">
        <f>IF(AI43="","",VLOOKUP(AI43,'[2]シフト記号表（勤務時間帯）'!$C$6:$U$35,19,FALSE))</f>
        <v/>
      </c>
      <c r="AJ45" s="60" t="str">
        <f>IF(AJ43="","",VLOOKUP(AJ43,'[2]シフト記号表（勤務時間帯）'!$C$6:$U$35,19,FALSE))</f>
        <v/>
      </c>
      <c r="AK45" s="60" t="str">
        <f>IF(AK43="","",VLOOKUP(AK43,'[2]シフト記号表（勤務時間帯）'!$C$6:$U$35,19,FALSE))</f>
        <v/>
      </c>
      <c r="AL45" s="60" t="str">
        <f>IF(AL43="","",VLOOKUP(AL43,'[2]シフト記号表（勤務時間帯）'!$C$6:$U$35,19,FALSE))</f>
        <v/>
      </c>
      <c r="AM45" s="61" t="str">
        <f>IF(AM43="","",VLOOKUP(AM43,'[2]シフト記号表（勤務時間帯）'!$C$6:$U$35,19,FALSE))</f>
        <v/>
      </c>
      <c r="AN45" s="59" t="str">
        <f>IF(AN43="","",VLOOKUP(AN43,'[2]シフト記号表（勤務時間帯）'!$C$6:$U$35,19,FALSE))</f>
        <v/>
      </c>
      <c r="AO45" s="60" t="str">
        <f>IF(AO43="","",VLOOKUP(AO43,'[2]シフト記号表（勤務時間帯）'!$C$6:$U$35,19,FALSE))</f>
        <v/>
      </c>
      <c r="AP45" s="60" t="str">
        <f>IF(AP43="","",VLOOKUP(AP43,'[2]シフト記号表（勤務時間帯）'!$C$6:$U$35,19,FALSE))</f>
        <v/>
      </c>
      <c r="AQ45" s="60" t="str">
        <f>IF(AQ43="","",VLOOKUP(AQ43,'[2]シフト記号表（勤務時間帯）'!$C$6:$U$35,19,FALSE))</f>
        <v/>
      </c>
      <c r="AR45" s="60" t="str">
        <f>IF(AR43="","",VLOOKUP(AR43,'[2]シフト記号表（勤務時間帯）'!$C$6:$U$35,19,FALSE))</f>
        <v/>
      </c>
      <c r="AS45" s="60" t="str">
        <f>IF(AS43="","",VLOOKUP(AS43,'[2]シフト記号表（勤務時間帯）'!$C$6:$U$35,19,FALSE))</f>
        <v/>
      </c>
      <c r="AT45" s="61" t="str">
        <f>IF(AT43="","",VLOOKUP(AT43,'[2]シフト記号表（勤務時間帯）'!$C$6:$U$35,19,FALSE))</f>
        <v/>
      </c>
      <c r="AU45" s="59" t="str">
        <f>IF(AU43="","",VLOOKUP(AU43,'[2]シフト記号表（勤務時間帯）'!$C$6:$U$35,19,FALSE))</f>
        <v/>
      </c>
      <c r="AV45" s="60" t="str">
        <f>IF(AV43="","",VLOOKUP(AV43,'[2]シフト記号表（勤務時間帯）'!$C$6:$U$35,19,FALSE))</f>
        <v/>
      </c>
      <c r="AW45" s="60" t="str">
        <f>IF(AW43="","",VLOOKUP(AW43,'[2]シフト記号表（勤務時間帯）'!$C$6:$U$35,19,FALSE))</f>
        <v/>
      </c>
      <c r="AX45" s="381">
        <f>IF($BB$3="４週",SUM(S45:AT45),IF($BB$3="暦月",SUM(S45:AW45),""))</f>
        <v>0</v>
      </c>
      <c r="AY45" s="382"/>
      <c r="AZ45" s="383">
        <f>IF($BB$3="４週",AX45/4,IF($BB$3="暦月",'通所介護（100名）'!AX45/('通所介護（100名）'!$BB$8/7),""))</f>
        <v>0</v>
      </c>
      <c r="BA45" s="384"/>
      <c r="BB45" s="276"/>
      <c r="BC45" s="277"/>
      <c r="BD45" s="277"/>
      <c r="BE45" s="277"/>
      <c r="BF45" s="278"/>
    </row>
    <row r="46" spans="2:58" ht="20.25" customHeight="1" x14ac:dyDescent="0.2">
      <c r="B46" s="385">
        <f>B43+1</f>
        <v>9</v>
      </c>
      <c r="C46" s="294"/>
      <c r="D46" s="295"/>
      <c r="E46" s="296"/>
      <c r="F46" s="126"/>
      <c r="G46" s="282"/>
      <c r="H46" s="284"/>
      <c r="I46" s="264"/>
      <c r="J46" s="264"/>
      <c r="K46" s="265"/>
      <c r="L46" s="285"/>
      <c r="M46" s="286"/>
      <c r="N46" s="286"/>
      <c r="O46" s="287"/>
      <c r="P46" s="630" t="s">
        <v>377</v>
      </c>
      <c r="Q46" s="631"/>
      <c r="R46" s="632"/>
      <c r="S46" s="53"/>
      <c r="T46" s="54"/>
      <c r="U46" s="54"/>
      <c r="V46" s="54"/>
      <c r="W46" s="54"/>
      <c r="X46" s="54"/>
      <c r="Y46" s="55"/>
      <c r="Z46" s="53"/>
      <c r="AA46" s="54"/>
      <c r="AB46" s="54"/>
      <c r="AC46" s="54"/>
      <c r="AD46" s="54"/>
      <c r="AE46" s="54"/>
      <c r="AF46" s="55"/>
      <c r="AG46" s="53"/>
      <c r="AH46" s="54"/>
      <c r="AI46" s="54"/>
      <c r="AJ46" s="54"/>
      <c r="AK46" s="54"/>
      <c r="AL46" s="54"/>
      <c r="AM46" s="55"/>
      <c r="AN46" s="53"/>
      <c r="AO46" s="54"/>
      <c r="AP46" s="54"/>
      <c r="AQ46" s="54"/>
      <c r="AR46" s="54"/>
      <c r="AS46" s="54"/>
      <c r="AT46" s="55"/>
      <c r="AU46" s="53"/>
      <c r="AV46" s="54"/>
      <c r="AW46" s="54"/>
      <c r="AX46" s="373"/>
      <c r="AY46" s="374"/>
      <c r="AZ46" s="375"/>
      <c r="BA46" s="376"/>
      <c r="BB46" s="291"/>
      <c r="BC46" s="292"/>
      <c r="BD46" s="292"/>
      <c r="BE46" s="292"/>
      <c r="BF46" s="293"/>
    </row>
    <row r="47" spans="2:58" ht="20.25" customHeight="1" x14ac:dyDescent="0.2">
      <c r="B47" s="385"/>
      <c r="C47" s="297"/>
      <c r="D47" s="633"/>
      <c r="E47" s="298"/>
      <c r="F47" s="23"/>
      <c r="G47" s="259"/>
      <c r="H47" s="263"/>
      <c r="I47" s="264"/>
      <c r="J47" s="264"/>
      <c r="K47" s="265"/>
      <c r="L47" s="269"/>
      <c r="M47" s="622"/>
      <c r="N47" s="622"/>
      <c r="O47" s="270"/>
      <c r="P47" s="623" t="s">
        <v>380</v>
      </c>
      <c r="Q47" s="624"/>
      <c r="R47" s="625"/>
      <c r="S47" s="56" t="str">
        <f>IF(S46="","",VLOOKUP(S46,'[2]シフト記号表（勤務時間帯）'!$C$6:$K$35,9,FALSE))</f>
        <v/>
      </c>
      <c r="T47" s="57" t="str">
        <f>IF(T46="","",VLOOKUP(T46,'[2]シフト記号表（勤務時間帯）'!$C$6:$K$35,9,FALSE))</f>
        <v/>
      </c>
      <c r="U47" s="57" t="str">
        <f>IF(U46="","",VLOOKUP(U46,'[2]シフト記号表（勤務時間帯）'!$C$6:$K$35,9,FALSE))</f>
        <v/>
      </c>
      <c r="V47" s="57" t="str">
        <f>IF(V46="","",VLOOKUP(V46,'[2]シフト記号表（勤務時間帯）'!$C$6:$K$35,9,FALSE))</f>
        <v/>
      </c>
      <c r="W47" s="57" t="str">
        <f>IF(W46="","",VLOOKUP(W46,'[2]シフト記号表（勤務時間帯）'!$C$6:$K$35,9,FALSE))</f>
        <v/>
      </c>
      <c r="X47" s="57" t="str">
        <f>IF(X46="","",VLOOKUP(X46,'[2]シフト記号表（勤務時間帯）'!$C$6:$K$35,9,FALSE))</f>
        <v/>
      </c>
      <c r="Y47" s="58" t="str">
        <f>IF(Y46="","",VLOOKUP(Y46,'[2]シフト記号表（勤務時間帯）'!$C$6:$K$35,9,FALSE))</f>
        <v/>
      </c>
      <c r="Z47" s="56" t="str">
        <f>IF(Z46="","",VLOOKUP(Z46,'[2]シフト記号表（勤務時間帯）'!$C$6:$K$35,9,FALSE))</f>
        <v/>
      </c>
      <c r="AA47" s="57" t="str">
        <f>IF(AA46="","",VLOOKUP(AA46,'[2]シフト記号表（勤務時間帯）'!$C$6:$K$35,9,FALSE))</f>
        <v/>
      </c>
      <c r="AB47" s="57" t="str">
        <f>IF(AB46="","",VLOOKUP(AB46,'[2]シフト記号表（勤務時間帯）'!$C$6:$K$35,9,FALSE))</f>
        <v/>
      </c>
      <c r="AC47" s="57" t="str">
        <f>IF(AC46="","",VLOOKUP(AC46,'[2]シフト記号表（勤務時間帯）'!$C$6:$K$35,9,FALSE))</f>
        <v/>
      </c>
      <c r="AD47" s="57" t="str">
        <f>IF(AD46="","",VLOOKUP(AD46,'[2]シフト記号表（勤務時間帯）'!$C$6:$K$35,9,FALSE))</f>
        <v/>
      </c>
      <c r="AE47" s="57" t="str">
        <f>IF(AE46="","",VLOOKUP(AE46,'[2]シフト記号表（勤務時間帯）'!$C$6:$K$35,9,FALSE))</f>
        <v/>
      </c>
      <c r="AF47" s="58" t="str">
        <f>IF(AF46="","",VLOOKUP(AF46,'[2]シフト記号表（勤務時間帯）'!$C$6:$K$35,9,FALSE))</f>
        <v/>
      </c>
      <c r="AG47" s="56" t="str">
        <f>IF(AG46="","",VLOOKUP(AG46,'[2]シフト記号表（勤務時間帯）'!$C$6:$K$35,9,FALSE))</f>
        <v/>
      </c>
      <c r="AH47" s="57" t="str">
        <f>IF(AH46="","",VLOOKUP(AH46,'[2]シフト記号表（勤務時間帯）'!$C$6:$K$35,9,FALSE))</f>
        <v/>
      </c>
      <c r="AI47" s="57" t="str">
        <f>IF(AI46="","",VLOOKUP(AI46,'[2]シフト記号表（勤務時間帯）'!$C$6:$K$35,9,FALSE))</f>
        <v/>
      </c>
      <c r="AJ47" s="57" t="str">
        <f>IF(AJ46="","",VLOOKUP(AJ46,'[2]シフト記号表（勤務時間帯）'!$C$6:$K$35,9,FALSE))</f>
        <v/>
      </c>
      <c r="AK47" s="57" t="str">
        <f>IF(AK46="","",VLOOKUP(AK46,'[2]シフト記号表（勤務時間帯）'!$C$6:$K$35,9,FALSE))</f>
        <v/>
      </c>
      <c r="AL47" s="57" t="str">
        <f>IF(AL46="","",VLOOKUP(AL46,'[2]シフト記号表（勤務時間帯）'!$C$6:$K$35,9,FALSE))</f>
        <v/>
      </c>
      <c r="AM47" s="58" t="str">
        <f>IF(AM46="","",VLOOKUP(AM46,'[2]シフト記号表（勤務時間帯）'!$C$6:$K$35,9,FALSE))</f>
        <v/>
      </c>
      <c r="AN47" s="56" t="str">
        <f>IF(AN46="","",VLOOKUP(AN46,'[2]シフト記号表（勤務時間帯）'!$C$6:$K$35,9,FALSE))</f>
        <v/>
      </c>
      <c r="AO47" s="57" t="str">
        <f>IF(AO46="","",VLOOKUP(AO46,'[2]シフト記号表（勤務時間帯）'!$C$6:$K$35,9,FALSE))</f>
        <v/>
      </c>
      <c r="AP47" s="57" t="str">
        <f>IF(AP46="","",VLOOKUP(AP46,'[2]シフト記号表（勤務時間帯）'!$C$6:$K$35,9,FALSE))</f>
        <v/>
      </c>
      <c r="AQ47" s="57" t="str">
        <f>IF(AQ46="","",VLOOKUP(AQ46,'[2]シフト記号表（勤務時間帯）'!$C$6:$K$35,9,FALSE))</f>
        <v/>
      </c>
      <c r="AR47" s="57" t="str">
        <f>IF(AR46="","",VLOOKUP(AR46,'[2]シフト記号表（勤務時間帯）'!$C$6:$K$35,9,FALSE))</f>
        <v/>
      </c>
      <c r="AS47" s="57" t="str">
        <f>IF(AS46="","",VLOOKUP(AS46,'[2]シフト記号表（勤務時間帯）'!$C$6:$K$35,9,FALSE))</f>
        <v/>
      </c>
      <c r="AT47" s="58" t="str">
        <f>IF(AT46="","",VLOOKUP(AT46,'[2]シフト記号表（勤務時間帯）'!$C$6:$K$35,9,FALSE))</f>
        <v/>
      </c>
      <c r="AU47" s="56" t="str">
        <f>IF(AU46="","",VLOOKUP(AU46,'[2]シフト記号表（勤務時間帯）'!$C$6:$K$35,9,FALSE))</f>
        <v/>
      </c>
      <c r="AV47" s="57" t="str">
        <f>IF(AV46="","",VLOOKUP(AV46,'[2]シフト記号表（勤務時間帯）'!$C$6:$K$35,9,FALSE))</f>
        <v/>
      </c>
      <c r="AW47" s="57" t="str">
        <f>IF(AW46="","",VLOOKUP(AW46,'[2]シフト記号表（勤務時間帯）'!$C$6:$K$35,9,FALSE))</f>
        <v/>
      </c>
      <c r="AX47" s="377">
        <f>IF($BB$3="４週",SUM(S47:AT47),IF($BB$3="暦月",SUM(S47:AW47),""))</f>
        <v>0</v>
      </c>
      <c r="AY47" s="378"/>
      <c r="AZ47" s="379">
        <f>IF($BB$3="４週",AX47/4,IF($BB$3="暦月",'通所介護（100名）'!AX47/('通所介護（100名）'!$BB$8/7),""))</f>
        <v>0</v>
      </c>
      <c r="BA47" s="380"/>
      <c r="BB47" s="274"/>
      <c r="BC47" s="626"/>
      <c r="BD47" s="626"/>
      <c r="BE47" s="626"/>
      <c r="BF47" s="275"/>
    </row>
    <row r="48" spans="2:58" ht="20.25" customHeight="1" x14ac:dyDescent="0.2">
      <c r="B48" s="385"/>
      <c r="C48" s="299"/>
      <c r="D48" s="300"/>
      <c r="E48" s="301"/>
      <c r="F48" s="23">
        <f>C46</f>
        <v>0</v>
      </c>
      <c r="G48" s="283"/>
      <c r="H48" s="263"/>
      <c r="I48" s="264"/>
      <c r="J48" s="264"/>
      <c r="K48" s="265"/>
      <c r="L48" s="288"/>
      <c r="M48" s="289"/>
      <c r="N48" s="289"/>
      <c r="O48" s="290"/>
      <c r="P48" s="627" t="s">
        <v>381</v>
      </c>
      <c r="Q48" s="628"/>
      <c r="R48" s="629"/>
      <c r="S48" s="59" t="str">
        <f>IF(S46="","",VLOOKUP(S46,'[2]シフト記号表（勤務時間帯）'!$C$6:$U$35,19,FALSE))</f>
        <v/>
      </c>
      <c r="T48" s="60" t="str">
        <f>IF(T46="","",VLOOKUP(T46,'[2]シフト記号表（勤務時間帯）'!$C$6:$U$35,19,FALSE))</f>
        <v/>
      </c>
      <c r="U48" s="60" t="str">
        <f>IF(U46="","",VLOOKUP(U46,'[2]シフト記号表（勤務時間帯）'!$C$6:$U$35,19,FALSE))</f>
        <v/>
      </c>
      <c r="V48" s="60" t="str">
        <f>IF(V46="","",VLOOKUP(V46,'[2]シフト記号表（勤務時間帯）'!$C$6:$U$35,19,FALSE))</f>
        <v/>
      </c>
      <c r="W48" s="60" t="str">
        <f>IF(W46="","",VLOOKUP(W46,'[2]シフト記号表（勤務時間帯）'!$C$6:$U$35,19,FALSE))</f>
        <v/>
      </c>
      <c r="X48" s="60" t="str">
        <f>IF(X46="","",VLOOKUP(X46,'[2]シフト記号表（勤務時間帯）'!$C$6:$U$35,19,FALSE))</f>
        <v/>
      </c>
      <c r="Y48" s="61" t="str">
        <f>IF(Y46="","",VLOOKUP(Y46,'[2]シフト記号表（勤務時間帯）'!$C$6:$U$35,19,FALSE))</f>
        <v/>
      </c>
      <c r="Z48" s="59" t="str">
        <f>IF(Z46="","",VLOOKUP(Z46,'[2]シフト記号表（勤務時間帯）'!$C$6:$U$35,19,FALSE))</f>
        <v/>
      </c>
      <c r="AA48" s="60" t="str">
        <f>IF(AA46="","",VLOOKUP(AA46,'[2]シフト記号表（勤務時間帯）'!$C$6:$U$35,19,FALSE))</f>
        <v/>
      </c>
      <c r="AB48" s="60" t="str">
        <f>IF(AB46="","",VLOOKUP(AB46,'[2]シフト記号表（勤務時間帯）'!$C$6:$U$35,19,FALSE))</f>
        <v/>
      </c>
      <c r="AC48" s="60" t="str">
        <f>IF(AC46="","",VLOOKUP(AC46,'[2]シフト記号表（勤務時間帯）'!$C$6:$U$35,19,FALSE))</f>
        <v/>
      </c>
      <c r="AD48" s="60" t="str">
        <f>IF(AD46="","",VLOOKUP(AD46,'[2]シフト記号表（勤務時間帯）'!$C$6:$U$35,19,FALSE))</f>
        <v/>
      </c>
      <c r="AE48" s="60" t="str">
        <f>IF(AE46="","",VLOOKUP(AE46,'[2]シフト記号表（勤務時間帯）'!$C$6:$U$35,19,FALSE))</f>
        <v/>
      </c>
      <c r="AF48" s="61" t="str">
        <f>IF(AF46="","",VLOOKUP(AF46,'[2]シフト記号表（勤務時間帯）'!$C$6:$U$35,19,FALSE))</f>
        <v/>
      </c>
      <c r="AG48" s="59" t="str">
        <f>IF(AG46="","",VLOOKUP(AG46,'[2]シフト記号表（勤務時間帯）'!$C$6:$U$35,19,FALSE))</f>
        <v/>
      </c>
      <c r="AH48" s="60" t="str">
        <f>IF(AH46="","",VLOOKUP(AH46,'[2]シフト記号表（勤務時間帯）'!$C$6:$U$35,19,FALSE))</f>
        <v/>
      </c>
      <c r="AI48" s="60" t="str">
        <f>IF(AI46="","",VLOOKUP(AI46,'[2]シフト記号表（勤務時間帯）'!$C$6:$U$35,19,FALSE))</f>
        <v/>
      </c>
      <c r="AJ48" s="60" t="str">
        <f>IF(AJ46="","",VLOOKUP(AJ46,'[2]シフト記号表（勤務時間帯）'!$C$6:$U$35,19,FALSE))</f>
        <v/>
      </c>
      <c r="AK48" s="60" t="str">
        <f>IF(AK46="","",VLOOKUP(AK46,'[2]シフト記号表（勤務時間帯）'!$C$6:$U$35,19,FALSE))</f>
        <v/>
      </c>
      <c r="AL48" s="60" t="str">
        <f>IF(AL46="","",VLOOKUP(AL46,'[2]シフト記号表（勤務時間帯）'!$C$6:$U$35,19,FALSE))</f>
        <v/>
      </c>
      <c r="AM48" s="61" t="str">
        <f>IF(AM46="","",VLOOKUP(AM46,'[2]シフト記号表（勤務時間帯）'!$C$6:$U$35,19,FALSE))</f>
        <v/>
      </c>
      <c r="AN48" s="59" t="str">
        <f>IF(AN46="","",VLOOKUP(AN46,'[2]シフト記号表（勤務時間帯）'!$C$6:$U$35,19,FALSE))</f>
        <v/>
      </c>
      <c r="AO48" s="60" t="str">
        <f>IF(AO46="","",VLOOKUP(AO46,'[2]シフト記号表（勤務時間帯）'!$C$6:$U$35,19,FALSE))</f>
        <v/>
      </c>
      <c r="AP48" s="60" t="str">
        <f>IF(AP46="","",VLOOKUP(AP46,'[2]シフト記号表（勤務時間帯）'!$C$6:$U$35,19,FALSE))</f>
        <v/>
      </c>
      <c r="AQ48" s="60" t="str">
        <f>IF(AQ46="","",VLOOKUP(AQ46,'[2]シフト記号表（勤務時間帯）'!$C$6:$U$35,19,FALSE))</f>
        <v/>
      </c>
      <c r="AR48" s="60" t="str">
        <f>IF(AR46="","",VLOOKUP(AR46,'[2]シフト記号表（勤務時間帯）'!$C$6:$U$35,19,FALSE))</f>
        <v/>
      </c>
      <c r="AS48" s="60" t="str">
        <f>IF(AS46="","",VLOOKUP(AS46,'[2]シフト記号表（勤務時間帯）'!$C$6:$U$35,19,FALSE))</f>
        <v/>
      </c>
      <c r="AT48" s="61" t="str">
        <f>IF(AT46="","",VLOOKUP(AT46,'[2]シフト記号表（勤務時間帯）'!$C$6:$U$35,19,FALSE))</f>
        <v/>
      </c>
      <c r="AU48" s="59" t="str">
        <f>IF(AU46="","",VLOOKUP(AU46,'[2]シフト記号表（勤務時間帯）'!$C$6:$U$35,19,FALSE))</f>
        <v/>
      </c>
      <c r="AV48" s="60" t="str">
        <f>IF(AV46="","",VLOOKUP(AV46,'[2]シフト記号表（勤務時間帯）'!$C$6:$U$35,19,FALSE))</f>
        <v/>
      </c>
      <c r="AW48" s="60" t="str">
        <f>IF(AW46="","",VLOOKUP(AW46,'[2]シフト記号表（勤務時間帯）'!$C$6:$U$35,19,FALSE))</f>
        <v/>
      </c>
      <c r="AX48" s="381">
        <f>IF($BB$3="４週",SUM(S48:AT48),IF($BB$3="暦月",SUM(S48:AW48),""))</f>
        <v>0</v>
      </c>
      <c r="AY48" s="382"/>
      <c r="AZ48" s="383">
        <f>IF($BB$3="４週",AX48/4,IF($BB$3="暦月",'通所介護（100名）'!AX48/('通所介護（100名）'!$BB$8/7),""))</f>
        <v>0</v>
      </c>
      <c r="BA48" s="384"/>
      <c r="BB48" s="276"/>
      <c r="BC48" s="277"/>
      <c r="BD48" s="277"/>
      <c r="BE48" s="277"/>
      <c r="BF48" s="278"/>
    </row>
    <row r="49" spans="2:58" ht="20.25" customHeight="1" x14ac:dyDescent="0.2">
      <c r="B49" s="385">
        <f>B46+1</f>
        <v>10</v>
      </c>
      <c r="C49" s="294"/>
      <c r="D49" s="295"/>
      <c r="E49" s="296"/>
      <c r="F49" s="126"/>
      <c r="G49" s="282"/>
      <c r="H49" s="284"/>
      <c r="I49" s="264"/>
      <c r="J49" s="264"/>
      <c r="K49" s="265"/>
      <c r="L49" s="285"/>
      <c r="M49" s="286"/>
      <c r="N49" s="286"/>
      <c r="O49" s="287"/>
      <c r="P49" s="630" t="s">
        <v>377</v>
      </c>
      <c r="Q49" s="631"/>
      <c r="R49" s="632"/>
      <c r="S49" s="53"/>
      <c r="T49" s="54"/>
      <c r="U49" s="54"/>
      <c r="V49" s="54"/>
      <c r="W49" s="54"/>
      <c r="X49" s="54"/>
      <c r="Y49" s="55"/>
      <c r="Z49" s="53"/>
      <c r="AA49" s="54"/>
      <c r="AB49" s="54"/>
      <c r="AC49" s="54"/>
      <c r="AD49" s="54"/>
      <c r="AE49" s="54"/>
      <c r="AF49" s="55"/>
      <c r="AG49" s="53"/>
      <c r="AH49" s="54"/>
      <c r="AI49" s="54"/>
      <c r="AJ49" s="54"/>
      <c r="AK49" s="54"/>
      <c r="AL49" s="54"/>
      <c r="AM49" s="55"/>
      <c r="AN49" s="53"/>
      <c r="AO49" s="54"/>
      <c r="AP49" s="54"/>
      <c r="AQ49" s="54"/>
      <c r="AR49" s="54"/>
      <c r="AS49" s="54"/>
      <c r="AT49" s="55"/>
      <c r="AU49" s="53"/>
      <c r="AV49" s="54"/>
      <c r="AW49" s="54"/>
      <c r="AX49" s="373"/>
      <c r="AY49" s="374"/>
      <c r="AZ49" s="375"/>
      <c r="BA49" s="376"/>
      <c r="BB49" s="291"/>
      <c r="BC49" s="292"/>
      <c r="BD49" s="292"/>
      <c r="BE49" s="292"/>
      <c r="BF49" s="293"/>
    </row>
    <row r="50" spans="2:58" ht="20.25" customHeight="1" x14ac:dyDescent="0.2">
      <c r="B50" s="385"/>
      <c r="C50" s="297"/>
      <c r="D50" s="633"/>
      <c r="E50" s="298"/>
      <c r="F50" s="23"/>
      <c r="G50" s="259"/>
      <c r="H50" s="263"/>
      <c r="I50" s="264"/>
      <c r="J50" s="264"/>
      <c r="K50" s="265"/>
      <c r="L50" s="269"/>
      <c r="M50" s="622"/>
      <c r="N50" s="622"/>
      <c r="O50" s="270"/>
      <c r="P50" s="623" t="s">
        <v>380</v>
      </c>
      <c r="Q50" s="624"/>
      <c r="R50" s="625"/>
      <c r="S50" s="56" t="str">
        <f>IF(S49="","",VLOOKUP(S49,'[2]シフト記号表（勤務時間帯）'!$C$6:$K$35,9,FALSE))</f>
        <v/>
      </c>
      <c r="T50" s="57" t="str">
        <f>IF(T49="","",VLOOKUP(T49,'[2]シフト記号表（勤務時間帯）'!$C$6:$K$35,9,FALSE))</f>
        <v/>
      </c>
      <c r="U50" s="57" t="str">
        <f>IF(U49="","",VLOOKUP(U49,'[2]シフト記号表（勤務時間帯）'!$C$6:$K$35,9,FALSE))</f>
        <v/>
      </c>
      <c r="V50" s="57" t="str">
        <f>IF(V49="","",VLOOKUP(V49,'[2]シフト記号表（勤務時間帯）'!$C$6:$K$35,9,FALSE))</f>
        <v/>
      </c>
      <c r="W50" s="57" t="str">
        <f>IF(W49="","",VLOOKUP(W49,'[2]シフト記号表（勤務時間帯）'!$C$6:$K$35,9,FALSE))</f>
        <v/>
      </c>
      <c r="X50" s="57" t="str">
        <f>IF(X49="","",VLOOKUP(X49,'[2]シフト記号表（勤務時間帯）'!$C$6:$K$35,9,FALSE))</f>
        <v/>
      </c>
      <c r="Y50" s="58" t="str">
        <f>IF(Y49="","",VLOOKUP(Y49,'[2]シフト記号表（勤務時間帯）'!$C$6:$K$35,9,FALSE))</f>
        <v/>
      </c>
      <c r="Z50" s="56" t="str">
        <f>IF(Z49="","",VLOOKUP(Z49,'[2]シフト記号表（勤務時間帯）'!$C$6:$K$35,9,FALSE))</f>
        <v/>
      </c>
      <c r="AA50" s="57" t="str">
        <f>IF(AA49="","",VLOOKUP(AA49,'[2]シフト記号表（勤務時間帯）'!$C$6:$K$35,9,FALSE))</f>
        <v/>
      </c>
      <c r="AB50" s="57" t="str">
        <f>IF(AB49="","",VLOOKUP(AB49,'[2]シフト記号表（勤務時間帯）'!$C$6:$K$35,9,FALSE))</f>
        <v/>
      </c>
      <c r="AC50" s="57" t="str">
        <f>IF(AC49="","",VLOOKUP(AC49,'[2]シフト記号表（勤務時間帯）'!$C$6:$K$35,9,FALSE))</f>
        <v/>
      </c>
      <c r="AD50" s="57" t="str">
        <f>IF(AD49="","",VLOOKUP(AD49,'[2]シフト記号表（勤務時間帯）'!$C$6:$K$35,9,FALSE))</f>
        <v/>
      </c>
      <c r="AE50" s="57" t="str">
        <f>IF(AE49="","",VLOOKUP(AE49,'[2]シフト記号表（勤務時間帯）'!$C$6:$K$35,9,FALSE))</f>
        <v/>
      </c>
      <c r="AF50" s="58" t="str">
        <f>IF(AF49="","",VLOOKUP(AF49,'[2]シフト記号表（勤務時間帯）'!$C$6:$K$35,9,FALSE))</f>
        <v/>
      </c>
      <c r="AG50" s="56" t="str">
        <f>IF(AG49="","",VLOOKUP(AG49,'[2]シフト記号表（勤務時間帯）'!$C$6:$K$35,9,FALSE))</f>
        <v/>
      </c>
      <c r="AH50" s="57" t="str">
        <f>IF(AH49="","",VLOOKUP(AH49,'[2]シフト記号表（勤務時間帯）'!$C$6:$K$35,9,FALSE))</f>
        <v/>
      </c>
      <c r="AI50" s="57" t="str">
        <f>IF(AI49="","",VLOOKUP(AI49,'[2]シフト記号表（勤務時間帯）'!$C$6:$K$35,9,FALSE))</f>
        <v/>
      </c>
      <c r="AJ50" s="57" t="str">
        <f>IF(AJ49="","",VLOOKUP(AJ49,'[2]シフト記号表（勤務時間帯）'!$C$6:$K$35,9,FALSE))</f>
        <v/>
      </c>
      <c r="AK50" s="57" t="str">
        <f>IF(AK49="","",VLOOKUP(AK49,'[2]シフト記号表（勤務時間帯）'!$C$6:$K$35,9,FALSE))</f>
        <v/>
      </c>
      <c r="AL50" s="57" t="str">
        <f>IF(AL49="","",VLOOKUP(AL49,'[2]シフト記号表（勤務時間帯）'!$C$6:$K$35,9,FALSE))</f>
        <v/>
      </c>
      <c r="AM50" s="58" t="str">
        <f>IF(AM49="","",VLOOKUP(AM49,'[2]シフト記号表（勤務時間帯）'!$C$6:$K$35,9,FALSE))</f>
        <v/>
      </c>
      <c r="AN50" s="56" t="str">
        <f>IF(AN49="","",VLOOKUP(AN49,'[2]シフト記号表（勤務時間帯）'!$C$6:$K$35,9,FALSE))</f>
        <v/>
      </c>
      <c r="AO50" s="57" t="str">
        <f>IF(AO49="","",VLOOKUP(AO49,'[2]シフト記号表（勤務時間帯）'!$C$6:$K$35,9,FALSE))</f>
        <v/>
      </c>
      <c r="AP50" s="57" t="str">
        <f>IF(AP49="","",VLOOKUP(AP49,'[2]シフト記号表（勤務時間帯）'!$C$6:$K$35,9,FALSE))</f>
        <v/>
      </c>
      <c r="AQ50" s="57" t="str">
        <f>IF(AQ49="","",VLOOKUP(AQ49,'[2]シフト記号表（勤務時間帯）'!$C$6:$K$35,9,FALSE))</f>
        <v/>
      </c>
      <c r="AR50" s="57" t="str">
        <f>IF(AR49="","",VLOOKUP(AR49,'[2]シフト記号表（勤務時間帯）'!$C$6:$K$35,9,FALSE))</f>
        <v/>
      </c>
      <c r="AS50" s="57" t="str">
        <f>IF(AS49="","",VLOOKUP(AS49,'[2]シフト記号表（勤務時間帯）'!$C$6:$K$35,9,FALSE))</f>
        <v/>
      </c>
      <c r="AT50" s="58" t="str">
        <f>IF(AT49="","",VLOOKUP(AT49,'[2]シフト記号表（勤務時間帯）'!$C$6:$K$35,9,FALSE))</f>
        <v/>
      </c>
      <c r="AU50" s="56" t="str">
        <f>IF(AU49="","",VLOOKUP(AU49,'[2]シフト記号表（勤務時間帯）'!$C$6:$K$35,9,FALSE))</f>
        <v/>
      </c>
      <c r="AV50" s="57" t="str">
        <f>IF(AV49="","",VLOOKUP(AV49,'[2]シフト記号表（勤務時間帯）'!$C$6:$K$35,9,FALSE))</f>
        <v/>
      </c>
      <c r="AW50" s="57" t="str">
        <f>IF(AW49="","",VLOOKUP(AW49,'[2]シフト記号表（勤務時間帯）'!$C$6:$K$35,9,FALSE))</f>
        <v/>
      </c>
      <c r="AX50" s="377">
        <f>IF($BB$3="４週",SUM(S50:AT50),IF($BB$3="暦月",SUM(S50:AW50),""))</f>
        <v>0</v>
      </c>
      <c r="AY50" s="378"/>
      <c r="AZ50" s="379">
        <f>IF($BB$3="４週",AX50/4,IF($BB$3="暦月",'通所介護（100名）'!AX50/('通所介護（100名）'!$BB$8/7),""))</f>
        <v>0</v>
      </c>
      <c r="BA50" s="380"/>
      <c r="BB50" s="274"/>
      <c r="BC50" s="626"/>
      <c r="BD50" s="626"/>
      <c r="BE50" s="626"/>
      <c r="BF50" s="275"/>
    </row>
    <row r="51" spans="2:58" ht="20.25" customHeight="1" x14ac:dyDescent="0.2">
      <c r="B51" s="385"/>
      <c r="C51" s="299"/>
      <c r="D51" s="300"/>
      <c r="E51" s="301"/>
      <c r="F51" s="23">
        <f>C49</f>
        <v>0</v>
      </c>
      <c r="G51" s="283"/>
      <c r="H51" s="263"/>
      <c r="I51" s="264"/>
      <c r="J51" s="264"/>
      <c r="K51" s="265"/>
      <c r="L51" s="288"/>
      <c r="M51" s="289"/>
      <c r="N51" s="289"/>
      <c r="O51" s="290"/>
      <c r="P51" s="627" t="s">
        <v>381</v>
      </c>
      <c r="Q51" s="628"/>
      <c r="R51" s="629"/>
      <c r="S51" s="59" t="str">
        <f>IF(S49="","",VLOOKUP(S49,'[2]シフト記号表（勤務時間帯）'!$C$6:$U$35,19,FALSE))</f>
        <v/>
      </c>
      <c r="T51" s="60" t="str">
        <f>IF(T49="","",VLOOKUP(T49,'[2]シフト記号表（勤務時間帯）'!$C$6:$U$35,19,FALSE))</f>
        <v/>
      </c>
      <c r="U51" s="60" t="str">
        <f>IF(U49="","",VLOOKUP(U49,'[2]シフト記号表（勤務時間帯）'!$C$6:$U$35,19,FALSE))</f>
        <v/>
      </c>
      <c r="V51" s="60" t="str">
        <f>IF(V49="","",VLOOKUP(V49,'[2]シフト記号表（勤務時間帯）'!$C$6:$U$35,19,FALSE))</f>
        <v/>
      </c>
      <c r="W51" s="60" t="str">
        <f>IF(W49="","",VLOOKUP(W49,'[2]シフト記号表（勤務時間帯）'!$C$6:$U$35,19,FALSE))</f>
        <v/>
      </c>
      <c r="X51" s="60" t="str">
        <f>IF(X49="","",VLOOKUP(X49,'[2]シフト記号表（勤務時間帯）'!$C$6:$U$35,19,FALSE))</f>
        <v/>
      </c>
      <c r="Y51" s="61" t="str">
        <f>IF(Y49="","",VLOOKUP(Y49,'[2]シフト記号表（勤務時間帯）'!$C$6:$U$35,19,FALSE))</f>
        <v/>
      </c>
      <c r="Z51" s="59" t="str">
        <f>IF(Z49="","",VLOOKUP(Z49,'[2]シフト記号表（勤務時間帯）'!$C$6:$U$35,19,FALSE))</f>
        <v/>
      </c>
      <c r="AA51" s="60" t="str">
        <f>IF(AA49="","",VLOOKUP(AA49,'[2]シフト記号表（勤務時間帯）'!$C$6:$U$35,19,FALSE))</f>
        <v/>
      </c>
      <c r="AB51" s="60" t="str">
        <f>IF(AB49="","",VLOOKUP(AB49,'[2]シフト記号表（勤務時間帯）'!$C$6:$U$35,19,FALSE))</f>
        <v/>
      </c>
      <c r="AC51" s="60" t="str">
        <f>IF(AC49="","",VLOOKUP(AC49,'[2]シフト記号表（勤務時間帯）'!$C$6:$U$35,19,FALSE))</f>
        <v/>
      </c>
      <c r="AD51" s="60" t="str">
        <f>IF(AD49="","",VLOOKUP(AD49,'[2]シフト記号表（勤務時間帯）'!$C$6:$U$35,19,FALSE))</f>
        <v/>
      </c>
      <c r="AE51" s="60" t="str">
        <f>IF(AE49="","",VLOOKUP(AE49,'[2]シフト記号表（勤務時間帯）'!$C$6:$U$35,19,FALSE))</f>
        <v/>
      </c>
      <c r="AF51" s="61" t="str">
        <f>IF(AF49="","",VLOOKUP(AF49,'[2]シフト記号表（勤務時間帯）'!$C$6:$U$35,19,FALSE))</f>
        <v/>
      </c>
      <c r="AG51" s="59" t="str">
        <f>IF(AG49="","",VLOOKUP(AG49,'[2]シフト記号表（勤務時間帯）'!$C$6:$U$35,19,FALSE))</f>
        <v/>
      </c>
      <c r="AH51" s="60" t="str">
        <f>IF(AH49="","",VLOOKUP(AH49,'[2]シフト記号表（勤務時間帯）'!$C$6:$U$35,19,FALSE))</f>
        <v/>
      </c>
      <c r="AI51" s="60" t="str">
        <f>IF(AI49="","",VLOOKUP(AI49,'[2]シフト記号表（勤務時間帯）'!$C$6:$U$35,19,FALSE))</f>
        <v/>
      </c>
      <c r="AJ51" s="60" t="str">
        <f>IF(AJ49="","",VLOOKUP(AJ49,'[2]シフト記号表（勤務時間帯）'!$C$6:$U$35,19,FALSE))</f>
        <v/>
      </c>
      <c r="AK51" s="60" t="str">
        <f>IF(AK49="","",VLOOKUP(AK49,'[2]シフト記号表（勤務時間帯）'!$C$6:$U$35,19,FALSE))</f>
        <v/>
      </c>
      <c r="AL51" s="60" t="str">
        <f>IF(AL49="","",VLOOKUP(AL49,'[2]シフト記号表（勤務時間帯）'!$C$6:$U$35,19,FALSE))</f>
        <v/>
      </c>
      <c r="AM51" s="61" t="str">
        <f>IF(AM49="","",VLOOKUP(AM49,'[2]シフト記号表（勤務時間帯）'!$C$6:$U$35,19,FALSE))</f>
        <v/>
      </c>
      <c r="AN51" s="59" t="str">
        <f>IF(AN49="","",VLOOKUP(AN49,'[2]シフト記号表（勤務時間帯）'!$C$6:$U$35,19,FALSE))</f>
        <v/>
      </c>
      <c r="AO51" s="60" t="str">
        <f>IF(AO49="","",VLOOKUP(AO49,'[2]シフト記号表（勤務時間帯）'!$C$6:$U$35,19,FALSE))</f>
        <v/>
      </c>
      <c r="AP51" s="60" t="str">
        <f>IF(AP49="","",VLOOKUP(AP49,'[2]シフト記号表（勤務時間帯）'!$C$6:$U$35,19,FALSE))</f>
        <v/>
      </c>
      <c r="AQ51" s="60" t="str">
        <f>IF(AQ49="","",VLOOKUP(AQ49,'[2]シフト記号表（勤務時間帯）'!$C$6:$U$35,19,FALSE))</f>
        <v/>
      </c>
      <c r="AR51" s="60" t="str">
        <f>IF(AR49="","",VLOOKUP(AR49,'[2]シフト記号表（勤務時間帯）'!$C$6:$U$35,19,FALSE))</f>
        <v/>
      </c>
      <c r="AS51" s="60" t="str">
        <f>IF(AS49="","",VLOOKUP(AS49,'[2]シフト記号表（勤務時間帯）'!$C$6:$U$35,19,FALSE))</f>
        <v/>
      </c>
      <c r="AT51" s="61" t="str">
        <f>IF(AT49="","",VLOOKUP(AT49,'[2]シフト記号表（勤務時間帯）'!$C$6:$U$35,19,FALSE))</f>
        <v/>
      </c>
      <c r="AU51" s="59" t="str">
        <f>IF(AU49="","",VLOOKUP(AU49,'[2]シフト記号表（勤務時間帯）'!$C$6:$U$35,19,FALSE))</f>
        <v/>
      </c>
      <c r="AV51" s="60" t="str">
        <f>IF(AV49="","",VLOOKUP(AV49,'[2]シフト記号表（勤務時間帯）'!$C$6:$U$35,19,FALSE))</f>
        <v/>
      </c>
      <c r="AW51" s="60" t="str">
        <f>IF(AW49="","",VLOOKUP(AW49,'[2]シフト記号表（勤務時間帯）'!$C$6:$U$35,19,FALSE))</f>
        <v/>
      </c>
      <c r="AX51" s="381">
        <f>IF($BB$3="４週",SUM(S51:AT51),IF($BB$3="暦月",SUM(S51:AW51),""))</f>
        <v>0</v>
      </c>
      <c r="AY51" s="382"/>
      <c r="AZ51" s="383">
        <f>IF($BB$3="４週",AX51/4,IF($BB$3="暦月",'通所介護（100名）'!AX51/('通所介護（100名）'!$BB$8/7),""))</f>
        <v>0</v>
      </c>
      <c r="BA51" s="384"/>
      <c r="BB51" s="276"/>
      <c r="BC51" s="277"/>
      <c r="BD51" s="277"/>
      <c r="BE51" s="277"/>
      <c r="BF51" s="278"/>
    </row>
    <row r="52" spans="2:58" ht="20.25" customHeight="1" x14ac:dyDescent="0.2">
      <c r="B52" s="385">
        <f>B49+1</f>
        <v>11</v>
      </c>
      <c r="C52" s="294"/>
      <c r="D52" s="295"/>
      <c r="E52" s="296"/>
      <c r="F52" s="126"/>
      <c r="G52" s="282"/>
      <c r="H52" s="284"/>
      <c r="I52" s="264"/>
      <c r="J52" s="264"/>
      <c r="K52" s="265"/>
      <c r="L52" s="285"/>
      <c r="M52" s="286"/>
      <c r="N52" s="286"/>
      <c r="O52" s="287"/>
      <c r="P52" s="630" t="s">
        <v>377</v>
      </c>
      <c r="Q52" s="631"/>
      <c r="R52" s="632"/>
      <c r="S52" s="53"/>
      <c r="T52" s="54"/>
      <c r="U52" s="54"/>
      <c r="V52" s="54"/>
      <c r="W52" s="54"/>
      <c r="X52" s="54"/>
      <c r="Y52" s="55"/>
      <c r="Z52" s="53"/>
      <c r="AA52" s="54"/>
      <c r="AB52" s="54"/>
      <c r="AC52" s="54"/>
      <c r="AD52" s="54"/>
      <c r="AE52" s="54"/>
      <c r="AF52" s="55"/>
      <c r="AG52" s="53"/>
      <c r="AH52" s="54"/>
      <c r="AI52" s="54"/>
      <c r="AJ52" s="54"/>
      <c r="AK52" s="54"/>
      <c r="AL52" s="54"/>
      <c r="AM52" s="55"/>
      <c r="AN52" s="53"/>
      <c r="AO52" s="54"/>
      <c r="AP52" s="54"/>
      <c r="AQ52" s="54"/>
      <c r="AR52" s="54"/>
      <c r="AS52" s="54"/>
      <c r="AT52" s="55"/>
      <c r="AU52" s="53"/>
      <c r="AV52" s="54"/>
      <c r="AW52" s="54"/>
      <c r="AX52" s="373"/>
      <c r="AY52" s="374"/>
      <c r="AZ52" s="375"/>
      <c r="BA52" s="376"/>
      <c r="BB52" s="291"/>
      <c r="BC52" s="292"/>
      <c r="BD52" s="292"/>
      <c r="BE52" s="292"/>
      <c r="BF52" s="293"/>
    </row>
    <row r="53" spans="2:58" ht="20.25" customHeight="1" x14ac:dyDescent="0.2">
      <c r="B53" s="385"/>
      <c r="C53" s="297"/>
      <c r="D53" s="633"/>
      <c r="E53" s="298"/>
      <c r="F53" s="23"/>
      <c r="G53" s="259"/>
      <c r="H53" s="263"/>
      <c r="I53" s="264"/>
      <c r="J53" s="264"/>
      <c r="K53" s="265"/>
      <c r="L53" s="269"/>
      <c r="M53" s="622"/>
      <c r="N53" s="622"/>
      <c r="O53" s="270"/>
      <c r="P53" s="623" t="s">
        <v>380</v>
      </c>
      <c r="Q53" s="624"/>
      <c r="R53" s="625"/>
      <c r="S53" s="56" t="str">
        <f>IF(S52="","",VLOOKUP(S52,'[2]シフト記号表（勤務時間帯）'!$C$6:$K$35,9,FALSE))</f>
        <v/>
      </c>
      <c r="T53" s="57" t="str">
        <f>IF(T52="","",VLOOKUP(T52,'[2]シフト記号表（勤務時間帯）'!$C$6:$K$35,9,FALSE))</f>
        <v/>
      </c>
      <c r="U53" s="57" t="str">
        <f>IF(U52="","",VLOOKUP(U52,'[2]シフト記号表（勤務時間帯）'!$C$6:$K$35,9,FALSE))</f>
        <v/>
      </c>
      <c r="V53" s="57" t="str">
        <f>IF(V52="","",VLOOKUP(V52,'[2]シフト記号表（勤務時間帯）'!$C$6:$K$35,9,FALSE))</f>
        <v/>
      </c>
      <c r="W53" s="57" t="str">
        <f>IF(W52="","",VLOOKUP(W52,'[2]シフト記号表（勤務時間帯）'!$C$6:$K$35,9,FALSE))</f>
        <v/>
      </c>
      <c r="X53" s="57" t="str">
        <f>IF(X52="","",VLOOKUP(X52,'[2]シフト記号表（勤務時間帯）'!$C$6:$K$35,9,FALSE))</f>
        <v/>
      </c>
      <c r="Y53" s="58" t="str">
        <f>IF(Y52="","",VLOOKUP(Y52,'[2]シフト記号表（勤務時間帯）'!$C$6:$K$35,9,FALSE))</f>
        <v/>
      </c>
      <c r="Z53" s="56" t="str">
        <f>IF(Z52="","",VLOOKUP(Z52,'[2]シフト記号表（勤務時間帯）'!$C$6:$K$35,9,FALSE))</f>
        <v/>
      </c>
      <c r="AA53" s="57" t="str">
        <f>IF(AA52="","",VLOOKUP(AA52,'[2]シフト記号表（勤務時間帯）'!$C$6:$K$35,9,FALSE))</f>
        <v/>
      </c>
      <c r="AB53" s="57" t="str">
        <f>IF(AB52="","",VLOOKUP(AB52,'[2]シフト記号表（勤務時間帯）'!$C$6:$K$35,9,FALSE))</f>
        <v/>
      </c>
      <c r="AC53" s="57" t="str">
        <f>IF(AC52="","",VLOOKUP(AC52,'[2]シフト記号表（勤務時間帯）'!$C$6:$K$35,9,FALSE))</f>
        <v/>
      </c>
      <c r="AD53" s="57" t="str">
        <f>IF(AD52="","",VLOOKUP(AD52,'[2]シフト記号表（勤務時間帯）'!$C$6:$K$35,9,FALSE))</f>
        <v/>
      </c>
      <c r="AE53" s="57" t="str">
        <f>IF(AE52="","",VLOOKUP(AE52,'[2]シフト記号表（勤務時間帯）'!$C$6:$K$35,9,FALSE))</f>
        <v/>
      </c>
      <c r="AF53" s="58" t="str">
        <f>IF(AF52="","",VLOOKUP(AF52,'[2]シフト記号表（勤務時間帯）'!$C$6:$K$35,9,FALSE))</f>
        <v/>
      </c>
      <c r="AG53" s="56" t="str">
        <f>IF(AG52="","",VLOOKUP(AG52,'[2]シフト記号表（勤務時間帯）'!$C$6:$K$35,9,FALSE))</f>
        <v/>
      </c>
      <c r="AH53" s="57" t="str">
        <f>IF(AH52="","",VLOOKUP(AH52,'[2]シフト記号表（勤務時間帯）'!$C$6:$K$35,9,FALSE))</f>
        <v/>
      </c>
      <c r="AI53" s="57" t="str">
        <f>IF(AI52="","",VLOOKUP(AI52,'[2]シフト記号表（勤務時間帯）'!$C$6:$K$35,9,FALSE))</f>
        <v/>
      </c>
      <c r="AJ53" s="57" t="str">
        <f>IF(AJ52="","",VLOOKUP(AJ52,'[2]シフト記号表（勤務時間帯）'!$C$6:$K$35,9,FALSE))</f>
        <v/>
      </c>
      <c r="AK53" s="57" t="str">
        <f>IF(AK52="","",VLOOKUP(AK52,'[2]シフト記号表（勤務時間帯）'!$C$6:$K$35,9,FALSE))</f>
        <v/>
      </c>
      <c r="AL53" s="57" t="str">
        <f>IF(AL52="","",VLOOKUP(AL52,'[2]シフト記号表（勤務時間帯）'!$C$6:$K$35,9,FALSE))</f>
        <v/>
      </c>
      <c r="AM53" s="58" t="str">
        <f>IF(AM52="","",VLOOKUP(AM52,'[2]シフト記号表（勤務時間帯）'!$C$6:$K$35,9,FALSE))</f>
        <v/>
      </c>
      <c r="AN53" s="56" t="str">
        <f>IF(AN52="","",VLOOKUP(AN52,'[2]シフト記号表（勤務時間帯）'!$C$6:$K$35,9,FALSE))</f>
        <v/>
      </c>
      <c r="AO53" s="57" t="str">
        <f>IF(AO52="","",VLOOKUP(AO52,'[2]シフト記号表（勤務時間帯）'!$C$6:$K$35,9,FALSE))</f>
        <v/>
      </c>
      <c r="AP53" s="57" t="str">
        <f>IF(AP52="","",VLOOKUP(AP52,'[2]シフト記号表（勤務時間帯）'!$C$6:$K$35,9,FALSE))</f>
        <v/>
      </c>
      <c r="AQ53" s="57" t="str">
        <f>IF(AQ52="","",VLOOKUP(AQ52,'[2]シフト記号表（勤務時間帯）'!$C$6:$K$35,9,FALSE))</f>
        <v/>
      </c>
      <c r="AR53" s="57" t="str">
        <f>IF(AR52="","",VLOOKUP(AR52,'[2]シフト記号表（勤務時間帯）'!$C$6:$K$35,9,FALSE))</f>
        <v/>
      </c>
      <c r="AS53" s="57" t="str">
        <f>IF(AS52="","",VLOOKUP(AS52,'[2]シフト記号表（勤務時間帯）'!$C$6:$K$35,9,FALSE))</f>
        <v/>
      </c>
      <c r="AT53" s="58" t="str">
        <f>IF(AT52="","",VLOOKUP(AT52,'[2]シフト記号表（勤務時間帯）'!$C$6:$K$35,9,FALSE))</f>
        <v/>
      </c>
      <c r="AU53" s="56" t="str">
        <f>IF(AU52="","",VLOOKUP(AU52,'[2]シフト記号表（勤務時間帯）'!$C$6:$K$35,9,FALSE))</f>
        <v/>
      </c>
      <c r="AV53" s="57" t="str">
        <f>IF(AV52="","",VLOOKUP(AV52,'[2]シフト記号表（勤務時間帯）'!$C$6:$K$35,9,FALSE))</f>
        <v/>
      </c>
      <c r="AW53" s="57" t="str">
        <f>IF(AW52="","",VLOOKUP(AW52,'[2]シフト記号表（勤務時間帯）'!$C$6:$K$35,9,FALSE))</f>
        <v/>
      </c>
      <c r="AX53" s="377">
        <f>IF($BB$3="４週",SUM(S53:AT53),IF($BB$3="暦月",SUM(S53:AW53),""))</f>
        <v>0</v>
      </c>
      <c r="AY53" s="378"/>
      <c r="AZ53" s="379">
        <f>IF($BB$3="４週",AX53/4,IF($BB$3="暦月",'通所介護（100名）'!AX53/('通所介護（100名）'!$BB$8/7),""))</f>
        <v>0</v>
      </c>
      <c r="BA53" s="380"/>
      <c r="BB53" s="274"/>
      <c r="BC53" s="626"/>
      <c r="BD53" s="626"/>
      <c r="BE53" s="626"/>
      <c r="BF53" s="275"/>
    </row>
    <row r="54" spans="2:58" ht="20.25" customHeight="1" x14ac:dyDescent="0.2">
      <c r="B54" s="385"/>
      <c r="C54" s="299"/>
      <c r="D54" s="300"/>
      <c r="E54" s="301"/>
      <c r="F54" s="23">
        <f>C52</f>
        <v>0</v>
      </c>
      <c r="G54" s="283"/>
      <c r="H54" s="263"/>
      <c r="I54" s="264"/>
      <c r="J54" s="264"/>
      <c r="K54" s="265"/>
      <c r="L54" s="288"/>
      <c r="M54" s="289"/>
      <c r="N54" s="289"/>
      <c r="O54" s="290"/>
      <c r="P54" s="627" t="s">
        <v>381</v>
      </c>
      <c r="Q54" s="628"/>
      <c r="R54" s="629"/>
      <c r="S54" s="59" t="str">
        <f>IF(S52="","",VLOOKUP(S52,'[2]シフト記号表（勤務時間帯）'!$C$6:$U$35,19,FALSE))</f>
        <v/>
      </c>
      <c r="T54" s="60" t="str">
        <f>IF(T52="","",VLOOKUP(T52,'[2]シフト記号表（勤務時間帯）'!$C$6:$U$35,19,FALSE))</f>
        <v/>
      </c>
      <c r="U54" s="60" t="str">
        <f>IF(U52="","",VLOOKUP(U52,'[2]シフト記号表（勤務時間帯）'!$C$6:$U$35,19,FALSE))</f>
        <v/>
      </c>
      <c r="V54" s="60" t="str">
        <f>IF(V52="","",VLOOKUP(V52,'[2]シフト記号表（勤務時間帯）'!$C$6:$U$35,19,FALSE))</f>
        <v/>
      </c>
      <c r="W54" s="60" t="str">
        <f>IF(W52="","",VLOOKUP(W52,'[2]シフト記号表（勤務時間帯）'!$C$6:$U$35,19,FALSE))</f>
        <v/>
      </c>
      <c r="X54" s="60" t="str">
        <f>IF(X52="","",VLOOKUP(X52,'[2]シフト記号表（勤務時間帯）'!$C$6:$U$35,19,FALSE))</f>
        <v/>
      </c>
      <c r="Y54" s="61" t="str">
        <f>IF(Y52="","",VLOOKUP(Y52,'[2]シフト記号表（勤務時間帯）'!$C$6:$U$35,19,FALSE))</f>
        <v/>
      </c>
      <c r="Z54" s="59" t="str">
        <f>IF(Z52="","",VLOOKUP(Z52,'[2]シフト記号表（勤務時間帯）'!$C$6:$U$35,19,FALSE))</f>
        <v/>
      </c>
      <c r="AA54" s="60" t="str">
        <f>IF(AA52="","",VLOOKUP(AA52,'[2]シフト記号表（勤務時間帯）'!$C$6:$U$35,19,FALSE))</f>
        <v/>
      </c>
      <c r="AB54" s="60" t="str">
        <f>IF(AB52="","",VLOOKUP(AB52,'[2]シフト記号表（勤務時間帯）'!$C$6:$U$35,19,FALSE))</f>
        <v/>
      </c>
      <c r="AC54" s="60" t="str">
        <f>IF(AC52="","",VLOOKUP(AC52,'[2]シフト記号表（勤務時間帯）'!$C$6:$U$35,19,FALSE))</f>
        <v/>
      </c>
      <c r="AD54" s="60" t="str">
        <f>IF(AD52="","",VLOOKUP(AD52,'[2]シフト記号表（勤務時間帯）'!$C$6:$U$35,19,FALSE))</f>
        <v/>
      </c>
      <c r="AE54" s="60" t="str">
        <f>IF(AE52="","",VLOOKUP(AE52,'[2]シフト記号表（勤務時間帯）'!$C$6:$U$35,19,FALSE))</f>
        <v/>
      </c>
      <c r="AF54" s="61" t="str">
        <f>IF(AF52="","",VLOOKUP(AF52,'[2]シフト記号表（勤務時間帯）'!$C$6:$U$35,19,FALSE))</f>
        <v/>
      </c>
      <c r="AG54" s="59" t="str">
        <f>IF(AG52="","",VLOOKUP(AG52,'[2]シフト記号表（勤務時間帯）'!$C$6:$U$35,19,FALSE))</f>
        <v/>
      </c>
      <c r="AH54" s="60" t="str">
        <f>IF(AH52="","",VLOOKUP(AH52,'[2]シフト記号表（勤務時間帯）'!$C$6:$U$35,19,FALSE))</f>
        <v/>
      </c>
      <c r="AI54" s="60" t="str">
        <f>IF(AI52="","",VLOOKUP(AI52,'[2]シフト記号表（勤務時間帯）'!$C$6:$U$35,19,FALSE))</f>
        <v/>
      </c>
      <c r="AJ54" s="60" t="str">
        <f>IF(AJ52="","",VLOOKUP(AJ52,'[2]シフト記号表（勤務時間帯）'!$C$6:$U$35,19,FALSE))</f>
        <v/>
      </c>
      <c r="AK54" s="60" t="str">
        <f>IF(AK52="","",VLOOKUP(AK52,'[2]シフト記号表（勤務時間帯）'!$C$6:$U$35,19,FALSE))</f>
        <v/>
      </c>
      <c r="AL54" s="60" t="str">
        <f>IF(AL52="","",VLOOKUP(AL52,'[2]シフト記号表（勤務時間帯）'!$C$6:$U$35,19,FALSE))</f>
        <v/>
      </c>
      <c r="AM54" s="61" t="str">
        <f>IF(AM52="","",VLOOKUP(AM52,'[2]シフト記号表（勤務時間帯）'!$C$6:$U$35,19,FALSE))</f>
        <v/>
      </c>
      <c r="AN54" s="59" t="str">
        <f>IF(AN52="","",VLOOKUP(AN52,'[2]シフト記号表（勤務時間帯）'!$C$6:$U$35,19,FALSE))</f>
        <v/>
      </c>
      <c r="AO54" s="60" t="str">
        <f>IF(AO52="","",VLOOKUP(AO52,'[2]シフト記号表（勤務時間帯）'!$C$6:$U$35,19,FALSE))</f>
        <v/>
      </c>
      <c r="AP54" s="60" t="str">
        <f>IF(AP52="","",VLOOKUP(AP52,'[2]シフト記号表（勤務時間帯）'!$C$6:$U$35,19,FALSE))</f>
        <v/>
      </c>
      <c r="AQ54" s="60" t="str">
        <f>IF(AQ52="","",VLOOKUP(AQ52,'[2]シフト記号表（勤務時間帯）'!$C$6:$U$35,19,FALSE))</f>
        <v/>
      </c>
      <c r="AR54" s="60" t="str">
        <f>IF(AR52="","",VLOOKUP(AR52,'[2]シフト記号表（勤務時間帯）'!$C$6:$U$35,19,FALSE))</f>
        <v/>
      </c>
      <c r="AS54" s="60" t="str">
        <f>IF(AS52="","",VLOOKUP(AS52,'[2]シフト記号表（勤務時間帯）'!$C$6:$U$35,19,FALSE))</f>
        <v/>
      </c>
      <c r="AT54" s="61" t="str">
        <f>IF(AT52="","",VLOOKUP(AT52,'[2]シフト記号表（勤務時間帯）'!$C$6:$U$35,19,FALSE))</f>
        <v/>
      </c>
      <c r="AU54" s="59" t="str">
        <f>IF(AU52="","",VLOOKUP(AU52,'[2]シフト記号表（勤務時間帯）'!$C$6:$U$35,19,FALSE))</f>
        <v/>
      </c>
      <c r="AV54" s="60" t="str">
        <f>IF(AV52="","",VLOOKUP(AV52,'[2]シフト記号表（勤務時間帯）'!$C$6:$U$35,19,FALSE))</f>
        <v/>
      </c>
      <c r="AW54" s="60" t="str">
        <f>IF(AW52="","",VLOOKUP(AW52,'[2]シフト記号表（勤務時間帯）'!$C$6:$U$35,19,FALSE))</f>
        <v/>
      </c>
      <c r="AX54" s="381">
        <f>IF($BB$3="４週",SUM(S54:AT54),IF($BB$3="暦月",SUM(S54:AW54),""))</f>
        <v>0</v>
      </c>
      <c r="AY54" s="382"/>
      <c r="AZ54" s="383">
        <f>IF($BB$3="４週",AX54/4,IF($BB$3="暦月",'通所介護（100名）'!AX54/('通所介護（100名）'!$BB$8/7),""))</f>
        <v>0</v>
      </c>
      <c r="BA54" s="384"/>
      <c r="BB54" s="276"/>
      <c r="BC54" s="277"/>
      <c r="BD54" s="277"/>
      <c r="BE54" s="277"/>
      <c r="BF54" s="278"/>
    </row>
    <row r="55" spans="2:58" ht="20.25" customHeight="1" x14ac:dyDescent="0.2">
      <c r="B55" s="385">
        <f>B52+1</f>
        <v>12</v>
      </c>
      <c r="C55" s="294"/>
      <c r="D55" s="295"/>
      <c r="E55" s="296"/>
      <c r="F55" s="126"/>
      <c r="G55" s="282"/>
      <c r="H55" s="284"/>
      <c r="I55" s="264"/>
      <c r="J55" s="264"/>
      <c r="K55" s="265"/>
      <c r="L55" s="285"/>
      <c r="M55" s="286"/>
      <c r="N55" s="286"/>
      <c r="O55" s="287"/>
      <c r="P55" s="630" t="s">
        <v>377</v>
      </c>
      <c r="Q55" s="631"/>
      <c r="R55" s="632"/>
      <c r="S55" s="53"/>
      <c r="T55" s="54"/>
      <c r="U55" s="54"/>
      <c r="V55" s="54"/>
      <c r="W55" s="54"/>
      <c r="X55" s="54"/>
      <c r="Y55" s="55"/>
      <c r="Z55" s="53"/>
      <c r="AA55" s="54"/>
      <c r="AB55" s="54"/>
      <c r="AC55" s="54"/>
      <c r="AD55" s="54"/>
      <c r="AE55" s="54"/>
      <c r="AF55" s="55"/>
      <c r="AG55" s="53"/>
      <c r="AH55" s="54"/>
      <c r="AI55" s="54"/>
      <c r="AJ55" s="54"/>
      <c r="AK55" s="54"/>
      <c r="AL55" s="54"/>
      <c r="AM55" s="55"/>
      <c r="AN55" s="53"/>
      <c r="AO55" s="54"/>
      <c r="AP55" s="54"/>
      <c r="AQ55" s="54"/>
      <c r="AR55" s="54"/>
      <c r="AS55" s="54"/>
      <c r="AT55" s="55"/>
      <c r="AU55" s="53"/>
      <c r="AV55" s="54"/>
      <c r="AW55" s="54"/>
      <c r="AX55" s="373"/>
      <c r="AY55" s="374"/>
      <c r="AZ55" s="375"/>
      <c r="BA55" s="376"/>
      <c r="BB55" s="311"/>
      <c r="BC55" s="286"/>
      <c r="BD55" s="286"/>
      <c r="BE55" s="286"/>
      <c r="BF55" s="287"/>
    </row>
    <row r="56" spans="2:58" ht="20.25" customHeight="1" x14ac:dyDescent="0.2">
      <c r="B56" s="385"/>
      <c r="C56" s="297"/>
      <c r="D56" s="633"/>
      <c r="E56" s="298"/>
      <c r="F56" s="23"/>
      <c r="G56" s="259"/>
      <c r="H56" s="263"/>
      <c r="I56" s="264"/>
      <c r="J56" s="264"/>
      <c r="K56" s="265"/>
      <c r="L56" s="269"/>
      <c r="M56" s="622"/>
      <c r="N56" s="622"/>
      <c r="O56" s="270"/>
      <c r="P56" s="623" t="s">
        <v>380</v>
      </c>
      <c r="Q56" s="624"/>
      <c r="R56" s="625"/>
      <c r="S56" s="56" t="str">
        <f>IF(S55="","",VLOOKUP(S55,'[2]シフト記号表（勤務時間帯）'!$C$6:$K$35,9,FALSE))</f>
        <v/>
      </c>
      <c r="T56" s="57" t="str">
        <f>IF(T55="","",VLOOKUP(T55,'[2]シフト記号表（勤務時間帯）'!$C$6:$K$35,9,FALSE))</f>
        <v/>
      </c>
      <c r="U56" s="57" t="str">
        <f>IF(U55="","",VLOOKUP(U55,'[2]シフト記号表（勤務時間帯）'!$C$6:$K$35,9,FALSE))</f>
        <v/>
      </c>
      <c r="V56" s="57" t="str">
        <f>IF(V55="","",VLOOKUP(V55,'[2]シフト記号表（勤務時間帯）'!$C$6:$K$35,9,FALSE))</f>
        <v/>
      </c>
      <c r="W56" s="57" t="str">
        <f>IF(W55="","",VLOOKUP(W55,'[2]シフト記号表（勤務時間帯）'!$C$6:$K$35,9,FALSE))</f>
        <v/>
      </c>
      <c r="X56" s="57" t="str">
        <f>IF(X55="","",VLOOKUP(X55,'[2]シフト記号表（勤務時間帯）'!$C$6:$K$35,9,FALSE))</f>
        <v/>
      </c>
      <c r="Y56" s="58" t="str">
        <f>IF(Y55="","",VLOOKUP(Y55,'[2]シフト記号表（勤務時間帯）'!$C$6:$K$35,9,FALSE))</f>
        <v/>
      </c>
      <c r="Z56" s="56" t="str">
        <f>IF(Z55="","",VLOOKUP(Z55,'[2]シフト記号表（勤務時間帯）'!$C$6:$K$35,9,FALSE))</f>
        <v/>
      </c>
      <c r="AA56" s="57" t="str">
        <f>IF(AA55="","",VLOOKUP(AA55,'[2]シフト記号表（勤務時間帯）'!$C$6:$K$35,9,FALSE))</f>
        <v/>
      </c>
      <c r="AB56" s="57" t="str">
        <f>IF(AB55="","",VLOOKUP(AB55,'[2]シフト記号表（勤務時間帯）'!$C$6:$K$35,9,FALSE))</f>
        <v/>
      </c>
      <c r="AC56" s="57" t="str">
        <f>IF(AC55="","",VLOOKUP(AC55,'[2]シフト記号表（勤務時間帯）'!$C$6:$K$35,9,FALSE))</f>
        <v/>
      </c>
      <c r="AD56" s="57" t="str">
        <f>IF(AD55="","",VLOOKUP(AD55,'[2]シフト記号表（勤務時間帯）'!$C$6:$K$35,9,FALSE))</f>
        <v/>
      </c>
      <c r="AE56" s="57" t="str">
        <f>IF(AE55="","",VLOOKUP(AE55,'[2]シフト記号表（勤務時間帯）'!$C$6:$K$35,9,FALSE))</f>
        <v/>
      </c>
      <c r="AF56" s="58" t="str">
        <f>IF(AF55="","",VLOOKUP(AF55,'[2]シフト記号表（勤務時間帯）'!$C$6:$K$35,9,FALSE))</f>
        <v/>
      </c>
      <c r="AG56" s="56" t="str">
        <f>IF(AG55="","",VLOOKUP(AG55,'[2]シフト記号表（勤務時間帯）'!$C$6:$K$35,9,FALSE))</f>
        <v/>
      </c>
      <c r="AH56" s="57" t="str">
        <f>IF(AH55="","",VLOOKUP(AH55,'[2]シフト記号表（勤務時間帯）'!$C$6:$K$35,9,FALSE))</f>
        <v/>
      </c>
      <c r="AI56" s="57" t="str">
        <f>IF(AI55="","",VLOOKUP(AI55,'[2]シフト記号表（勤務時間帯）'!$C$6:$K$35,9,FALSE))</f>
        <v/>
      </c>
      <c r="AJ56" s="57" t="str">
        <f>IF(AJ55="","",VLOOKUP(AJ55,'[2]シフト記号表（勤務時間帯）'!$C$6:$K$35,9,FALSE))</f>
        <v/>
      </c>
      <c r="AK56" s="57" t="str">
        <f>IF(AK55="","",VLOOKUP(AK55,'[2]シフト記号表（勤務時間帯）'!$C$6:$K$35,9,FALSE))</f>
        <v/>
      </c>
      <c r="AL56" s="57" t="str">
        <f>IF(AL55="","",VLOOKUP(AL55,'[2]シフト記号表（勤務時間帯）'!$C$6:$K$35,9,FALSE))</f>
        <v/>
      </c>
      <c r="AM56" s="58" t="str">
        <f>IF(AM55="","",VLOOKUP(AM55,'[2]シフト記号表（勤務時間帯）'!$C$6:$K$35,9,FALSE))</f>
        <v/>
      </c>
      <c r="AN56" s="56" t="str">
        <f>IF(AN55="","",VLOOKUP(AN55,'[2]シフト記号表（勤務時間帯）'!$C$6:$K$35,9,FALSE))</f>
        <v/>
      </c>
      <c r="AO56" s="57" t="str">
        <f>IF(AO55="","",VLOOKUP(AO55,'[2]シフト記号表（勤務時間帯）'!$C$6:$K$35,9,FALSE))</f>
        <v/>
      </c>
      <c r="AP56" s="57" t="str">
        <f>IF(AP55="","",VLOOKUP(AP55,'[2]シフト記号表（勤務時間帯）'!$C$6:$K$35,9,FALSE))</f>
        <v/>
      </c>
      <c r="AQ56" s="57" t="str">
        <f>IF(AQ55="","",VLOOKUP(AQ55,'[2]シフト記号表（勤務時間帯）'!$C$6:$K$35,9,FALSE))</f>
        <v/>
      </c>
      <c r="AR56" s="57" t="str">
        <f>IF(AR55="","",VLOOKUP(AR55,'[2]シフト記号表（勤務時間帯）'!$C$6:$K$35,9,FALSE))</f>
        <v/>
      </c>
      <c r="AS56" s="57" t="str">
        <f>IF(AS55="","",VLOOKUP(AS55,'[2]シフト記号表（勤務時間帯）'!$C$6:$K$35,9,FALSE))</f>
        <v/>
      </c>
      <c r="AT56" s="58" t="str">
        <f>IF(AT55="","",VLOOKUP(AT55,'[2]シフト記号表（勤務時間帯）'!$C$6:$K$35,9,FALSE))</f>
        <v/>
      </c>
      <c r="AU56" s="56" t="str">
        <f>IF(AU55="","",VLOOKUP(AU55,'[2]シフト記号表（勤務時間帯）'!$C$6:$K$35,9,FALSE))</f>
        <v/>
      </c>
      <c r="AV56" s="57" t="str">
        <f>IF(AV55="","",VLOOKUP(AV55,'[2]シフト記号表（勤務時間帯）'!$C$6:$K$35,9,FALSE))</f>
        <v/>
      </c>
      <c r="AW56" s="57" t="str">
        <f>IF(AW55="","",VLOOKUP(AW55,'[2]シフト記号表（勤務時間帯）'!$C$6:$K$35,9,FALSE))</f>
        <v/>
      </c>
      <c r="AX56" s="377">
        <f>IF($BB$3="４週",SUM(S56:AT56),IF($BB$3="暦月",SUM(S56:AW56),""))</f>
        <v>0</v>
      </c>
      <c r="AY56" s="378"/>
      <c r="AZ56" s="379">
        <f>IF($BB$3="４週",AX56/4,IF($BB$3="暦月",'通所介護（100名）'!AX56/('通所介護（100名）'!$BB$8/7),""))</f>
        <v>0</v>
      </c>
      <c r="BA56" s="380"/>
      <c r="BB56" s="312"/>
      <c r="BC56" s="622"/>
      <c r="BD56" s="622"/>
      <c r="BE56" s="622"/>
      <c r="BF56" s="270"/>
    </row>
    <row r="57" spans="2:58" ht="20.25" customHeight="1" x14ac:dyDescent="0.2">
      <c r="B57" s="385"/>
      <c r="C57" s="299"/>
      <c r="D57" s="300"/>
      <c r="E57" s="301"/>
      <c r="F57" s="23">
        <f>C55</f>
        <v>0</v>
      </c>
      <c r="G57" s="283"/>
      <c r="H57" s="263"/>
      <c r="I57" s="264"/>
      <c r="J57" s="264"/>
      <c r="K57" s="265"/>
      <c r="L57" s="288"/>
      <c r="M57" s="289"/>
      <c r="N57" s="289"/>
      <c r="O57" s="290"/>
      <c r="P57" s="627" t="s">
        <v>381</v>
      </c>
      <c r="Q57" s="628"/>
      <c r="R57" s="629"/>
      <c r="S57" s="59" t="str">
        <f>IF(S55="","",VLOOKUP(S55,'[2]シフト記号表（勤務時間帯）'!$C$6:$U$35,19,FALSE))</f>
        <v/>
      </c>
      <c r="T57" s="60" t="str">
        <f>IF(T55="","",VLOOKUP(T55,'[2]シフト記号表（勤務時間帯）'!$C$6:$U$35,19,FALSE))</f>
        <v/>
      </c>
      <c r="U57" s="60" t="str">
        <f>IF(U55="","",VLOOKUP(U55,'[2]シフト記号表（勤務時間帯）'!$C$6:$U$35,19,FALSE))</f>
        <v/>
      </c>
      <c r="V57" s="60" t="str">
        <f>IF(V55="","",VLOOKUP(V55,'[2]シフト記号表（勤務時間帯）'!$C$6:$U$35,19,FALSE))</f>
        <v/>
      </c>
      <c r="W57" s="60" t="str">
        <f>IF(W55="","",VLOOKUP(W55,'[2]シフト記号表（勤務時間帯）'!$C$6:$U$35,19,FALSE))</f>
        <v/>
      </c>
      <c r="X57" s="60" t="str">
        <f>IF(X55="","",VLOOKUP(X55,'[2]シフト記号表（勤務時間帯）'!$C$6:$U$35,19,FALSE))</f>
        <v/>
      </c>
      <c r="Y57" s="61" t="str">
        <f>IF(Y55="","",VLOOKUP(Y55,'[2]シフト記号表（勤務時間帯）'!$C$6:$U$35,19,FALSE))</f>
        <v/>
      </c>
      <c r="Z57" s="59" t="str">
        <f>IF(Z55="","",VLOOKUP(Z55,'[2]シフト記号表（勤務時間帯）'!$C$6:$U$35,19,FALSE))</f>
        <v/>
      </c>
      <c r="AA57" s="60" t="str">
        <f>IF(AA55="","",VLOOKUP(AA55,'[2]シフト記号表（勤務時間帯）'!$C$6:$U$35,19,FALSE))</f>
        <v/>
      </c>
      <c r="AB57" s="60" t="str">
        <f>IF(AB55="","",VLOOKUP(AB55,'[2]シフト記号表（勤務時間帯）'!$C$6:$U$35,19,FALSE))</f>
        <v/>
      </c>
      <c r="AC57" s="60" t="str">
        <f>IF(AC55="","",VLOOKUP(AC55,'[2]シフト記号表（勤務時間帯）'!$C$6:$U$35,19,FALSE))</f>
        <v/>
      </c>
      <c r="AD57" s="60" t="str">
        <f>IF(AD55="","",VLOOKUP(AD55,'[2]シフト記号表（勤務時間帯）'!$C$6:$U$35,19,FALSE))</f>
        <v/>
      </c>
      <c r="AE57" s="60" t="str">
        <f>IF(AE55="","",VLOOKUP(AE55,'[2]シフト記号表（勤務時間帯）'!$C$6:$U$35,19,FALSE))</f>
        <v/>
      </c>
      <c r="AF57" s="61" t="str">
        <f>IF(AF55="","",VLOOKUP(AF55,'[2]シフト記号表（勤務時間帯）'!$C$6:$U$35,19,FALSE))</f>
        <v/>
      </c>
      <c r="AG57" s="59" t="str">
        <f>IF(AG55="","",VLOOKUP(AG55,'[2]シフト記号表（勤務時間帯）'!$C$6:$U$35,19,FALSE))</f>
        <v/>
      </c>
      <c r="AH57" s="60" t="str">
        <f>IF(AH55="","",VLOOKUP(AH55,'[2]シフト記号表（勤務時間帯）'!$C$6:$U$35,19,FALSE))</f>
        <v/>
      </c>
      <c r="AI57" s="60" t="str">
        <f>IF(AI55="","",VLOOKUP(AI55,'[2]シフト記号表（勤務時間帯）'!$C$6:$U$35,19,FALSE))</f>
        <v/>
      </c>
      <c r="AJ57" s="60" t="str">
        <f>IF(AJ55="","",VLOOKUP(AJ55,'[2]シフト記号表（勤務時間帯）'!$C$6:$U$35,19,FALSE))</f>
        <v/>
      </c>
      <c r="AK57" s="60" t="str">
        <f>IF(AK55="","",VLOOKUP(AK55,'[2]シフト記号表（勤務時間帯）'!$C$6:$U$35,19,FALSE))</f>
        <v/>
      </c>
      <c r="AL57" s="60" t="str">
        <f>IF(AL55="","",VLOOKUP(AL55,'[2]シフト記号表（勤務時間帯）'!$C$6:$U$35,19,FALSE))</f>
        <v/>
      </c>
      <c r="AM57" s="61" t="str">
        <f>IF(AM55="","",VLOOKUP(AM55,'[2]シフト記号表（勤務時間帯）'!$C$6:$U$35,19,FALSE))</f>
        <v/>
      </c>
      <c r="AN57" s="59" t="str">
        <f>IF(AN55="","",VLOOKUP(AN55,'[2]シフト記号表（勤務時間帯）'!$C$6:$U$35,19,FALSE))</f>
        <v/>
      </c>
      <c r="AO57" s="60" t="str">
        <f>IF(AO55="","",VLOOKUP(AO55,'[2]シフト記号表（勤務時間帯）'!$C$6:$U$35,19,FALSE))</f>
        <v/>
      </c>
      <c r="AP57" s="60" t="str">
        <f>IF(AP55="","",VLOOKUP(AP55,'[2]シフト記号表（勤務時間帯）'!$C$6:$U$35,19,FALSE))</f>
        <v/>
      </c>
      <c r="AQ57" s="60" t="str">
        <f>IF(AQ55="","",VLOOKUP(AQ55,'[2]シフト記号表（勤務時間帯）'!$C$6:$U$35,19,FALSE))</f>
        <v/>
      </c>
      <c r="AR57" s="60" t="str">
        <f>IF(AR55="","",VLOOKUP(AR55,'[2]シフト記号表（勤務時間帯）'!$C$6:$U$35,19,FALSE))</f>
        <v/>
      </c>
      <c r="AS57" s="60" t="str">
        <f>IF(AS55="","",VLOOKUP(AS55,'[2]シフト記号表（勤務時間帯）'!$C$6:$U$35,19,FALSE))</f>
        <v/>
      </c>
      <c r="AT57" s="61" t="str">
        <f>IF(AT55="","",VLOOKUP(AT55,'[2]シフト記号表（勤務時間帯）'!$C$6:$U$35,19,FALSE))</f>
        <v/>
      </c>
      <c r="AU57" s="59" t="str">
        <f>IF(AU55="","",VLOOKUP(AU55,'[2]シフト記号表（勤務時間帯）'!$C$6:$U$35,19,FALSE))</f>
        <v/>
      </c>
      <c r="AV57" s="60" t="str">
        <f>IF(AV55="","",VLOOKUP(AV55,'[2]シフト記号表（勤務時間帯）'!$C$6:$U$35,19,FALSE))</f>
        <v/>
      </c>
      <c r="AW57" s="60" t="str">
        <f>IF(AW55="","",VLOOKUP(AW55,'[2]シフト記号表（勤務時間帯）'!$C$6:$U$35,19,FALSE))</f>
        <v/>
      </c>
      <c r="AX57" s="381">
        <f>IF($BB$3="４週",SUM(S57:AT57),IF($BB$3="暦月",SUM(S57:AW57),""))</f>
        <v>0</v>
      </c>
      <c r="AY57" s="382"/>
      <c r="AZ57" s="383">
        <f>IF($BB$3="４週",AX57/4,IF($BB$3="暦月",'通所介護（100名）'!AX57/('通所介護（100名）'!$BB$8/7),""))</f>
        <v>0</v>
      </c>
      <c r="BA57" s="384"/>
      <c r="BB57" s="313"/>
      <c r="BC57" s="289"/>
      <c r="BD57" s="289"/>
      <c r="BE57" s="289"/>
      <c r="BF57" s="290"/>
    </row>
    <row r="58" spans="2:58" ht="20.25" customHeight="1" x14ac:dyDescent="0.2">
      <c r="B58" s="385">
        <f>B55+1</f>
        <v>13</v>
      </c>
      <c r="C58" s="294"/>
      <c r="D58" s="295"/>
      <c r="E58" s="296"/>
      <c r="F58" s="126"/>
      <c r="G58" s="282"/>
      <c r="H58" s="284"/>
      <c r="I58" s="264"/>
      <c r="J58" s="264"/>
      <c r="K58" s="265"/>
      <c r="L58" s="285"/>
      <c r="M58" s="286"/>
      <c r="N58" s="286"/>
      <c r="O58" s="287"/>
      <c r="P58" s="630" t="s">
        <v>377</v>
      </c>
      <c r="Q58" s="631"/>
      <c r="R58" s="632"/>
      <c r="S58" s="53"/>
      <c r="T58" s="54"/>
      <c r="U58" s="54"/>
      <c r="V58" s="54"/>
      <c r="W58" s="54"/>
      <c r="X58" s="54"/>
      <c r="Y58" s="55"/>
      <c r="Z58" s="53"/>
      <c r="AA58" s="54"/>
      <c r="AB58" s="54"/>
      <c r="AC58" s="54"/>
      <c r="AD58" s="54"/>
      <c r="AE58" s="54"/>
      <c r="AF58" s="55"/>
      <c r="AG58" s="53"/>
      <c r="AH58" s="54"/>
      <c r="AI58" s="54"/>
      <c r="AJ58" s="54"/>
      <c r="AK58" s="54"/>
      <c r="AL58" s="54"/>
      <c r="AM58" s="55"/>
      <c r="AN58" s="53"/>
      <c r="AO58" s="54"/>
      <c r="AP58" s="54"/>
      <c r="AQ58" s="54"/>
      <c r="AR58" s="54"/>
      <c r="AS58" s="54"/>
      <c r="AT58" s="55"/>
      <c r="AU58" s="53"/>
      <c r="AV58" s="54"/>
      <c r="AW58" s="54"/>
      <c r="AX58" s="373"/>
      <c r="AY58" s="374"/>
      <c r="AZ58" s="375"/>
      <c r="BA58" s="376"/>
      <c r="BB58" s="311"/>
      <c r="BC58" s="286"/>
      <c r="BD58" s="286"/>
      <c r="BE58" s="286"/>
      <c r="BF58" s="287"/>
    </row>
    <row r="59" spans="2:58" ht="20.25" customHeight="1" x14ac:dyDescent="0.2">
      <c r="B59" s="385"/>
      <c r="C59" s="297"/>
      <c r="D59" s="633"/>
      <c r="E59" s="298"/>
      <c r="F59" s="23"/>
      <c r="G59" s="259"/>
      <c r="H59" s="263"/>
      <c r="I59" s="264"/>
      <c r="J59" s="264"/>
      <c r="K59" s="265"/>
      <c r="L59" s="269"/>
      <c r="M59" s="622"/>
      <c r="N59" s="622"/>
      <c r="O59" s="270"/>
      <c r="P59" s="623" t="s">
        <v>380</v>
      </c>
      <c r="Q59" s="624"/>
      <c r="R59" s="625"/>
      <c r="S59" s="56" t="str">
        <f>IF(S58="","",VLOOKUP(S58,'[2]シフト記号表（勤務時間帯）'!$C$6:$K$35,9,FALSE))</f>
        <v/>
      </c>
      <c r="T59" s="57" t="str">
        <f>IF(T58="","",VLOOKUP(T58,'[2]シフト記号表（勤務時間帯）'!$C$6:$K$35,9,FALSE))</f>
        <v/>
      </c>
      <c r="U59" s="57" t="str">
        <f>IF(U58="","",VLOOKUP(U58,'[2]シフト記号表（勤務時間帯）'!$C$6:$K$35,9,FALSE))</f>
        <v/>
      </c>
      <c r="V59" s="57" t="str">
        <f>IF(V58="","",VLOOKUP(V58,'[2]シフト記号表（勤務時間帯）'!$C$6:$K$35,9,FALSE))</f>
        <v/>
      </c>
      <c r="W59" s="57" t="str">
        <f>IF(W58="","",VLOOKUP(W58,'[2]シフト記号表（勤務時間帯）'!$C$6:$K$35,9,FALSE))</f>
        <v/>
      </c>
      <c r="X59" s="57" t="str">
        <f>IF(X58="","",VLOOKUP(X58,'[2]シフト記号表（勤務時間帯）'!$C$6:$K$35,9,FALSE))</f>
        <v/>
      </c>
      <c r="Y59" s="58" t="str">
        <f>IF(Y58="","",VLOOKUP(Y58,'[2]シフト記号表（勤務時間帯）'!$C$6:$K$35,9,FALSE))</f>
        <v/>
      </c>
      <c r="Z59" s="56" t="str">
        <f>IF(Z58="","",VLOOKUP(Z58,'[2]シフト記号表（勤務時間帯）'!$C$6:$K$35,9,FALSE))</f>
        <v/>
      </c>
      <c r="AA59" s="57" t="str">
        <f>IF(AA58="","",VLOOKUP(AA58,'[2]シフト記号表（勤務時間帯）'!$C$6:$K$35,9,FALSE))</f>
        <v/>
      </c>
      <c r="AB59" s="57" t="str">
        <f>IF(AB58="","",VLOOKUP(AB58,'[2]シフト記号表（勤務時間帯）'!$C$6:$K$35,9,FALSE))</f>
        <v/>
      </c>
      <c r="AC59" s="57" t="str">
        <f>IF(AC58="","",VLOOKUP(AC58,'[2]シフト記号表（勤務時間帯）'!$C$6:$K$35,9,FALSE))</f>
        <v/>
      </c>
      <c r="AD59" s="57" t="str">
        <f>IF(AD58="","",VLOOKUP(AD58,'[2]シフト記号表（勤務時間帯）'!$C$6:$K$35,9,FALSE))</f>
        <v/>
      </c>
      <c r="AE59" s="57" t="str">
        <f>IF(AE58="","",VLOOKUP(AE58,'[2]シフト記号表（勤務時間帯）'!$C$6:$K$35,9,FALSE))</f>
        <v/>
      </c>
      <c r="AF59" s="58" t="str">
        <f>IF(AF58="","",VLOOKUP(AF58,'[2]シフト記号表（勤務時間帯）'!$C$6:$K$35,9,FALSE))</f>
        <v/>
      </c>
      <c r="AG59" s="56" t="str">
        <f>IF(AG58="","",VLOOKUP(AG58,'[2]シフト記号表（勤務時間帯）'!$C$6:$K$35,9,FALSE))</f>
        <v/>
      </c>
      <c r="AH59" s="57" t="str">
        <f>IF(AH58="","",VLOOKUP(AH58,'[2]シフト記号表（勤務時間帯）'!$C$6:$K$35,9,FALSE))</f>
        <v/>
      </c>
      <c r="AI59" s="57" t="str">
        <f>IF(AI58="","",VLOOKUP(AI58,'[2]シフト記号表（勤務時間帯）'!$C$6:$K$35,9,FALSE))</f>
        <v/>
      </c>
      <c r="AJ59" s="57" t="str">
        <f>IF(AJ58="","",VLOOKUP(AJ58,'[2]シフト記号表（勤務時間帯）'!$C$6:$K$35,9,FALSE))</f>
        <v/>
      </c>
      <c r="AK59" s="57" t="str">
        <f>IF(AK58="","",VLOOKUP(AK58,'[2]シフト記号表（勤務時間帯）'!$C$6:$K$35,9,FALSE))</f>
        <v/>
      </c>
      <c r="AL59" s="57" t="str">
        <f>IF(AL58="","",VLOOKUP(AL58,'[2]シフト記号表（勤務時間帯）'!$C$6:$K$35,9,FALSE))</f>
        <v/>
      </c>
      <c r="AM59" s="58" t="str">
        <f>IF(AM58="","",VLOOKUP(AM58,'[2]シフト記号表（勤務時間帯）'!$C$6:$K$35,9,FALSE))</f>
        <v/>
      </c>
      <c r="AN59" s="56" t="str">
        <f>IF(AN58="","",VLOOKUP(AN58,'[2]シフト記号表（勤務時間帯）'!$C$6:$K$35,9,FALSE))</f>
        <v/>
      </c>
      <c r="AO59" s="57" t="str">
        <f>IF(AO58="","",VLOOKUP(AO58,'[2]シフト記号表（勤務時間帯）'!$C$6:$K$35,9,FALSE))</f>
        <v/>
      </c>
      <c r="AP59" s="57" t="str">
        <f>IF(AP58="","",VLOOKUP(AP58,'[2]シフト記号表（勤務時間帯）'!$C$6:$K$35,9,FALSE))</f>
        <v/>
      </c>
      <c r="AQ59" s="57" t="str">
        <f>IF(AQ58="","",VLOOKUP(AQ58,'[2]シフト記号表（勤務時間帯）'!$C$6:$K$35,9,FALSE))</f>
        <v/>
      </c>
      <c r="AR59" s="57" t="str">
        <f>IF(AR58="","",VLOOKUP(AR58,'[2]シフト記号表（勤務時間帯）'!$C$6:$K$35,9,FALSE))</f>
        <v/>
      </c>
      <c r="AS59" s="57" t="str">
        <f>IF(AS58="","",VLOOKUP(AS58,'[2]シフト記号表（勤務時間帯）'!$C$6:$K$35,9,FALSE))</f>
        <v/>
      </c>
      <c r="AT59" s="58" t="str">
        <f>IF(AT58="","",VLOOKUP(AT58,'[2]シフト記号表（勤務時間帯）'!$C$6:$K$35,9,FALSE))</f>
        <v/>
      </c>
      <c r="AU59" s="56" t="str">
        <f>IF(AU58="","",VLOOKUP(AU58,'[2]シフト記号表（勤務時間帯）'!$C$6:$K$35,9,FALSE))</f>
        <v/>
      </c>
      <c r="AV59" s="57" t="str">
        <f>IF(AV58="","",VLOOKUP(AV58,'[2]シフト記号表（勤務時間帯）'!$C$6:$K$35,9,FALSE))</f>
        <v/>
      </c>
      <c r="AW59" s="57" t="str">
        <f>IF(AW58="","",VLOOKUP(AW58,'[2]シフト記号表（勤務時間帯）'!$C$6:$K$35,9,FALSE))</f>
        <v/>
      </c>
      <c r="AX59" s="377">
        <f>IF($BB$3="４週",SUM(S59:AT59),IF($BB$3="暦月",SUM(S59:AW59),""))</f>
        <v>0</v>
      </c>
      <c r="AY59" s="378"/>
      <c r="AZ59" s="379">
        <f>IF($BB$3="４週",AX59/4,IF($BB$3="暦月",'通所介護（100名）'!AX59/('通所介護（100名）'!$BB$8/7),""))</f>
        <v>0</v>
      </c>
      <c r="BA59" s="380"/>
      <c r="BB59" s="312"/>
      <c r="BC59" s="622"/>
      <c r="BD59" s="622"/>
      <c r="BE59" s="622"/>
      <c r="BF59" s="270"/>
    </row>
    <row r="60" spans="2:58" ht="20.25" customHeight="1" x14ac:dyDescent="0.2">
      <c r="B60" s="385"/>
      <c r="C60" s="299"/>
      <c r="D60" s="300"/>
      <c r="E60" s="301"/>
      <c r="F60" s="62">
        <f>C58</f>
        <v>0</v>
      </c>
      <c r="G60" s="283"/>
      <c r="H60" s="263"/>
      <c r="I60" s="264"/>
      <c r="J60" s="264"/>
      <c r="K60" s="265"/>
      <c r="L60" s="288"/>
      <c r="M60" s="289"/>
      <c r="N60" s="289"/>
      <c r="O60" s="290"/>
      <c r="P60" s="627" t="s">
        <v>381</v>
      </c>
      <c r="Q60" s="628"/>
      <c r="R60" s="629"/>
      <c r="S60" s="59" t="str">
        <f>IF(S58="","",VLOOKUP(S58,'[2]シフト記号表（勤務時間帯）'!$C$6:$U$35,19,FALSE))</f>
        <v/>
      </c>
      <c r="T60" s="60" t="str">
        <f>IF(T58="","",VLOOKUP(T58,'[2]シフト記号表（勤務時間帯）'!$C$6:$U$35,19,FALSE))</f>
        <v/>
      </c>
      <c r="U60" s="60" t="str">
        <f>IF(U58="","",VLOOKUP(U58,'[2]シフト記号表（勤務時間帯）'!$C$6:$U$35,19,FALSE))</f>
        <v/>
      </c>
      <c r="V60" s="60" t="str">
        <f>IF(V58="","",VLOOKUP(V58,'[2]シフト記号表（勤務時間帯）'!$C$6:$U$35,19,FALSE))</f>
        <v/>
      </c>
      <c r="W60" s="60" t="str">
        <f>IF(W58="","",VLOOKUP(W58,'[2]シフト記号表（勤務時間帯）'!$C$6:$U$35,19,FALSE))</f>
        <v/>
      </c>
      <c r="X60" s="60" t="str">
        <f>IF(X58="","",VLOOKUP(X58,'[2]シフト記号表（勤務時間帯）'!$C$6:$U$35,19,FALSE))</f>
        <v/>
      </c>
      <c r="Y60" s="61" t="str">
        <f>IF(Y58="","",VLOOKUP(Y58,'[2]シフト記号表（勤務時間帯）'!$C$6:$U$35,19,FALSE))</f>
        <v/>
      </c>
      <c r="Z60" s="59" t="str">
        <f>IF(Z58="","",VLOOKUP(Z58,'[2]シフト記号表（勤務時間帯）'!$C$6:$U$35,19,FALSE))</f>
        <v/>
      </c>
      <c r="AA60" s="60" t="str">
        <f>IF(AA58="","",VLOOKUP(AA58,'[2]シフト記号表（勤務時間帯）'!$C$6:$U$35,19,FALSE))</f>
        <v/>
      </c>
      <c r="AB60" s="60" t="str">
        <f>IF(AB58="","",VLOOKUP(AB58,'[2]シフト記号表（勤務時間帯）'!$C$6:$U$35,19,FALSE))</f>
        <v/>
      </c>
      <c r="AC60" s="60" t="str">
        <f>IF(AC58="","",VLOOKUP(AC58,'[2]シフト記号表（勤務時間帯）'!$C$6:$U$35,19,FALSE))</f>
        <v/>
      </c>
      <c r="AD60" s="60" t="str">
        <f>IF(AD58="","",VLOOKUP(AD58,'[2]シフト記号表（勤務時間帯）'!$C$6:$U$35,19,FALSE))</f>
        <v/>
      </c>
      <c r="AE60" s="60" t="str">
        <f>IF(AE58="","",VLOOKUP(AE58,'[2]シフト記号表（勤務時間帯）'!$C$6:$U$35,19,FALSE))</f>
        <v/>
      </c>
      <c r="AF60" s="61" t="str">
        <f>IF(AF58="","",VLOOKUP(AF58,'[2]シフト記号表（勤務時間帯）'!$C$6:$U$35,19,FALSE))</f>
        <v/>
      </c>
      <c r="AG60" s="59" t="str">
        <f>IF(AG58="","",VLOOKUP(AG58,'[2]シフト記号表（勤務時間帯）'!$C$6:$U$35,19,FALSE))</f>
        <v/>
      </c>
      <c r="AH60" s="60" t="str">
        <f>IF(AH58="","",VLOOKUP(AH58,'[2]シフト記号表（勤務時間帯）'!$C$6:$U$35,19,FALSE))</f>
        <v/>
      </c>
      <c r="AI60" s="60" t="str">
        <f>IF(AI58="","",VLOOKUP(AI58,'[2]シフト記号表（勤務時間帯）'!$C$6:$U$35,19,FALSE))</f>
        <v/>
      </c>
      <c r="AJ60" s="60" t="str">
        <f>IF(AJ58="","",VLOOKUP(AJ58,'[2]シフト記号表（勤務時間帯）'!$C$6:$U$35,19,FALSE))</f>
        <v/>
      </c>
      <c r="AK60" s="60" t="str">
        <f>IF(AK58="","",VLOOKUP(AK58,'[2]シフト記号表（勤務時間帯）'!$C$6:$U$35,19,FALSE))</f>
        <v/>
      </c>
      <c r="AL60" s="60" t="str">
        <f>IF(AL58="","",VLOOKUP(AL58,'[2]シフト記号表（勤務時間帯）'!$C$6:$U$35,19,FALSE))</f>
        <v/>
      </c>
      <c r="AM60" s="61" t="str">
        <f>IF(AM58="","",VLOOKUP(AM58,'[2]シフト記号表（勤務時間帯）'!$C$6:$U$35,19,FALSE))</f>
        <v/>
      </c>
      <c r="AN60" s="59" t="str">
        <f>IF(AN58="","",VLOOKUP(AN58,'[2]シフト記号表（勤務時間帯）'!$C$6:$U$35,19,FALSE))</f>
        <v/>
      </c>
      <c r="AO60" s="60" t="str">
        <f>IF(AO58="","",VLOOKUP(AO58,'[2]シフト記号表（勤務時間帯）'!$C$6:$U$35,19,FALSE))</f>
        <v/>
      </c>
      <c r="AP60" s="60" t="str">
        <f>IF(AP58="","",VLOOKUP(AP58,'[2]シフト記号表（勤務時間帯）'!$C$6:$U$35,19,FALSE))</f>
        <v/>
      </c>
      <c r="AQ60" s="60" t="str">
        <f>IF(AQ58="","",VLOOKUP(AQ58,'[2]シフト記号表（勤務時間帯）'!$C$6:$U$35,19,FALSE))</f>
        <v/>
      </c>
      <c r="AR60" s="60" t="str">
        <f>IF(AR58="","",VLOOKUP(AR58,'[2]シフト記号表（勤務時間帯）'!$C$6:$U$35,19,FALSE))</f>
        <v/>
      </c>
      <c r="AS60" s="60" t="str">
        <f>IF(AS58="","",VLOOKUP(AS58,'[2]シフト記号表（勤務時間帯）'!$C$6:$U$35,19,FALSE))</f>
        <v/>
      </c>
      <c r="AT60" s="61" t="str">
        <f>IF(AT58="","",VLOOKUP(AT58,'[2]シフト記号表（勤務時間帯）'!$C$6:$U$35,19,FALSE))</f>
        <v/>
      </c>
      <c r="AU60" s="59" t="str">
        <f>IF(AU58="","",VLOOKUP(AU58,'[2]シフト記号表（勤務時間帯）'!$C$6:$U$35,19,FALSE))</f>
        <v/>
      </c>
      <c r="AV60" s="60" t="str">
        <f>IF(AV58="","",VLOOKUP(AV58,'[2]シフト記号表（勤務時間帯）'!$C$6:$U$35,19,FALSE))</f>
        <v/>
      </c>
      <c r="AW60" s="60" t="str">
        <f>IF(AW58="","",VLOOKUP(AW58,'[2]シフト記号表（勤務時間帯）'!$C$6:$U$35,19,FALSE))</f>
        <v/>
      </c>
      <c r="AX60" s="381">
        <f>IF($BB$3="４週",SUM(S60:AT60),IF($BB$3="暦月",SUM(S60:AW60),""))</f>
        <v>0</v>
      </c>
      <c r="AY60" s="382"/>
      <c r="AZ60" s="383">
        <f>IF($BB$3="４週",AX60/4,IF($BB$3="暦月",'通所介護（100名）'!AX60/('通所介護（100名）'!$BB$8/7),""))</f>
        <v>0</v>
      </c>
      <c r="BA60" s="384"/>
      <c r="BB60" s="313"/>
      <c r="BC60" s="289"/>
      <c r="BD60" s="289"/>
      <c r="BE60" s="289"/>
      <c r="BF60" s="290"/>
    </row>
    <row r="61" spans="2:58" ht="20.25" customHeight="1" x14ac:dyDescent="0.2">
      <c r="B61" s="395">
        <f>B58+1</f>
        <v>14</v>
      </c>
      <c r="C61" s="297"/>
      <c r="D61" s="633"/>
      <c r="E61" s="298"/>
      <c r="F61" s="127"/>
      <c r="G61" s="396"/>
      <c r="H61" s="397"/>
      <c r="I61" s="398"/>
      <c r="J61" s="398"/>
      <c r="K61" s="399"/>
      <c r="L61" s="269"/>
      <c r="M61" s="622"/>
      <c r="N61" s="622"/>
      <c r="O61" s="270"/>
      <c r="P61" s="695" t="s">
        <v>377</v>
      </c>
      <c r="Q61" s="696"/>
      <c r="R61" s="697"/>
      <c r="S61" s="53"/>
      <c r="T61" s="54"/>
      <c r="U61" s="54"/>
      <c r="V61" s="54"/>
      <c r="W61" s="54"/>
      <c r="X61" s="54"/>
      <c r="Y61" s="55"/>
      <c r="Z61" s="53"/>
      <c r="AA61" s="54"/>
      <c r="AB61" s="54"/>
      <c r="AC61" s="54"/>
      <c r="AD61" s="54"/>
      <c r="AE61" s="54"/>
      <c r="AF61" s="55"/>
      <c r="AG61" s="53"/>
      <c r="AH61" s="54"/>
      <c r="AI61" s="54"/>
      <c r="AJ61" s="54"/>
      <c r="AK61" s="54"/>
      <c r="AL61" s="54"/>
      <c r="AM61" s="55"/>
      <c r="AN61" s="53"/>
      <c r="AO61" s="54"/>
      <c r="AP61" s="54"/>
      <c r="AQ61" s="54"/>
      <c r="AR61" s="54"/>
      <c r="AS61" s="54"/>
      <c r="AT61" s="55"/>
      <c r="AU61" s="53"/>
      <c r="AV61" s="54"/>
      <c r="AW61" s="54"/>
      <c r="AX61" s="391"/>
      <c r="AY61" s="392"/>
      <c r="AZ61" s="393"/>
      <c r="BA61" s="394"/>
      <c r="BB61" s="312"/>
      <c r="BC61" s="622"/>
      <c r="BD61" s="622"/>
      <c r="BE61" s="622"/>
      <c r="BF61" s="270"/>
    </row>
    <row r="62" spans="2:58" ht="20.25" customHeight="1" x14ac:dyDescent="0.2">
      <c r="B62" s="385"/>
      <c r="C62" s="297"/>
      <c r="D62" s="633"/>
      <c r="E62" s="298"/>
      <c r="F62" s="23"/>
      <c r="G62" s="259"/>
      <c r="H62" s="263"/>
      <c r="I62" s="264"/>
      <c r="J62" s="264"/>
      <c r="K62" s="265"/>
      <c r="L62" s="269"/>
      <c r="M62" s="622"/>
      <c r="N62" s="622"/>
      <c r="O62" s="270"/>
      <c r="P62" s="623" t="s">
        <v>380</v>
      </c>
      <c r="Q62" s="624"/>
      <c r="R62" s="625"/>
      <c r="S62" s="56" t="str">
        <f>IF(S61="","",VLOOKUP(S61,'[2]シフト記号表（勤務時間帯）'!$C$6:$K$35,9,FALSE))</f>
        <v/>
      </c>
      <c r="T62" s="57" t="str">
        <f>IF(T61="","",VLOOKUP(T61,'[2]シフト記号表（勤務時間帯）'!$C$6:$K$35,9,FALSE))</f>
        <v/>
      </c>
      <c r="U62" s="57" t="str">
        <f>IF(U61="","",VLOOKUP(U61,'[2]シフト記号表（勤務時間帯）'!$C$6:$K$35,9,FALSE))</f>
        <v/>
      </c>
      <c r="V62" s="57" t="str">
        <f>IF(V61="","",VLOOKUP(V61,'[2]シフト記号表（勤務時間帯）'!$C$6:$K$35,9,FALSE))</f>
        <v/>
      </c>
      <c r="W62" s="57" t="str">
        <f>IF(W61="","",VLOOKUP(W61,'[2]シフト記号表（勤務時間帯）'!$C$6:$K$35,9,FALSE))</f>
        <v/>
      </c>
      <c r="X62" s="57" t="str">
        <f>IF(X61="","",VLOOKUP(X61,'[2]シフト記号表（勤務時間帯）'!$C$6:$K$35,9,FALSE))</f>
        <v/>
      </c>
      <c r="Y62" s="58" t="str">
        <f>IF(Y61="","",VLOOKUP(Y61,'[2]シフト記号表（勤務時間帯）'!$C$6:$K$35,9,FALSE))</f>
        <v/>
      </c>
      <c r="Z62" s="56" t="str">
        <f>IF(Z61="","",VLOOKUP(Z61,'[2]シフト記号表（勤務時間帯）'!$C$6:$K$35,9,FALSE))</f>
        <v/>
      </c>
      <c r="AA62" s="57" t="str">
        <f>IF(AA61="","",VLOOKUP(AA61,'[2]シフト記号表（勤務時間帯）'!$C$6:$K$35,9,FALSE))</f>
        <v/>
      </c>
      <c r="AB62" s="57" t="str">
        <f>IF(AB61="","",VLOOKUP(AB61,'[2]シフト記号表（勤務時間帯）'!$C$6:$K$35,9,FALSE))</f>
        <v/>
      </c>
      <c r="AC62" s="57" t="str">
        <f>IF(AC61="","",VLOOKUP(AC61,'[2]シフト記号表（勤務時間帯）'!$C$6:$K$35,9,FALSE))</f>
        <v/>
      </c>
      <c r="AD62" s="57" t="str">
        <f>IF(AD61="","",VLOOKUP(AD61,'[2]シフト記号表（勤務時間帯）'!$C$6:$K$35,9,FALSE))</f>
        <v/>
      </c>
      <c r="AE62" s="57" t="str">
        <f>IF(AE61="","",VLOOKUP(AE61,'[2]シフト記号表（勤務時間帯）'!$C$6:$K$35,9,FALSE))</f>
        <v/>
      </c>
      <c r="AF62" s="58" t="str">
        <f>IF(AF61="","",VLOOKUP(AF61,'[2]シフト記号表（勤務時間帯）'!$C$6:$K$35,9,FALSE))</f>
        <v/>
      </c>
      <c r="AG62" s="56" t="str">
        <f>IF(AG61="","",VLOOKUP(AG61,'[2]シフト記号表（勤務時間帯）'!$C$6:$K$35,9,FALSE))</f>
        <v/>
      </c>
      <c r="AH62" s="57" t="str">
        <f>IF(AH61="","",VLOOKUP(AH61,'[2]シフト記号表（勤務時間帯）'!$C$6:$K$35,9,FALSE))</f>
        <v/>
      </c>
      <c r="AI62" s="57" t="str">
        <f>IF(AI61="","",VLOOKUP(AI61,'[2]シフト記号表（勤務時間帯）'!$C$6:$K$35,9,FALSE))</f>
        <v/>
      </c>
      <c r="AJ62" s="57" t="str">
        <f>IF(AJ61="","",VLOOKUP(AJ61,'[2]シフト記号表（勤務時間帯）'!$C$6:$K$35,9,FALSE))</f>
        <v/>
      </c>
      <c r="AK62" s="57" t="str">
        <f>IF(AK61="","",VLOOKUP(AK61,'[2]シフト記号表（勤務時間帯）'!$C$6:$K$35,9,FALSE))</f>
        <v/>
      </c>
      <c r="AL62" s="57" t="str">
        <f>IF(AL61="","",VLOOKUP(AL61,'[2]シフト記号表（勤務時間帯）'!$C$6:$K$35,9,FALSE))</f>
        <v/>
      </c>
      <c r="AM62" s="58" t="str">
        <f>IF(AM61="","",VLOOKUP(AM61,'[2]シフト記号表（勤務時間帯）'!$C$6:$K$35,9,FALSE))</f>
        <v/>
      </c>
      <c r="AN62" s="56" t="str">
        <f>IF(AN61="","",VLOOKUP(AN61,'[2]シフト記号表（勤務時間帯）'!$C$6:$K$35,9,FALSE))</f>
        <v/>
      </c>
      <c r="AO62" s="57" t="str">
        <f>IF(AO61="","",VLOOKUP(AO61,'[2]シフト記号表（勤務時間帯）'!$C$6:$K$35,9,FALSE))</f>
        <v/>
      </c>
      <c r="AP62" s="57" t="str">
        <f>IF(AP61="","",VLOOKUP(AP61,'[2]シフト記号表（勤務時間帯）'!$C$6:$K$35,9,FALSE))</f>
        <v/>
      </c>
      <c r="AQ62" s="57" t="str">
        <f>IF(AQ61="","",VLOOKUP(AQ61,'[2]シフト記号表（勤務時間帯）'!$C$6:$K$35,9,FALSE))</f>
        <v/>
      </c>
      <c r="AR62" s="57" t="str">
        <f>IF(AR61="","",VLOOKUP(AR61,'[2]シフト記号表（勤務時間帯）'!$C$6:$K$35,9,FALSE))</f>
        <v/>
      </c>
      <c r="AS62" s="57" t="str">
        <f>IF(AS61="","",VLOOKUP(AS61,'[2]シフト記号表（勤務時間帯）'!$C$6:$K$35,9,FALSE))</f>
        <v/>
      </c>
      <c r="AT62" s="58" t="str">
        <f>IF(AT61="","",VLOOKUP(AT61,'[2]シフト記号表（勤務時間帯）'!$C$6:$K$35,9,FALSE))</f>
        <v/>
      </c>
      <c r="AU62" s="56" t="str">
        <f>IF(AU61="","",VLOOKUP(AU61,'[2]シフト記号表（勤務時間帯）'!$C$6:$K$35,9,FALSE))</f>
        <v/>
      </c>
      <c r="AV62" s="57" t="str">
        <f>IF(AV61="","",VLOOKUP(AV61,'[2]シフト記号表（勤務時間帯）'!$C$6:$K$35,9,FALSE))</f>
        <v/>
      </c>
      <c r="AW62" s="57" t="str">
        <f>IF(AW61="","",VLOOKUP(AW61,'[2]シフト記号表（勤務時間帯）'!$C$6:$K$35,9,FALSE))</f>
        <v/>
      </c>
      <c r="AX62" s="377">
        <f>IF($BB$3="４週",SUM(S62:AT62),IF($BB$3="暦月",SUM(S62:AW62),""))</f>
        <v>0</v>
      </c>
      <c r="AY62" s="378"/>
      <c r="AZ62" s="379">
        <f>IF($BB$3="４週",AX62/4,IF($BB$3="暦月",'通所介護（100名）'!AX62/('通所介護（100名）'!$BB$8/7),""))</f>
        <v>0</v>
      </c>
      <c r="BA62" s="380"/>
      <c r="BB62" s="312"/>
      <c r="BC62" s="622"/>
      <c r="BD62" s="622"/>
      <c r="BE62" s="622"/>
      <c r="BF62" s="270"/>
    </row>
    <row r="63" spans="2:58" ht="20.25" customHeight="1" x14ac:dyDescent="0.2">
      <c r="B63" s="385"/>
      <c r="C63" s="299"/>
      <c r="D63" s="300"/>
      <c r="E63" s="301"/>
      <c r="F63" s="62">
        <f>C61</f>
        <v>0</v>
      </c>
      <c r="G63" s="283"/>
      <c r="H63" s="263"/>
      <c r="I63" s="264"/>
      <c r="J63" s="264"/>
      <c r="K63" s="265"/>
      <c r="L63" s="288"/>
      <c r="M63" s="289"/>
      <c r="N63" s="289"/>
      <c r="O63" s="290"/>
      <c r="P63" s="627" t="s">
        <v>381</v>
      </c>
      <c r="Q63" s="628"/>
      <c r="R63" s="629"/>
      <c r="S63" s="59" t="str">
        <f>IF(S61="","",VLOOKUP(S61,'[2]シフト記号表（勤務時間帯）'!$C$6:$U$35,19,FALSE))</f>
        <v/>
      </c>
      <c r="T63" s="60" t="str">
        <f>IF(T61="","",VLOOKUP(T61,'[2]シフト記号表（勤務時間帯）'!$C$6:$U$35,19,FALSE))</f>
        <v/>
      </c>
      <c r="U63" s="60" t="str">
        <f>IF(U61="","",VLOOKUP(U61,'[2]シフト記号表（勤務時間帯）'!$C$6:$U$35,19,FALSE))</f>
        <v/>
      </c>
      <c r="V63" s="60" t="str">
        <f>IF(V61="","",VLOOKUP(V61,'[2]シフト記号表（勤務時間帯）'!$C$6:$U$35,19,FALSE))</f>
        <v/>
      </c>
      <c r="W63" s="60" t="str">
        <f>IF(W61="","",VLOOKUP(W61,'[2]シフト記号表（勤務時間帯）'!$C$6:$U$35,19,FALSE))</f>
        <v/>
      </c>
      <c r="X63" s="60" t="str">
        <f>IF(X61="","",VLOOKUP(X61,'[2]シフト記号表（勤務時間帯）'!$C$6:$U$35,19,FALSE))</f>
        <v/>
      </c>
      <c r="Y63" s="61" t="str">
        <f>IF(Y61="","",VLOOKUP(Y61,'[2]シフト記号表（勤務時間帯）'!$C$6:$U$35,19,FALSE))</f>
        <v/>
      </c>
      <c r="Z63" s="59" t="str">
        <f>IF(Z61="","",VLOOKUP(Z61,'[2]シフト記号表（勤務時間帯）'!$C$6:$U$35,19,FALSE))</f>
        <v/>
      </c>
      <c r="AA63" s="60" t="str">
        <f>IF(AA61="","",VLOOKUP(AA61,'[2]シフト記号表（勤務時間帯）'!$C$6:$U$35,19,FALSE))</f>
        <v/>
      </c>
      <c r="AB63" s="60" t="str">
        <f>IF(AB61="","",VLOOKUP(AB61,'[2]シフト記号表（勤務時間帯）'!$C$6:$U$35,19,FALSE))</f>
        <v/>
      </c>
      <c r="AC63" s="60" t="str">
        <f>IF(AC61="","",VLOOKUP(AC61,'[2]シフト記号表（勤務時間帯）'!$C$6:$U$35,19,FALSE))</f>
        <v/>
      </c>
      <c r="AD63" s="60" t="str">
        <f>IF(AD61="","",VLOOKUP(AD61,'[2]シフト記号表（勤務時間帯）'!$C$6:$U$35,19,FALSE))</f>
        <v/>
      </c>
      <c r="AE63" s="60" t="str">
        <f>IF(AE61="","",VLOOKUP(AE61,'[2]シフト記号表（勤務時間帯）'!$C$6:$U$35,19,FALSE))</f>
        <v/>
      </c>
      <c r="AF63" s="61" t="str">
        <f>IF(AF61="","",VLOOKUP(AF61,'[2]シフト記号表（勤務時間帯）'!$C$6:$U$35,19,FALSE))</f>
        <v/>
      </c>
      <c r="AG63" s="59" t="str">
        <f>IF(AG61="","",VLOOKUP(AG61,'[2]シフト記号表（勤務時間帯）'!$C$6:$U$35,19,FALSE))</f>
        <v/>
      </c>
      <c r="AH63" s="60" t="str">
        <f>IF(AH61="","",VLOOKUP(AH61,'[2]シフト記号表（勤務時間帯）'!$C$6:$U$35,19,FALSE))</f>
        <v/>
      </c>
      <c r="AI63" s="60" t="str">
        <f>IF(AI61="","",VLOOKUP(AI61,'[2]シフト記号表（勤務時間帯）'!$C$6:$U$35,19,FALSE))</f>
        <v/>
      </c>
      <c r="AJ63" s="60" t="str">
        <f>IF(AJ61="","",VLOOKUP(AJ61,'[2]シフト記号表（勤務時間帯）'!$C$6:$U$35,19,FALSE))</f>
        <v/>
      </c>
      <c r="AK63" s="60" t="str">
        <f>IF(AK61="","",VLOOKUP(AK61,'[2]シフト記号表（勤務時間帯）'!$C$6:$U$35,19,FALSE))</f>
        <v/>
      </c>
      <c r="AL63" s="60" t="str">
        <f>IF(AL61="","",VLOOKUP(AL61,'[2]シフト記号表（勤務時間帯）'!$C$6:$U$35,19,FALSE))</f>
        <v/>
      </c>
      <c r="AM63" s="61" t="str">
        <f>IF(AM61="","",VLOOKUP(AM61,'[2]シフト記号表（勤務時間帯）'!$C$6:$U$35,19,FALSE))</f>
        <v/>
      </c>
      <c r="AN63" s="59" t="str">
        <f>IF(AN61="","",VLOOKUP(AN61,'[2]シフト記号表（勤務時間帯）'!$C$6:$U$35,19,FALSE))</f>
        <v/>
      </c>
      <c r="AO63" s="60" t="str">
        <f>IF(AO61="","",VLOOKUP(AO61,'[2]シフト記号表（勤務時間帯）'!$C$6:$U$35,19,FALSE))</f>
        <v/>
      </c>
      <c r="AP63" s="60" t="str">
        <f>IF(AP61="","",VLOOKUP(AP61,'[2]シフト記号表（勤務時間帯）'!$C$6:$U$35,19,FALSE))</f>
        <v/>
      </c>
      <c r="AQ63" s="60" t="str">
        <f>IF(AQ61="","",VLOOKUP(AQ61,'[2]シフト記号表（勤務時間帯）'!$C$6:$U$35,19,FALSE))</f>
        <v/>
      </c>
      <c r="AR63" s="60" t="str">
        <f>IF(AR61="","",VLOOKUP(AR61,'[2]シフト記号表（勤務時間帯）'!$C$6:$U$35,19,FALSE))</f>
        <v/>
      </c>
      <c r="AS63" s="60" t="str">
        <f>IF(AS61="","",VLOOKUP(AS61,'[2]シフト記号表（勤務時間帯）'!$C$6:$U$35,19,FALSE))</f>
        <v/>
      </c>
      <c r="AT63" s="61" t="str">
        <f>IF(AT61="","",VLOOKUP(AT61,'[2]シフト記号表（勤務時間帯）'!$C$6:$U$35,19,FALSE))</f>
        <v/>
      </c>
      <c r="AU63" s="59" t="str">
        <f>IF(AU61="","",VLOOKUP(AU61,'[2]シフト記号表（勤務時間帯）'!$C$6:$U$35,19,FALSE))</f>
        <v/>
      </c>
      <c r="AV63" s="60" t="str">
        <f>IF(AV61="","",VLOOKUP(AV61,'[2]シフト記号表（勤務時間帯）'!$C$6:$U$35,19,FALSE))</f>
        <v/>
      </c>
      <c r="AW63" s="60" t="str">
        <f>IF(AW61="","",VLOOKUP(AW61,'[2]シフト記号表（勤務時間帯）'!$C$6:$U$35,19,FALSE))</f>
        <v/>
      </c>
      <c r="AX63" s="381">
        <f>IF($BB$3="４週",SUM(S63:AT63),IF($BB$3="暦月",SUM(S63:AW63),""))</f>
        <v>0</v>
      </c>
      <c r="AY63" s="382"/>
      <c r="AZ63" s="383">
        <f>IF($BB$3="４週",AX63/4,IF($BB$3="暦月",'通所介護（100名）'!AX63/('通所介護（100名）'!$BB$8/7),""))</f>
        <v>0</v>
      </c>
      <c r="BA63" s="384"/>
      <c r="BB63" s="313"/>
      <c r="BC63" s="289"/>
      <c r="BD63" s="289"/>
      <c r="BE63" s="289"/>
      <c r="BF63" s="290"/>
    </row>
    <row r="64" spans="2:58" ht="20.25" customHeight="1" x14ac:dyDescent="0.2">
      <c r="B64" s="385">
        <f>B61+1</f>
        <v>15</v>
      </c>
      <c r="C64" s="294"/>
      <c r="D64" s="295"/>
      <c r="E64" s="296"/>
      <c r="F64" s="126"/>
      <c r="G64" s="282"/>
      <c r="H64" s="284"/>
      <c r="I64" s="264"/>
      <c r="J64" s="264"/>
      <c r="K64" s="265"/>
      <c r="L64" s="285"/>
      <c r="M64" s="286"/>
      <c r="N64" s="286"/>
      <c r="O64" s="287"/>
      <c r="P64" s="630" t="s">
        <v>377</v>
      </c>
      <c r="Q64" s="631"/>
      <c r="R64" s="632"/>
      <c r="S64" s="53"/>
      <c r="T64" s="54"/>
      <c r="U64" s="54"/>
      <c r="V64" s="54"/>
      <c r="W64" s="54"/>
      <c r="X64" s="54"/>
      <c r="Y64" s="55"/>
      <c r="Z64" s="53"/>
      <c r="AA64" s="54"/>
      <c r="AB64" s="54"/>
      <c r="AC64" s="54"/>
      <c r="AD64" s="54"/>
      <c r="AE64" s="54"/>
      <c r="AF64" s="55"/>
      <c r="AG64" s="53"/>
      <c r="AH64" s="54"/>
      <c r="AI64" s="54"/>
      <c r="AJ64" s="54"/>
      <c r="AK64" s="54"/>
      <c r="AL64" s="54"/>
      <c r="AM64" s="55"/>
      <c r="AN64" s="53"/>
      <c r="AO64" s="54"/>
      <c r="AP64" s="54"/>
      <c r="AQ64" s="54"/>
      <c r="AR64" s="54"/>
      <c r="AS64" s="54"/>
      <c r="AT64" s="55"/>
      <c r="AU64" s="53"/>
      <c r="AV64" s="54"/>
      <c r="AW64" s="54"/>
      <c r="AX64" s="373"/>
      <c r="AY64" s="374"/>
      <c r="AZ64" s="375"/>
      <c r="BA64" s="376"/>
      <c r="BB64" s="311"/>
      <c r="BC64" s="286"/>
      <c r="BD64" s="286"/>
      <c r="BE64" s="286"/>
      <c r="BF64" s="287"/>
    </row>
    <row r="65" spans="2:58" ht="20.25" customHeight="1" x14ac:dyDescent="0.2">
      <c r="B65" s="385"/>
      <c r="C65" s="297"/>
      <c r="D65" s="633"/>
      <c r="E65" s="298"/>
      <c r="F65" s="23"/>
      <c r="G65" s="259"/>
      <c r="H65" s="263"/>
      <c r="I65" s="264"/>
      <c r="J65" s="264"/>
      <c r="K65" s="265"/>
      <c r="L65" s="269"/>
      <c r="M65" s="622"/>
      <c r="N65" s="622"/>
      <c r="O65" s="270"/>
      <c r="P65" s="623" t="s">
        <v>380</v>
      </c>
      <c r="Q65" s="624"/>
      <c r="R65" s="625"/>
      <c r="S65" s="56" t="str">
        <f>IF(S64="","",VLOOKUP(S64,'[2]シフト記号表（勤務時間帯）'!$C$6:$K$35,9,FALSE))</f>
        <v/>
      </c>
      <c r="T65" s="57" t="str">
        <f>IF(T64="","",VLOOKUP(T64,'[2]シフト記号表（勤務時間帯）'!$C$6:$K$35,9,FALSE))</f>
        <v/>
      </c>
      <c r="U65" s="57" t="str">
        <f>IF(U64="","",VLOOKUP(U64,'[2]シフト記号表（勤務時間帯）'!$C$6:$K$35,9,FALSE))</f>
        <v/>
      </c>
      <c r="V65" s="57" t="str">
        <f>IF(V64="","",VLOOKUP(V64,'[2]シフト記号表（勤務時間帯）'!$C$6:$K$35,9,FALSE))</f>
        <v/>
      </c>
      <c r="W65" s="57" t="str">
        <f>IF(W64="","",VLOOKUP(W64,'[2]シフト記号表（勤務時間帯）'!$C$6:$K$35,9,FALSE))</f>
        <v/>
      </c>
      <c r="X65" s="57" t="str">
        <f>IF(X64="","",VLOOKUP(X64,'[2]シフト記号表（勤務時間帯）'!$C$6:$K$35,9,FALSE))</f>
        <v/>
      </c>
      <c r="Y65" s="58" t="str">
        <f>IF(Y64="","",VLOOKUP(Y64,'[2]シフト記号表（勤務時間帯）'!$C$6:$K$35,9,FALSE))</f>
        <v/>
      </c>
      <c r="Z65" s="56" t="str">
        <f>IF(Z64="","",VLOOKUP(Z64,'[2]シフト記号表（勤務時間帯）'!$C$6:$K$35,9,FALSE))</f>
        <v/>
      </c>
      <c r="AA65" s="57" t="str">
        <f>IF(AA64="","",VLOOKUP(AA64,'[2]シフト記号表（勤務時間帯）'!$C$6:$K$35,9,FALSE))</f>
        <v/>
      </c>
      <c r="AB65" s="57" t="str">
        <f>IF(AB64="","",VLOOKUP(AB64,'[2]シフト記号表（勤務時間帯）'!$C$6:$K$35,9,FALSE))</f>
        <v/>
      </c>
      <c r="AC65" s="57" t="str">
        <f>IF(AC64="","",VLOOKUP(AC64,'[2]シフト記号表（勤務時間帯）'!$C$6:$K$35,9,FALSE))</f>
        <v/>
      </c>
      <c r="AD65" s="57" t="str">
        <f>IF(AD64="","",VLOOKUP(AD64,'[2]シフト記号表（勤務時間帯）'!$C$6:$K$35,9,FALSE))</f>
        <v/>
      </c>
      <c r="AE65" s="57" t="str">
        <f>IF(AE64="","",VLOOKUP(AE64,'[2]シフト記号表（勤務時間帯）'!$C$6:$K$35,9,FALSE))</f>
        <v/>
      </c>
      <c r="AF65" s="58" t="str">
        <f>IF(AF64="","",VLOOKUP(AF64,'[2]シフト記号表（勤務時間帯）'!$C$6:$K$35,9,FALSE))</f>
        <v/>
      </c>
      <c r="AG65" s="56" t="str">
        <f>IF(AG64="","",VLOOKUP(AG64,'[2]シフト記号表（勤務時間帯）'!$C$6:$K$35,9,FALSE))</f>
        <v/>
      </c>
      <c r="AH65" s="57" t="str">
        <f>IF(AH64="","",VLOOKUP(AH64,'[2]シフト記号表（勤務時間帯）'!$C$6:$K$35,9,FALSE))</f>
        <v/>
      </c>
      <c r="AI65" s="57" t="str">
        <f>IF(AI64="","",VLOOKUP(AI64,'[2]シフト記号表（勤務時間帯）'!$C$6:$K$35,9,FALSE))</f>
        <v/>
      </c>
      <c r="AJ65" s="57" t="str">
        <f>IF(AJ64="","",VLOOKUP(AJ64,'[2]シフト記号表（勤務時間帯）'!$C$6:$K$35,9,FALSE))</f>
        <v/>
      </c>
      <c r="AK65" s="57" t="str">
        <f>IF(AK64="","",VLOOKUP(AK64,'[2]シフト記号表（勤務時間帯）'!$C$6:$K$35,9,FALSE))</f>
        <v/>
      </c>
      <c r="AL65" s="57" t="str">
        <f>IF(AL64="","",VLOOKUP(AL64,'[2]シフト記号表（勤務時間帯）'!$C$6:$K$35,9,FALSE))</f>
        <v/>
      </c>
      <c r="AM65" s="58" t="str">
        <f>IF(AM64="","",VLOOKUP(AM64,'[2]シフト記号表（勤務時間帯）'!$C$6:$K$35,9,FALSE))</f>
        <v/>
      </c>
      <c r="AN65" s="56" t="str">
        <f>IF(AN64="","",VLOOKUP(AN64,'[2]シフト記号表（勤務時間帯）'!$C$6:$K$35,9,FALSE))</f>
        <v/>
      </c>
      <c r="AO65" s="57" t="str">
        <f>IF(AO64="","",VLOOKUP(AO64,'[2]シフト記号表（勤務時間帯）'!$C$6:$K$35,9,FALSE))</f>
        <v/>
      </c>
      <c r="AP65" s="57" t="str">
        <f>IF(AP64="","",VLOOKUP(AP64,'[2]シフト記号表（勤務時間帯）'!$C$6:$K$35,9,FALSE))</f>
        <v/>
      </c>
      <c r="AQ65" s="57" t="str">
        <f>IF(AQ64="","",VLOOKUP(AQ64,'[2]シフト記号表（勤務時間帯）'!$C$6:$K$35,9,FALSE))</f>
        <v/>
      </c>
      <c r="AR65" s="57" t="str">
        <f>IF(AR64="","",VLOOKUP(AR64,'[2]シフト記号表（勤務時間帯）'!$C$6:$K$35,9,FALSE))</f>
        <v/>
      </c>
      <c r="AS65" s="57" t="str">
        <f>IF(AS64="","",VLOOKUP(AS64,'[2]シフト記号表（勤務時間帯）'!$C$6:$K$35,9,FALSE))</f>
        <v/>
      </c>
      <c r="AT65" s="58" t="str">
        <f>IF(AT64="","",VLOOKUP(AT64,'[2]シフト記号表（勤務時間帯）'!$C$6:$K$35,9,FALSE))</f>
        <v/>
      </c>
      <c r="AU65" s="56" t="str">
        <f>IF(AU64="","",VLOOKUP(AU64,'[2]シフト記号表（勤務時間帯）'!$C$6:$K$35,9,FALSE))</f>
        <v/>
      </c>
      <c r="AV65" s="57" t="str">
        <f>IF(AV64="","",VLOOKUP(AV64,'[2]シフト記号表（勤務時間帯）'!$C$6:$K$35,9,FALSE))</f>
        <v/>
      </c>
      <c r="AW65" s="57" t="str">
        <f>IF(AW64="","",VLOOKUP(AW64,'[2]シフト記号表（勤務時間帯）'!$C$6:$K$35,9,FALSE))</f>
        <v/>
      </c>
      <c r="AX65" s="377">
        <f>IF($BB$3="４週",SUM(S65:AT65),IF($BB$3="暦月",SUM(S65:AW65),""))</f>
        <v>0</v>
      </c>
      <c r="AY65" s="378"/>
      <c r="AZ65" s="379">
        <f>IF($BB$3="４週",AX65/4,IF($BB$3="暦月",'通所介護（100名）'!AX65/('通所介護（100名）'!$BB$8/7),""))</f>
        <v>0</v>
      </c>
      <c r="BA65" s="380"/>
      <c r="BB65" s="312"/>
      <c r="BC65" s="622"/>
      <c r="BD65" s="622"/>
      <c r="BE65" s="622"/>
      <c r="BF65" s="270"/>
    </row>
    <row r="66" spans="2:58" ht="20.25" customHeight="1" x14ac:dyDescent="0.2">
      <c r="B66" s="385"/>
      <c r="C66" s="299"/>
      <c r="D66" s="300"/>
      <c r="E66" s="301"/>
      <c r="F66" s="62">
        <f>C64</f>
        <v>0</v>
      </c>
      <c r="G66" s="283"/>
      <c r="H66" s="263"/>
      <c r="I66" s="264"/>
      <c r="J66" s="264"/>
      <c r="K66" s="265"/>
      <c r="L66" s="288"/>
      <c r="M66" s="289"/>
      <c r="N66" s="289"/>
      <c r="O66" s="290"/>
      <c r="P66" s="627" t="s">
        <v>381</v>
      </c>
      <c r="Q66" s="628"/>
      <c r="R66" s="629"/>
      <c r="S66" s="59" t="str">
        <f>IF(S64="","",VLOOKUP(S64,'[2]シフト記号表（勤務時間帯）'!$C$6:$U$35,19,FALSE))</f>
        <v/>
      </c>
      <c r="T66" s="60" t="str">
        <f>IF(T64="","",VLOOKUP(T64,'[2]シフト記号表（勤務時間帯）'!$C$6:$U$35,19,FALSE))</f>
        <v/>
      </c>
      <c r="U66" s="60" t="str">
        <f>IF(U64="","",VLOOKUP(U64,'[2]シフト記号表（勤務時間帯）'!$C$6:$U$35,19,FALSE))</f>
        <v/>
      </c>
      <c r="V66" s="60" t="str">
        <f>IF(V64="","",VLOOKUP(V64,'[2]シフト記号表（勤務時間帯）'!$C$6:$U$35,19,FALSE))</f>
        <v/>
      </c>
      <c r="W66" s="60" t="str">
        <f>IF(W64="","",VLOOKUP(W64,'[2]シフト記号表（勤務時間帯）'!$C$6:$U$35,19,FALSE))</f>
        <v/>
      </c>
      <c r="X66" s="60" t="str">
        <f>IF(X64="","",VLOOKUP(X64,'[2]シフト記号表（勤務時間帯）'!$C$6:$U$35,19,FALSE))</f>
        <v/>
      </c>
      <c r="Y66" s="61" t="str">
        <f>IF(Y64="","",VLOOKUP(Y64,'[2]シフト記号表（勤務時間帯）'!$C$6:$U$35,19,FALSE))</f>
        <v/>
      </c>
      <c r="Z66" s="59" t="str">
        <f>IF(Z64="","",VLOOKUP(Z64,'[2]シフト記号表（勤務時間帯）'!$C$6:$U$35,19,FALSE))</f>
        <v/>
      </c>
      <c r="AA66" s="60" t="str">
        <f>IF(AA64="","",VLOOKUP(AA64,'[2]シフト記号表（勤務時間帯）'!$C$6:$U$35,19,FALSE))</f>
        <v/>
      </c>
      <c r="AB66" s="60" t="str">
        <f>IF(AB64="","",VLOOKUP(AB64,'[2]シフト記号表（勤務時間帯）'!$C$6:$U$35,19,FALSE))</f>
        <v/>
      </c>
      <c r="AC66" s="60" t="str">
        <f>IF(AC64="","",VLOOKUP(AC64,'[2]シフト記号表（勤務時間帯）'!$C$6:$U$35,19,FALSE))</f>
        <v/>
      </c>
      <c r="AD66" s="60" t="str">
        <f>IF(AD64="","",VLOOKUP(AD64,'[2]シフト記号表（勤務時間帯）'!$C$6:$U$35,19,FALSE))</f>
        <v/>
      </c>
      <c r="AE66" s="60" t="str">
        <f>IF(AE64="","",VLOOKUP(AE64,'[2]シフト記号表（勤務時間帯）'!$C$6:$U$35,19,FALSE))</f>
        <v/>
      </c>
      <c r="AF66" s="61" t="str">
        <f>IF(AF64="","",VLOOKUP(AF64,'[2]シフト記号表（勤務時間帯）'!$C$6:$U$35,19,FALSE))</f>
        <v/>
      </c>
      <c r="AG66" s="59" t="str">
        <f>IF(AG64="","",VLOOKUP(AG64,'[2]シフト記号表（勤務時間帯）'!$C$6:$U$35,19,FALSE))</f>
        <v/>
      </c>
      <c r="AH66" s="60" t="str">
        <f>IF(AH64="","",VLOOKUP(AH64,'[2]シフト記号表（勤務時間帯）'!$C$6:$U$35,19,FALSE))</f>
        <v/>
      </c>
      <c r="AI66" s="60" t="str">
        <f>IF(AI64="","",VLOOKUP(AI64,'[2]シフト記号表（勤務時間帯）'!$C$6:$U$35,19,FALSE))</f>
        <v/>
      </c>
      <c r="AJ66" s="60" t="str">
        <f>IF(AJ64="","",VLOOKUP(AJ64,'[2]シフト記号表（勤務時間帯）'!$C$6:$U$35,19,FALSE))</f>
        <v/>
      </c>
      <c r="AK66" s="60" t="str">
        <f>IF(AK64="","",VLOOKUP(AK64,'[2]シフト記号表（勤務時間帯）'!$C$6:$U$35,19,FALSE))</f>
        <v/>
      </c>
      <c r="AL66" s="60" t="str">
        <f>IF(AL64="","",VLOOKUP(AL64,'[2]シフト記号表（勤務時間帯）'!$C$6:$U$35,19,FALSE))</f>
        <v/>
      </c>
      <c r="AM66" s="61" t="str">
        <f>IF(AM64="","",VLOOKUP(AM64,'[2]シフト記号表（勤務時間帯）'!$C$6:$U$35,19,FALSE))</f>
        <v/>
      </c>
      <c r="AN66" s="59" t="str">
        <f>IF(AN64="","",VLOOKUP(AN64,'[2]シフト記号表（勤務時間帯）'!$C$6:$U$35,19,FALSE))</f>
        <v/>
      </c>
      <c r="AO66" s="60" t="str">
        <f>IF(AO64="","",VLOOKUP(AO64,'[2]シフト記号表（勤務時間帯）'!$C$6:$U$35,19,FALSE))</f>
        <v/>
      </c>
      <c r="AP66" s="60" t="str">
        <f>IF(AP64="","",VLOOKUP(AP64,'[2]シフト記号表（勤務時間帯）'!$C$6:$U$35,19,FALSE))</f>
        <v/>
      </c>
      <c r="AQ66" s="60" t="str">
        <f>IF(AQ64="","",VLOOKUP(AQ64,'[2]シフト記号表（勤務時間帯）'!$C$6:$U$35,19,FALSE))</f>
        <v/>
      </c>
      <c r="AR66" s="60" t="str">
        <f>IF(AR64="","",VLOOKUP(AR64,'[2]シフト記号表（勤務時間帯）'!$C$6:$U$35,19,FALSE))</f>
        <v/>
      </c>
      <c r="AS66" s="60" t="str">
        <f>IF(AS64="","",VLOOKUP(AS64,'[2]シフト記号表（勤務時間帯）'!$C$6:$U$35,19,FALSE))</f>
        <v/>
      </c>
      <c r="AT66" s="61" t="str">
        <f>IF(AT64="","",VLOOKUP(AT64,'[2]シフト記号表（勤務時間帯）'!$C$6:$U$35,19,FALSE))</f>
        <v/>
      </c>
      <c r="AU66" s="59" t="str">
        <f>IF(AU64="","",VLOOKUP(AU64,'[2]シフト記号表（勤務時間帯）'!$C$6:$U$35,19,FALSE))</f>
        <v/>
      </c>
      <c r="AV66" s="60" t="str">
        <f>IF(AV64="","",VLOOKUP(AV64,'[2]シフト記号表（勤務時間帯）'!$C$6:$U$35,19,FALSE))</f>
        <v/>
      </c>
      <c r="AW66" s="60" t="str">
        <f>IF(AW64="","",VLOOKUP(AW64,'[2]シフト記号表（勤務時間帯）'!$C$6:$U$35,19,FALSE))</f>
        <v/>
      </c>
      <c r="AX66" s="381">
        <f>IF($BB$3="４週",SUM(S66:AT66),IF($BB$3="暦月",SUM(S66:AW66),""))</f>
        <v>0</v>
      </c>
      <c r="AY66" s="382"/>
      <c r="AZ66" s="383">
        <f>IF($BB$3="４週",AX66/4,IF($BB$3="暦月",'通所介護（100名）'!AX66/('通所介護（100名）'!$BB$8/7),""))</f>
        <v>0</v>
      </c>
      <c r="BA66" s="384"/>
      <c r="BB66" s="313"/>
      <c r="BC66" s="289"/>
      <c r="BD66" s="289"/>
      <c r="BE66" s="289"/>
      <c r="BF66" s="290"/>
    </row>
    <row r="67" spans="2:58" ht="20.25" customHeight="1" x14ac:dyDescent="0.2">
      <c r="B67" s="385">
        <f>B64+1</f>
        <v>16</v>
      </c>
      <c r="C67" s="294"/>
      <c r="D67" s="295"/>
      <c r="E67" s="296"/>
      <c r="F67" s="126"/>
      <c r="G67" s="282"/>
      <c r="H67" s="284"/>
      <c r="I67" s="264"/>
      <c r="J67" s="264"/>
      <c r="K67" s="265"/>
      <c r="L67" s="285"/>
      <c r="M67" s="286"/>
      <c r="N67" s="286"/>
      <c r="O67" s="287"/>
      <c r="P67" s="630" t="s">
        <v>377</v>
      </c>
      <c r="Q67" s="631"/>
      <c r="R67" s="632"/>
      <c r="S67" s="53"/>
      <c r="T67" s="54"/>
      <c r="U67" s="54"/>
      <c r="V67" s="54"/>
      <c r="W67" s="54"/>
      <c r="X67" s="54"/>
      <c r="Y67" s="55"/>
      <c r="Z67" s="53"/>
      <c r="AA67" s="54"/>
      <c r="AB67" s="54"/>
      <c r="AC67" s="54"/>
      <c r="AD67" s="54"/>
      <c r="AE67" s="54"/>
      <c r="AF67" s="55"/>
      <c r="AG67" s="53"/>
      <c r="AH67" s="54"/>
      <c r="AI67" s="54"/>
      <c r="AJ67" s="54"/>
      <c r="AK67" s="54"/>
      <c r="AL67" s="54"/>
      <c r="AM67" s="55"/>
      <c r="AN67" s="53"/>
      <c r="AO67" s="54"/>
      <c r="AP67" s="54"/>
      <c r="AQ67" s="54"/>
      <c r="AR67" s="54"/>
      <c r="AS67" s="54"/>
      <c r="AT67" s="55"/>
      <c r="AU67" s="53"/>
      <c r="AV67" s="54"/>
      <c r="AW67" s="54"/>
      <c r="AX67" s="373"/>
      <c r="AY67" s="374"/>
      <c r="AZ67" s="375"/>
      <c r="BA67" s="376"/>
      <c r="BB67" s="311"/>
      <c r="BC67" s="286"/>
      <c r="BD67" s="286"/>
      <c r="BE67" s="286"/>
      <c r="BF67" s="287"/>
    </row>
    <row r="68" spans="2:58" ht="20.25" customHeight="1" x14ac:dyDescent="0.2">
      <c r="B68" s="385"/>
      <c r="C68" s="297"/>
      <c r="D68" s="633"/>
      <c r="E68" s="298"/>
      <c r="F68" s="23"/>
      <c r="G68" s="259"/>
      <c r="H68" s="263"/>
      <c r="I68" s="264"/>
      <c r="J68" s="264"/>
      <c r="K68" s="265"/>
      <c r="L68" s="269"/>
      <c r="M68" s="622"/>
      <c r="N68" s="622"/>
      <c r="O68" s="270"/>
      <c r="P68" s="623" t="s">
        <v>380</v>
      </c>
      <c r="Q68" s="624"/>
      <c r="R68" s="625"/>
      <c r="S68" s="56" t="str">
        <f>IF(S67="","",VLOOKUP(S67,'[2]シフト記号表（勤務時間帯）'!$C$6:$K$35,9,FALSE))</f>
        <v/>
      </c>
      <c r="T68" s="57" t="str">
        <f>IF(T67="","",VLOOKUP(T67,'[2]シフト記号表（勤務時間帯）'!$C$6:$K$35,9,FALSE))</f>
        <v/>
      </c>
      <c r="U68" s="57" t="str">
        <f>IF(U67="","",VLOOKUP(U67,'[2]シフト記号表（勤務時間帯）'!$C$6:$K$35,9,FALSE))</f>
        <v/>
      </c>
      <c r="V68" s="57" t="str">
        <f>IF(V67="","",VLOOKUP(V67,'[2]シフト記号表（勤務時間帯）'!$C$6:$K$35,9,FALSE))</f>
        <v/>
      </c>
      <c r="W68" s="57" t="str">
        <f>IF(W67="","",VLOOKUP(W67,'[2]シフト記号表（勤務時間帯）'!$C$6:$K$35,9,FALSE))</f>
        <v/>
      </c>
      <c r="X68" s="57" t="str">
        <f>IF(X67="","",VLOOKUP(X67,'[2]シフト記号表（勤務時間帯）'!$C$6:$K$35,9,FALSE))</f>
        <v/>
      </c>
      <c r="Y68" s="58" t="str">
        <f>IF(Y67="","",VLOOKUP(Y67,'[2]シフト記号表（勤務時間帯）'!$C$6:$K$35,9,FALSE))</f>
        <v/>
      </c>
      <c r="Z68" s="56" t="str">
        <f>IF(Z67="","",VLOOKUP(Z67,'[2]シフト記号表（勤務時間帯）'!$C$6:$K$35,9,FALSE))</f>
        <v/>
      </c>
      <c r="AA68" s="57" t="str">
        <f>IF(AA67="","",VLOOKUP(AA67,'[2]シフト記号表（勤務時間帯）'!$C$6:$K$35,9,FALSE))</f>
        <v/>
      </c>
      <c r="AB68" s="57" t="str">
        <f>IF(AB67="","",VLOOKUP(AB67,'[2]シフト記号表（勤務時間帯）'!$C$6:$K$35,9,FALSE))</f>
        <v/>
      </c>
      <c r="AC68" s="57" t="str">
        <f>IF(AC67="","",VLOOKUP(AC67,'[2]シフト記号表（勤務時間帯）'!$C$6:$K$35,9,FALSE))</f>
        <v/>
      </c>
      <c r="AD68" s="57" t="str">
        <f>IF(AD67="","",VLOOKUP(AD67,'[2]シフト記号表（勤務時間帯）'!$C$6:$K$35,9,FALSE))</f>
        <v/>
      </c>
      <c r="AE68" s="57" t="str">
        <f>IF(AE67="","",VLOOKUP(AE67,'[2]シフト記号表（勤務時間帯）'!$C$6:$K$35,9,FALSE))</f>
        <v/>
      </c>
      <c r="AF68" s="58" t="str">
        <f>IF(AF67="","",VLOOKUP(AF67,'[2]シフト記号表（勤務時間帯）'!$C$6:$K$35,9,FALSE))</f>
        <v/>
      </c>
      <c r="AG68" s="56" t="str">
        <f>IF(AG67="","",VLOOKUP(AG67,'[2]シフト記号表（勤務時間帯）'!$C$6:$K$35,9,FALSE))</f>
        <v/>
      </c>
      <c r="AH68" s="57" t="str">
        <f>IF(AH67="","",VLOOKUP(AH67,'[2]シフト記号表（勤務時間帯）'!$C$6:$K$35,9,FALSE))</f>
        <v/>
      </c>
      <c r="AI68" s="57" t="str">
        <f>IF(AI67="","",VLOOKUP(AI67,'[2]シフト記号表（勤務時間帯）'!$C$6:$K$35,9,FALSE))</f>
        <v/>
      </c>
      <c r="AJ68" s="57" t="str">
        <f>IF(AJ67="","",VLOOKUP(AJ67,'[2]シフト記号表（勤務時間帯）'!$C$6:$K$35,9,FALSE))</f>
        <v/>
      </c>
      <c r="AK68" s="57" t="str">
        <f>IF(AK67="","",VLOOKUP(AK67,'[2]シフト記号表（勤務時間帯）'!$C$6:$K$35,9,FALSE))</f>
        <v/>
      </c>
      <c r="AL68" s="57" t="str">
        <f>IF(AL67="","",VLOOKUP(AL67,'[2]シフト記号表（勤務時間帯）'!$C$6:$K$35,9,FALSE))</f>
        <v/>
      </c>
      <c r="AM68" s="58" t="str">
        <f>IF(AM67="","",VLOOKUP(AM67,'[2]シフト記号表（勤務時間帯）'!$C$6:$K$35,9,FALSE))</f>
        <v/>
      </c>
      <c r="AN68" s="56" t="str">
        <f>IF(AN67="","",VLOOKUP(AN67,'[2]シフト記号表（勤務時間帯）'!$C$6:$K$35,9,FALSE))</f>
        <v/>
      </c>
      <c r="AO68" s="57" t="str">
        <f>IF(AO67="","",VLOOKUP(AO67,'[2]シフト記号表（勤務時間帯）'!$C$6:$K$35,9,FALSE))</f>
        <v/>
      </c>
      <c r="AP68" s="57" t="str">
        <f>IF(AP67="","",VLOOKUP(AP67,'[2]シフト記号表（勤務時間帯）'!$C$6:$K$35,9,FALSE))</f>
        <v/>
      </c>
      <c r="AQ68" s="57" t="str">
        <f>IF(AQ67="","",VLOOKUP(AQ67,'[2]シフト記号表（勤務時間帯）'!$C$6:$K$35,9,FALSE))</f>
        <v/>
      </c>
      <c r="AR68" s="57" t="str">
        <f>IF(AR67="","",VLOOKUP(AR67,'[2]シフト記号表（勤務時間帯）'!$C$6:$K$35,9,FALSE))</f>
        <v/>
      </c>
      <c r="AS68" s="57" t="str">
        <f>IF(AS67="","",VLOOKUP(AS67,'[2]シフト記号表（勤務時間帯）'!$C$6:$K$35,9,FALSE))</f>
        <v/>
      </c>
      <c r="AT68" s="58" t="str">
        <f>IF(AT67="","",VLOOKUP(AT67,'[2]シフト記号表（勤務時間帯）'!$C$6:$K$35,9,FALSE))</f>
        <v/>
      </c>
      <c r="AU68" s="56" t="str">
        <f>IF(AU67="","",VLOOKUP(AU67,'[2]シフト記号表（勤務時間帯）'!$C$6:$K$35,9,FALSE))</f>
        <v/>
      </c>
      <c r="AV68" s="57" t="str">
        <f>IF(AV67="","",VLOOKUP(AV67,'[2]シフト記号表（勤務時間帯）'!$C$6:$K$35,9,FALSE))</f>
        <v/>
      </c>
      <c r="AW68" s="57" t="str">
        <f>IF(AW67="","",VLOOKUP(AW67,'[2]シフト記号表（勤務時間帯）'!$C$6:$K$35,9,FALSE))</f>
        <v/>
      </c>
      <c r="AX68" s="377">
        <f>IF($BB$3="４週",SUM(S68:AT68),IF($BB$3="暦月",SUM(S68:AW68),""))</f>
        <v>0</v>
      </c>
      <c r="AY68" s="378"/>
      <c r="AZ68" s="379">
        <f>IF($BB$3="４週",AX68/4,IF($BB$3="暦月",'通所介護（100名）'!AX68/('通所介護（100名）'!$BB$8/7),""))</f>
        <v>0</v>
      </c>
      <c r="BA68" s="380"/>
      <c r="BB68" s="312"/>
      <c r="BC68" s="622"/>
      <c r="BD68" s="622"/>
      <c r="BE68" s="622"/>
      <c r="BF68" s="270"/>
    </row>
    <row r="69" spans="2:58" ht="20.25" customHeight="1" x14ac:dyDescent="0.2">
      <c r="B69" s="385"/>
      <c r="C69" s="299"/>
      <c r="D69" s="300"/>
      <c r="E69" s="301"/>
      <c r="F69" s="62">
        <f>C67</f>
        <v>0</v>
      </c>
      <c r="G69" s="283"/>
      <c r="H69" s="263"/>
      <c r="I69" s="264"/>
      <c r="J69" s="264"/>
      <c r="K69" s="265"/>
      <c r="L69" s="288"/>
      <c r="M69" s="289"/>
      <c r="N69" s="289"/>
      <c r="O69" s="290"/>
      <c r="P69" s="627" t="s">
        <v>381</v>
      </c>
      <c r="Q69" s="628"/>
      <c r="R69" s="629"/>
      <c r="S69" s="59" t="str">
        <f>IF(S67="","",VLOOKUP(S67,'[2]シフト記号表（勤務時間帯）'!$C$6:$U$35,19,FALSE))</f>
        <v/>
      </c>
      <c r="T69" s="60" t="str">
        <f>IF(T67="","",VLOOKUP(T67,'[2]シフト記号表（勤務時間帯）'!$C$6:$U$35,19,FALSE))</f>
        <v/>
      </c>
      <c r="U69" s="60" t="str">
        <f>IF(U67="","",VLOOKUP(U67,'[2]シフト記号表（勤務時間帯）'!$C$6:$U$35,19,FALSE))</f>
        <v/>
      </c>
      <c r="V69" s="60" t="str">
        <f>IF(V67="","",VLOOKUP(V67,'[2]シフト記号表（勤務時間帯）'!$C$6:$U$35,19,FALSE))</f>
        <v/>
      </c>
      <c r="W69" s="60" t="str">
        <f>IF(W67="","",VLOOKUP(W67,'[2]シフト記号表（勤務時間帯）'!$C$6:$U$35,19,FALSE))</f>
        <v/>
      </c>
      <c r="X69" s="60" t="str">
        <f>IF(X67="","",VLOOKUP(X67,'[2]シフト記号表（勤務時間帯）'!$C$6:$U$35,19,FALSE))</f>
        <v/>
      </c>
      <c r="Y69" s="61" t="str">
        <f>IF(Y67="","",VLOOKUP(Y67,'[2]シフト記号表（勤務時間帯）'!$C$6:$U$35,19,FALSE))</f>
        <v/>
      </c>
      <c r="Z69" s="59" t="str">
        <f>IF(Z67="","",VLOOKUP(Z67,'[2]シフト記号表（勤務時間帯）'!$C$6:$U$35,19,FALSE))</f>
        <v/>
      </c>
      <c r="AA69" s="60" t="str">
        <f>IF(AA67="","",VLOOKUP(AA67,'[2]シフト記号表（勤務時間帯）'!$C$6:$U$35,19,FALSE))</f>
        <v/>
      </c>
      <c r="AB69" s="60" t="str">
        <f>IF(AB67="","",VLOOKUP(AB67,'[2]シフト記号表（勤務時間帯）'!$C$6:$U$35,19,FALSE))</f>
        <v/>
      </c>
      <c r="AC69" s="60" t="str">
        <f>IF(AC67="","",VLOOKUP(AC67,'[2]シフト記号表（勤務時間帯）'!$C$6:$U$35,19,FALSE))</f>
        <v/>
      </c>
      <c r="AD69" s="60" t="str">
        <f>IF(AD67="","",VLOOKUP(AD67,'[2]シフト記号表（勤務時間帯）'!$C$6:$U$35,19,FALSE))</f>
        <v/>
      </c>
      <c r="AE69" s="60" t="str">
        <f>IF(AE67="","",VLOOKUP(AE67,'[2]シフト記号表（勤務時間帯）'!$C$6:$U$35,19,FALSE))</f>
        <v/>
      </c>
      <c r="AF69" s="61" t="str">
        <f>IF(AF67="","",VLOOKUP(AF67,'[2]シフト記号表（勤務時間帯）'!$C$6:$U$35,19,FALSE))</f>
        <v/>
      </c>
      <c r="AG69" s="59" t="str">
        <f>IF(AG67="","",VLOOKUP(AG67,'[2]シフト記号表（勤務時間帯）'!$C$6:$U$35,19,FALSE))</f>
        <v/>
      </c>
      <c r="AH69" s="60" t="str">
        <f>IF(AH67="","",VLOOKUP(AH67,'[2]シフト記号表（勤務時間帯）'!$C$6:$U$35,19,FALSE))</f>
        <v/>
      </c>
      <c r="AI69" s="60" t="str">
        <f>IF(AI67="","",VLOOKUP(AI67,'[2]シフト記号表（勤務時間帯）'!$C$6:$U$35,19,FALSE))</f>
        <v/>
      </c>
      <c r="AJ69" s="60" t="str">
        <f>IF(AJ67="","",VLOOKUP(AJ67,'[2]シフト記号表（勤務時間帯）'!$C$6:$U$35,19,FALSE))</f>
        <v/>
      </c>
      <c r="AK69" s="60" t="str">
        <f>IF(AK67="","",VLOOKUP(AK67,'[2]シフト記号表（勤務時間帯）'!$C$6:$U$35,19,FALSE))</f>
        <v/>
      </c>
      <c r="AL69" s="60" t="str">
        <f>IF(AL67="","",VLOOKUP(AL67,'[2]シフト記号表（勤務時間帯）'!$C$6:$U$35,19,FALSE))</f>
        <v/>
      </c>
      <c r="AM69" s="61" t="str">
        <f>IF(AM67="","",VLOOKUP(AM67,'[2]シフト記号表（勤務時間帯）'!$C$6:$U$35,19,FALSE))</f>
        <v/>
      </c>
      <c r="AN69" s="59" t="str">
        <f>IF(AN67="","",VLOOKUP(AN67,'[2]シフト記号表（勤務時間帯）'!$C$6:$U$35,19,FALSE))</f>
        <v/>
      </c>
      <c r="AO69" s="60" t="str">
        <f>IF(AO67="","",VLOOKUP(AO67,'[2]シフト記号表（勤務時間帯）'!$C$6:$U$35,19,FALSE))</f>
        <v/>
      </c>
      <c r="AP69" s="60" t="str">
        <f>IF(AP67="","",VLOOKUP(AP67,'[2]シフト記号表（勤務時間帯）'!$C$6:$U$35,19,FALSE))</f>
        <v/>
      </c>
      <c r="AQ69" s="60" t="str">
        <f>IF(AQ67="","",VLOOKUP(AQ67,'[2]シフト記号表（勤務時間帯）'!$C$6:$U$35,19,FALSE))</f>
        <v/>
      </c>
      <c r="AR69" s="60" t="str">
        <f>IF(AR67="","",VLOOKUP(AR67,'[2]シフト記号表（勤務時間帯）'!$C$6:$U$35,19,FALSE))</f>
        <v/>
      </c>
      <c r="AS69" s="60" t="str">
        <f>IF(AS67="","",VLOOKUP(AS67,'[2]シフト記号表（勤務時間帯）'!$C$6:$U$35,19,FALSE))</f>
        <v/>
      </c>
      <c r="AT69" s="61" t="str">
        <f>IF(AT67="","",VLOOKUP(AT67,'[2]シフト記号表（勤務時間帯）'!$C$6:$U$35,19,FALSE))</f>
        <v/>
      </c>
      <c r="AU69" s="59" t="str">
        <f>IF(AU67="","",VLOOKUP(AU67,'[2]シフト記号表（勤務時間帯）'!$C$6:$U$35,19,FALSE))</f>
        <v/>
      </c>
      <c r="AV69" s="60" t="str">
        <f>IF(AV67="","",VLOOKUP(AV67,'[2]シフト記号表（勤務時間帯）'!$C$6:$U$35,19,FALSE))</f>
        <v/>
      </c>
      <c r="AW69" s="60" t="str">
        <f>IF(AW67="","",VLOOKUP(AW67,'[2]シフト記号表（勤務時間帯）'!$C$6:$U$35,19,FALSE))</f>
        <v/>
      </c>
      <c r="AX69" s="381">
        <f>IF($BB$3="４週",SUM(S69:AT69),IF($BB$3="暦月",SUM(S69:AW69),""))</f>
        <v>0</v>
      </c>
      <c r="AY69" s="382"/>
      <c r="AZ69" s="383">
        <f>IF($BB$3="４週",AX69/4,IF($BB$3="暦月",'通所介護（100名）'!AX69/('通所介護（100名）'!$BB$8/7),""))</f>
        <v>0</v>
      </c>
      <c r="BA69" s="384"/>
      <c r="BB69" s="313"/>
      <c r="BC69" s="289"/>
      <c r="BD69" s="289"/>
      <c r="BE69" s="289"/>
      <c r="BF69" s="290"/>
    </row>
    <row r="70" spans="2:58" ht="20.25" customHeight="1" x14ac:dyDescent="0.2">
      <c r="B70" s="385">
        <f>B67+1</f>
        <v>17</v>
      </c>
      <c r="C70" s="294"/>
      <c r="D70" s="295"/>
      <c r="E70" s="296"/>
      <c r="F70" s="126"/>
      <c r="G70" s="282"/>
      <c r="H70" s="284"/>
      <c r="I70" s="264"/>
      <c r="J70" s="264"/>
      <c r="K70" s="265"/>
      <c r="L70" s="285"/>
      <c r="M70" s="286"/>
      <c r="N70" s="286"/>
      <c r="O70" s="287"/>
      <c r="P70" s="630" t="s">
        <v>377</v>
      </c>
      <c r="Q70" s="631"/>
      <c r="R70" s="632"/>
      <c r="S70" s="53"/>
      <c r="T70" s="54"/>
      <c r="U70" s="54"/>
      <c r="V70" s="54"/>
      <c r="W70" s="54"/>
      <c r="X70" s="54"/>
      <c r="Y70" s="55"/>
      <c r="Z70" s="53"/>
      <c r="AA70" s="54"/>
      <c r="AB70" s="54"/>
      <c r="AC70" s="54"/>
      <c r="AD70" s="54"/>
      <c r="AE70" s="54"/>
      <c r="AF70" s="55"/>
      <c r="AG70" s="53"/>
      <c r="AH70" s="54"/>
      <c r="AI70" s="54"/>
      <c r="AJ70" s="54"/>
      <c r="AK70" s="54"/>
      <c r="AL70" s="54"/>
      <c r="AM70" s="55"/>
      <c r="AN70" s="53"/>
      <c r="AO70" s="54"/>
      <c r="AP70" s="54"/>
      <c r="AQ70" s="54"/>
      <c r="AR70" s="54"/>
      <c r="AS70" s="54"/>
      <c r="AT70" s="55"/>
      <c r="AU70" s="53"/>
      <c r="AV70" s="54"/>
      <c r="AW70" s="54"/>
      <c r="AX70" s="373"/>
      <c r="AY70" s="374"/>
      <c r="AZ70" s="375"/>
      <c r="BA70" s="376"/>
      <c r="BB70" s="311"/>
      <c r="BC70" s="286"/>
      <c r="BD70" s="286"/>
      <c r="BE70" s="286"/>
      <c r="BF70" s="287"/>
    </row>
    <row r="71" spans="2:58" ht="20.25" customHeight="1" x14ac:dyDescent="0.2">
      <c r="B71" s="385"/>
      <c r="C71" s="297"/>
      <c r="D71" s="633"/>
      <c r="E71" s="298"/>
      <c r="F71" s="23"/>
      <c r="G71" s="259"/>
      <c r="H71" s="263"/>
      <c r="I71" s="264"/>
      <c r="J71" s="264"/>
      <c r="K71" s="265"/>
      <c r="L71" s="269"/>
      <c r="M71" s="622"/>
      <c r="N71" s="622"/>
      <c r="O71" s="270"/>
      <c r="P71" s="623" t="s">
        <v>380</v>
      </c>
      <c r="Q71" s="624"/>
      <c r="R71" s="625"/>
      <c r="S71" s="56" t="str">
        <f>IF(S70="","",VLOOKUP(S70,'[2]シフト記号表（勤務時間帯）'!$C$6:$K$35,9,FALSE))</f>
        <v/>
      </c>
      <c r="T71" s="57" t="str">
        <f>IF(T70="","",VLOOKUP(T70,'[2]シフト記号表（勤務時間帯）'!$C$6:$K$35,9,FALSE))</f>
        <v/>
      </c>
      <c r="U71" s="57" t="str">
        <f>IF(U70="","",VLOOKUP(U70,'[2]シフト記号表（勤務時間帯）'!$C$6:$K$35,9,FALSE))</f>
        <v/>
      </c>
      <c r="V71" s="57" t="str">
        <f>IF(V70="","",VLOOKUP(V70,'[2]シフト記号表（勤務時間帯）'!$C$6:$K$35,9,FALSE))</f>
        <v/>
      </c>
      <c r="W71" s="57" t="str">
        <f>IF(W70="","",VLOOKUP(W70,'[2]シフト記号表（勤務時間帯）'!$C$6:$K$35,9,FALSE))</f>
        <v/>
      </c>
      <c r="X71" s="57" t="str">
        <f>IF(X70="","",VLOOKUP(X70,'[2]シフト記号表（勤務時間帯）'!$C$6:$K$35,9,FALSE))</f>
        <v/>
      </c>
      <c r="Y71" s="58" t="str">
        <f>IF(Y70="","",VLOOKUP(Y70,'[2]シフト記号表（勤務時間帯）'!$C$6:$K$35,9,FALSE))</f>
        <v/>
      </c>
      <c r="Z71" s="56" t="str">
        <f>IF(Z70="","",VLOOKUP(Z70,'[2]シフト記号表（勤務時間帯）'!$C$6:$K$35,9,FALSE))</f>
        <v/>
      </c>
      <c r="AA71" s="57" t="str">
        <f>IF(AA70="","",VLOOKUP(AA70,'[2]シフト記号表（勤務時間帯）'!$C$6:$K$35,9,FALSE))</f>
        <v/>
      </c>
      <c r="AB71" s="57" t="str">
        <f>IF(AB70="","",VLOOKUP(AB70,'[2]シフト記号表（勤務時間帯）'!$C$6:$K$35,9,FALSE))</f>
        <v/>
      </c>
      <c r="AC71" s="57" t="str">
        <f>IF(AC70="","",VLOOKUP(AC70,'[2]シフト記号表（勤務時間帯）'!$C$6:$K$35,9,FALSE))</f>
        <v/>
      </c>
      <c r="AD71" s="57" t="str">
        <f>IF(AD70="","",VLOOKUP(AD70,'[2]シフト記号表（勤務時間帯）'!$C$6:$K$35,9,FALSE))</f>
        <v/>
      </c>
      <c r="AE71" s="57" t="str">
        <f>IF(AE70="","",VLOOKUP(AE70,'[2]シフト記号表（勤務時間帯）'!$C$6:$K$35,9,FALSE))</f>
        <v/>
      </c>
      <c r="AF71" s="58" t="str">
        <f>IF(AF70="","",VLOOKUP(AF70,'[2]シフト記号表（勤務時間帯）'!$C$6:$K$35,9,FALSE))</f>
        <v/>
      </c>
      <c r="AG71" s="56" t="str">
        <f>IF(AG70="","",VLOOKUP(AG70,'[2]シフト記号表（勤務時間帯）'!$C$6:$K$35,9,FALSE))</f>
        <v/>
      </c>
      <c r="AH71" s="57" t="str">
        <f>IF(AH70="","",VLOOKUP(AH70,'[2]シフト記号表（勤務時間帯）'!$C$6:$K$35,9,FALSE))</f>
        <v/>
      </c>
      <c r="AI71" s="57" t="str">
        <f>IF(AI70="","",VLOOKUP(AI70,'[2]シフト記号表（勤務時間帯）'!$C$6:$K$35,9,FALSE))</f>
        <v/>
      </c>
      <c r="AJ71" s="57" t="str">
        <f>IF(AJ70="","",VLOOKUP(AJ70,'[2]シフト記号表（勤務時間帯）'!$C$6:$K$35,9,FALSE))</f>
        <v/>
      </c>
      <c r="AK71" s="57" t="str">
        <f>IF(AK70="","",VLOOKUP(AK70,'[2]シフト記号表（勤務時間帯）'!$C$6:$K$35,9,FALSE))</f>
        <v/>
      </c>
      <c r="AL71" s="57" t="str">
        <f>IF(AL70="","",VLOOKUP(AL70,'[2]シフト記号表（勤務時間帯）'!$C$6:$K$35,9,FALSE))</f>
        <v/>
      </c>
      <c r="AM71" s="58" t="str">
        <f>IF(AM70="","",VLOOKUP(AM70,'[2]シフト記号表（勤務時間帯）'!$C$6:$K$35,9,FALSE))</f>
        <v/>
      </c>
      <c r="AN71" s="56" t="str">
        <f>IF(AN70="","",VLOOKUP(AN70,'[2]シフト記号表（勤務時間帯）'!$C$6:$K$35,9,FALSE))</f>
        <v/>
      </c>
      <c r="AO71" s="57" t="str">
        <f>IF(AO70="","",VLOOKUP(AO70,'[2]シフト記号表（勤務時間帯）'!$C$6:$K$35,9,FALSE))</f>
        <v/>
      </c>
      <c r="AP71" s="57" t="str">
        <f>IF(AP70="","",VLOOKUP(AP70,'[2]シフト記号表（勤務時間帯）'!$C$6:$K$35,9,FALSE))</f>
        <v/>
      </c>
      <c r="AQ71" s="57" t="str">
        <f>IF(AQ70="","",VLOOKUP(AQ70,'[2]シフト記号表（勤務時間帯）'!$C$6:$K$35,9,FALSE))</f>
        <v/>
      </c>
      <c r="AR71" s="57" t="str">
        <f>IF(AR70="","",VLOOKUP(AR70,'[2]シフト記号表（勤務時間帯）'!$C$6:$K$35,9,FALSE))</f>
        <v/>
      </c>
      <c r="AS71" s="57" t="str">
        <f>IF(AS70="","",VLOOKUP(AS70,'[2]シフト記号表（勤務時間帯）'!$C$6:$K$35,9,FALSE))</f>
        <v/>
      </c>
      <c r="AT71" s="58" t="str">
        <f>IF(AT70="","",VLOOKUP(AT70,'[2]シフト記号表（勤務時間帯）'!$C$6:$K$35,9,FALSE))</f>
        <v/>
      </c>
      <c r="AU71" s="56" t="str">
        <f>IF(AU70="","",VLOOKUP(AU70,'[2]シフト記号表（勤務時間帯）'!$C$6:$K$35,9,FALSE))</f>
        <v/>
      </c>
      <c r="AV71" s="57" t="str">
        <f>IF(AV70="","",VLOOKUP(AV70,'[2]シフト記号表（勤務時間帯）'!$C$6:$K$35,9,FALSE))</f>
        <v/>
      </c>
      <c r="AW71" s="57" t="str">
        <f>IF(AW70="","",VLOOKUP(AW70,'[2]シフト記号表（勤務時間帯）'!$C$6:$K$35,9,FALSE))</f>
        <v/>
      </c>
      <c r="AX71" s="377">
        <f>IF($BB$3="４週",SUM(S71:AT71),IF($BB$3="暦月",SUM(S71:AW71),""))</f>
        <v>0</v>
      </c>
      <c r="AY71" s="378"/>
      <c r="AZ71" s="379">
        <f>IF($BB$3="４週",AX71/4,IF($BB$3="暦月",'通所介護（100名）'!AX71/('通所介護（100名）'!$BB$8/7),""))</f>
        <v>0</v>
      </c>
      <c r="BA71" s="380"/>
      <c r="BB71" s="312"/>
      <c r="BC71" s="622"/>
      <c r="BD71" s="622"/>
      <c r="BE71" s="622"/>
      <c r="BF71" s="270"/>
    </row>
    <row r="72" spans="2:58" ht="20.25" customHeight="1" x14ac:dyDescent="0.2">
      <c r="B72" s="385"/>
      <c r="C72" s="299"/>
      <c r="D72" s="300"/>
      <c r="E72" s="301"/>
      <c r="F72" s="62">
        <f>C70</f>
        <v>0</v>
      </c>
      <c r="G72" s="283"/>
      <c r="H72" s="263"/>
      <c r="I72" s="264"/>
      <c r="J72" s="264"/>
      <c r="K72" s="265"/>
      <c r="L72" s="288"/>
      <c r="M72" s="289"/>
      <c r="N72" s="289"/>
      <c r="O72" s="290"/>
      <c r="P72" s="627" t="s">
        <v>381</v>
      </c>
      <c r="Q72" s="628"/>
      <c r="R72" s="629"/>
      <c r="S72" s="59" t="str">
        <f>IF(S70="","",VLOOKUP(S70,'[2]シフト記号表（勤務時間帯）'!$C$6:$U$35,19,FALSE))</f>
        <v/>
      </c>
      <c r="T72" s="60" t="str">
        <f>IF(T70="","",VLOOKUP(T70,'[2]シフト記号表（勤務時間帯）'!$C$6:$U$35,19,FALSE))</f>
        <v/>
      </c>
      <c r="U72" s="60" t="str">
        <f>IF(U70="","",VLOOKUP(U70,'[2]シフト記号表（勤務時間帯）'!$C$6:$U$35,19,FALSE))</f>
        <v/>
      </c>
      <c r="V72" s="60" t="str">
        <f>IF(V70="","",VLOOKUP(V70,'[2]シフト記号表（勤務時間帯）'!$C$6:$U$35,19,FALSE))</f>
        <v/>
      </c>
      <c r="W72" s="60" t="str">
        <f>IF(W70="","",VLOOKUP(W70,'[2]シフト記号表（勤務時間帯）'!$C$6:$U$35,19,FALSE))</f>
        <v/>
      </c>
      <c r="X72" s="60" t="str">
        <f>IF(X70="","",VLOOKUP(X70,'[2]シフト記号表（勤務時間帯）'!$C$6:$U$35,19,FALSE))</f>
        <v/>
      </c>
      <c r="Y72" s="61" t="str">
        <f>IF(Y70="","",VLOOKUP(Y70,'[2]シフト記号表（勤務時間帯）'!$C$6:$U$35,19,FALSE))</f>
        <v/>
      </c>
      <c r="Z72" s="59" t="str">
        <f>IF(Z70="","",VLOOKUP(Z70,'[2]シフト記号表（勤務時間帯）'!$C$6:$U$35,19,FALSE))</f>
        <v/>
      </c>
      <c r="AA72" s="60" t="str">
        <f>IF(AA70="","",VLOOKUP(AA70,'[2]シフト記号表（勤務時間帯）'!$C$6:$U$35,19,FALSE))</f>
        <v/>
      </c>
      <c r="AB72" s="60" t="str">
        <f>IF(AB70="","",VLOOKUP(AB70,'[2]シフト記号表（勤務時間帯）'!$C$6:$U$35,19,FALSE))</f>
        <v/>
      </c>
      <c r="AC72" s="60" t="str">
        <f>IF(AC70="","",VLOOKUP(AC70,'[2]シフト記号表（勤務時間帯）'!$C$6:$U$35,19,FALSE))</f>
        <v/>
      </c>
      <c r="AD72" s="60" t="str">
        <f>IF(AD70="","",VLOOKUP(AD70,'[2]シフト記号表（勤務時間帯）'!$C$6:$U$35,19,FALSE))</f>
        <v/>
      </c>
      <c r="AE72" s="60" t="str">
        <f>IF(AE70="","",VLOOKUP(AE70,'[2]シフト記号表（勤務時間帯）'!$C$6:$U$35,19,FALSE))</f>
        <v/>
      </c>
      <c r="AF72" s="61" t="str">
        <f>IF(AF70="","",VLOOKUP(AF70,'[2]シフト記号表（勤務時間帯）'!$C$6:$U$35,19,FALSE))</f>
        <v/>
      </c>
      <c r="AG72" s="59" t="str">
        <f>IF(AG70="","",VLOOKUP(AG70,'[2]シフト記号表（勤務時間帯）'!$C$6:$U$35,19,FALSE))</f>
        <v/>
      </c>
      <c r="AH72" s="60" t="str">
        <f>IF(AH70="","",VLOOKUP(AH70,'[2]シフト記号表（勤務時間帯）'!$C$6:$U$35,19,FALSE))</f>
        <v/>
      </c>
      <c r="AI72" s="60" t="str">
        <f>IF(AI70="","",VLOOKUP(AI70,'[2]シフト記号表（勤務時間帯）'!$C$6:$U$35,19,FALSE))</f>
        <v/>
      </c>
      <c r="AJ72" s="60" t="str">
        <f>IF(AJ70="","",VLOOKUP(AJ70,'[2]シフト記号表（勤務時間帯）'!$C$6:$U$35,19,FALSE))</f>
        <v/>
      </c>
      <c r="AK72" s="60" t="str">
        <f>IF(AK70="","",VLOOKUP(AK70,'[2]シフト記号表（勤務時間帯）'!$C$6:$U$35,19,FALSE))</f>
        <v/>
      </c>
      <c r="AL72" s="60" t="str">
        <f>IF(AL70="","",VLOOKUP(AL70,'[2]シフト記号表（勤務時間帯）'!$C$6:$U$35,19,FALSE))</f>
        <v/>
      </c>
      <c r="AM72" s="61" t="str">
        <f>IF(AM70="","",VLOOKUP(AM70,'[2]シフト記号表（勤務時間帯）'!$C$6:$U$35,19,FALSE))</f>
        <v/>
      </c>
      <c r="AN72" s="59" t="str">
        <f>IF(AN70="","",VLOOKUP(AN70,'[2]シフト記号表（勤務時間帯）'!$C$6:$U$35,19,FALSE))</f>
        <v/>
      </c>
      <c r="AO72" s="60" t="str">
        <f>IF(AO70="","",VLOOKUP(AO70,'[2]シフト記号表（勤務時間帯）'!$C$6:$U$35,19,FALSE))</f>
        <v/>
      </c>
      <c r="AP72" s="60" t="str">
        <f>IF(AP70="","",VLOOKUP(AP70,'[2]シフト記号表（勤務時間帯）'!$C$6:$U$35,19,FALSE))</f>
        <v/>
      </c>
      <c r="AQ72" s="60" t="str">
        <f>IF(AQ70="","",VLOOKUP(AQ70,'[2]シフト記号表（勤務時間帯）'!$C$6:$U$35,19,FALSE))</f>
        <v/>
      </c>
      <c r="AR72" s="60" t="str">
        <f>IF(AR70="","",VLOOKUP(AR70,'[2]シフト記号表（勤務時間帯）'!$C$6:$U$35,19,FALSE))</f>
        <v/>
      </c>
      <c r="AS72" s="60" t="str">
        <f>IF(AS70="","",VLOOKUP(AS70,'[2]シフト記号表（勤務時間帯）'!$C$6:$U$35,19,FALSE))</f>
        <v/>
      </c>
      <c r="AT72" s="61" t="str">
        <f>IF(AT70="","",VLOOKUP(AT70,'[2]シフト記号表（勤務時間帯）'!$C$6:$U$35,19,FALSE))</f>
        <v/>
      </c>
      <c r="AU72" s="59" t="str">
        <f>IF(AU70="","",VLOOKUP(AU70,'[2]シフト記号表（勤務時間帯）'!$C$6:$U$35,19,FALSE))</f>
        <v/>
      </c>
      <c r="AV72" s="60" t="str">
        <f>IF(AV70="","",VLOOKUP(AV70,'[2]シフト記号表（勤務時間帯）'!$C$6:$U$35,19,FALSE))</f>
        <v/>
      </c>
      <c r="AW72" s="60" t="str">
        <f>IF(AW70="","",VLOOKUP(AW70,'[2]シフト記号表（勤務時間帯）'!$C$6:$U$35,19,FALSE))</f>
        <v/>
      </c>
      <c r="AX72" s="381">
        <f>IF($BB$3="４週",SUM(S72:AT72),IF($BB$3="暦月",SUM(S72:AW72),""))</f>
        <v>0</v>
      </c>
      <c r="AY72" s="382"/>
      <c r="AZ72" s="383">
        <f>IF($BB$3="４週",AX72/4,IF($BB$3="暦月",'通所介護（100名）'!AX72/('通所介護（100名）'!$BB$8/7),""))</f>
        <v>0</v>
      </c>
      <c r="BA72" s="384"/>
      <c r="BB72" s="313"/>
      <c r="BC72" s="289"/>
      <c r="BD72" s="289"/>
      <c r="BE72" s="289"/>
      <c r="BF72" s="290"/>
    </row>
    <row r="73" spans="2:58" ht="20.25" customHeight="1" x14ac:dyDescent="0.2">
      <c r="B73" s="385">
        <f>B70+1</f>
        <v>18</v>
      </c>
      <c r="C73" s="294"/>
      <c r="D73" s="295"/>
      <c r="E73" s="296"/>
      <c r="F73" s="126"/>
      <c r="G73" s="282"/>
      <c r="H73" s="284"/>
      <c r="I73" s="264"/>
      <c r="J73" s="264"/>
      <c r="K73" s="265"/>
      <c r="L73" s="285"/>
      <c r="M73" s="286"/>
      <c r="N73" s="286"/>
      <c r="O73" s="287"/>
      <c r="P73" s="630" t="s">
        <v>377</v>
      </c>
      <c r="Q73" s="631"/>
      <c r="R73" s="632"/>
      <c r="S73" s="53"/>
      <c r="T73" s="54"/>
      <c r="U73" s="54"/>
      <c r="V73" s="54"/>
      <c r="W73" s="54"/>
      <c r="X73" s="54"/>
      <c r="Y73" s="55"/>
      <c r="Z73" s="53"/>
      <c r="AA73" s="54"/>
      <c r="AB73" s="54"/>
      <c r="AC73" s="54"/>
      <c r="AD73" s="54"/>
      <c r="AE73" s="54"/>
      <c r="AF73" s="55"/>
      <c r="AG73" s="53"/>
      <c r="AH73" s="54"/>
      <c r="AI73" s="54"/>
      <c r="AJ73" s="54"/>
      <c r="AK73" s="54"/>
      <c r="AL73" s="54"/>
      <c r="AM73" s="55"/>
      <c r="AN73" s="53"/>
      <c r="AO73" s="54"/>
      <c r="AP73" s="54"/>
      <c r="AQ73" s="54"/>
      <c r="AR73" s="54"/>
      <c r="AS73" s="54"/>
      <c r="AT73" s="55"/>
      <c r="AU73" s="53"/>
      <c r="AV73" s="54"/>
      <c r="AW73" s="54"/>
      <c r="AX73" s="373"/>
      <c r="AY73" s="374"/>
      <c r="AZ73" s="375"/>
      <c r="BA73" s="376"/>
      <c r="BB73" s="311"/>
      <c r="BC73" s="286"/>
      <c r="BD73" s="286"/>
      <c r="BE73" s="286"/>
      <c r="BF73" s="287"/>
    </row>
    <row r="74" spans="2:58" ht="20.25" customHeight="1" x14ac:dyDescent="0.2">
      <c r="B74" s="385"/>
      <c r="C74" s="297"/>
      <c r="D74" s="633"/>
      <c r="E74" s="298"/>
      <c r="F74" s="23"/>
      <c r="G74" s="259"/>
      <c r="H74" s="263"/>
      <c r="I74" s="264"/>
      <c r="J74" s="264"/>
      <c r="K74" s="265"/>
      <c r="L74" s="269"/>
      <c r="M74" s="622"/>
      <c r="N74" s="622"/>
      <c r="O74" s="270"/>
      <c r="P74" s="623" t="s">
        <v>380</v>
      </c>
      <c r="Q74" s="624"/>
      <c r="R74" s="625"/>
      <c r="S74" s="56" t="str">
        <f>IF(S73="","",VLOOKUP(S73,'[2]シフト記号表（勤務時間帯）'!$C$6:$K$35,9,FALSE))</f>
        <v/>
      </c>
      <c r="T74" s="57" t="str">
        <f>IF(T73="","",VLOOKUP(T73,'[2]シフト記号表（勤務時間帯）'!$C$6:$K$35,9,FALSE))</f>
        <v/>
      </c>
      <c r="U74" s="57" t="str">
        <f>IF(U73="","",VLOOKUP(U73,'[2]シフト記号表（勤務時間帯）'!$C$6:$K$35,9,FALSE))</f>
        <v/>
      </c>
      <c r="V74" s="57" t="str">
        <f>IF(V73="","",VLOOKUP(V73,'[2]シフト記号表（勤務時間帯）'!$C$6:$K$35,9,FALSE))</f>
        <v/>
      </c>
      <c r="W74" s="57" t="str">
        <f>IF(W73="","",VLOOKUP(W73,'[2]シフト記号表（勤務時間帯）'!$C$6:$K$35,9,FALSE))</f>
        <v/>
      </c>
      <c r="X74" s="57" t="str">
        <f>IF(X73="","",VLOOKUP(X73,'[2]シフト記号表（勤務時間帯）'!$C$6:$K$35,9,FALSE))</f>
        <v/>
      </c>
      <c r="Y74" s="58" t="str">
        <f>IF(Y73="","",VLOOKUP(Y73,'[2]シフト記号表（勤務時間帯）'!$C$6:$K$35,9,FALSE))</f>
        <v/>
      </c>
      <c r="Z74" s="56" t="str">
        <f>IF(Z73="","",VLOOKUP(Z73,'[2]シフト記号表（勤務時間帯）'!$C$6:$K$35,9,FALSE))</f>
        <v/>
      </c>
      <c r="AA74" s="57" t="str">
        <f>IF(AA73="","",VLOOKUP(AA73,'[2]シフト記号表（勤務時間帯）'!$C$6:$K$35,9,FALSE))</f>
        <v/>
      </c>
      <c r="AB74" s="57" t="str">
        <f>IF(AB73="","",VLOOKUP(AB73,'[2]シフト記号表（勤務時間帯）'!$C$6:$K$35,9,FALSE))</f>
        <v/>
      </c>
      <c r="AC74" s="57" t="str">
        <f>IF(AC73="","",VLOOKUP(AC73,'[2]シフト記号表（勤務時間帯）'!$C$6:$K$35,9,FALSE))</f>
        <v/>
      </c>
      <c r="AD74" s="57" t="str">
        <f>IF(AD73="","",VLOOKUP(AD73,'[2]シフト記号表（勤務時間帯）'!$C$6:$K$35,9,FALSE))</f>
        <v/>
      </c>
      <c r="AE74" s="57" t="str">
        <f>IF(AE73="","",VLOOKUP(AE73,'[2]シフト記号表（勤務時間帯）'!$C$6:$K$35,9,FALSE))</f>
        <v/>
      </c>
      <c r="AF74" s="58" t="str">
        <f>IF(AF73="","",VLOOKUP(AF73,'[2]シフト記号表（勤務時間帯）'!$C$6:$K$35,9,FALSE))</f>
        <v/>
      </c>
      <c r="AG74" s="56" t="str">
        <f>IF(AG73="","",VLOOKUP(AG73,'[2]シフト記号表（勤務時間帯）'!$C$6:$K$35,9,FALSE))</f>
        <v/>
      </c>
      <c r="AH74" s="57" t="str">
        <f>IF(AH73="","",VLOOKUP(AH73,'[2]シフト記号表（勤務時間帯）'!$C$6:$K$35,9,FALSE))</f>
        <v/>
      </c>
      <c r="AI74" s="57" t="str">
        <f>IF(AI73="","",VLOOKUP(AI73,'[2]シフト記号表（勤務時間帯）'!$C$6:$K$35,9,FALSE))</f>
        <v/>
      </c>
      <c r="AJ74" s="57" t="str">
        <f>IF(AJ73="","",VLOOKUP(AJ73,'[2]シフト記号表（勤務時間帯）'!$C$6:$K$35,9,FALSE))</f>
        <v/>
      </c>
      <c r="AK74" s="57" t="str">
        <f>IF(AK73="","",VLOOKUP(AK73,'[2]シフト記号表（勤務時間帯）'!$C$6:$K$35,9,FALSE))</f>
        <v/>
      </c>
      <c r="AL74" s="57" t="str">
        <f>IF(AL73="","",VLOOKUP(AL73,'[2]シフト記号表（勤務時間帯）'!$C$6:$K$35,9,FALSE))</f>
        <v/>
      </c>
      <c r="AM74" s="58" t="str">
        <f>IF(AM73="","",VLOOKUP(AM73,'[2]シフト記号表（勤務時間帯）'!$C$6:$K$35,9,FALSE))</f>
        <v/>
      </c>
      <c r="AN74" s="56" t="str">
        <f>IF(AN73="","",VLOOKUP(AN73,'[2]シフト記号表（勤務時間帯）'!$C$6:$K$35,9,FALSE))</f>
        <v/>
      </c>
      <c r="AO74" s="57" t="str">
        <f>IF(AO73="","",VLOOKUP(AO73,'[2]シフト記号表（勤務時間帯）'!$C$6:$K$35,9,FALSE))</f>
        <v/>
      </c>
      <c r="AP74" s="57" t="str">
        <f>IF(AP73="","",VLOOKUP(AP73,'[2]シフト記号表（勤務時間帯）'!$C$6:$K$35,9,FALSE))</f>
        <v/>
      </c>
      <c r="AQ74" s="57" t="str">
        <f>IF(AQ73="","",VLOOKUP(AQ73,'[2]シフト記号表（勤務時間帯）'!$C$6:$K$35,9,FALSE))</f>
        <v/>
      </c>
      <c r="AR74" s="57" t="str">
        <f>IF(AR73="","",VLOOKUP(AR73,'[2]シフト記号表（勤務時間帯）'!$C$6:$K$35,9,FALSE))</f>
        <v/>
      </c>
      <c r="AS74" s="57" t="str">
        <f>IF(AS73="","",VLOOKUP(AS73,'[2]シフト記号表（勤務時間帯）'!$C$6:$K$35,9,FALSE))</f>
        <v/>
      </c>
      <c r="AT74" s="58" t="str">
        <f>IF(AT73="","",VLOOKUP(AT73,'[2]シフト記号表（勤務時間帯）'!$C$6:$K$35,9,FALSE))</f>
        <v/>
      </c>
      <c r="AU74" s="56" t="str">
        <f>IF(AU73="","",VLOOKUP(AU73,'[2]シフト記号表（勤務時間帯）'!$C$6:$K$35,9,FALSE))</f>
        <v/>
      </c>
      <c r="AV74" s="57" t="str">
        <f>IF(AV73="","",VLOOKUP(AV73,'[2]シフト記号表（勤務時間帯）'!$C$6:$K$35,9,FALSE))</f>
        <v/>
      </c>
      <c r="AW74" s="57" t="str">
        <f>IF(AW73="","",VLOOKUP(AW73,'[2]シフト記号表（勤務時間帯）'!$C$6:$K$35,9,FALSE))</f>
        <v/>
      </c>
      <c r="AX74" s="377">
        <f>IF($BB$3="４週",SUM(S74:AT74),IF($BB$3="暦月",SUM(S74:AW74),""))</f>
        <v>0</v>
      </c>
      <c r="AY74" s="378"/>
      <c r="AZ74" s="379">
        <f>IF($BB$3="４週",AX74/4,IF($BB$3="暦月",'通所介護（100名）'!AX74/('通所介護（100名）'!$BB$8/7),""))</f>
        <v>0</v>
      </c>
      <c r="BA74" s="380"/>
      <c r="BB74" s="312"/>
      <c r="BC74" s="622"/>
      <c r="BD74" s="622"/>
      <c r="BE74" s="622"/>
      <c r="BF74" s="270"/>
    </row>
    <row r="75" spans="2:58" ht="20.25" customHeight="1" x14ac:dyDescent="0.2">
      <c r="B75" s="385"/>
      <c r="C75" s="299"/>
      <c r="D75" s="300"/>
      <c r="E75" s="301"/>
      <c r="F75" s="62">
        <f>C73</f>
        <v>0</v>
      </c>
      <c r="G75" s="283"/>
      <c r="H75" s="263"/>
      <c r="I75" s="264"/>
      <c r="J75" s="264"/>
      <c r="K75" s="265"/>
      <c r="L75" s="288"/>
      <c r="M75" s="289"/>
      <c r="N75" s="289"/>
      <c r="O75" s="290"/>
      <c r="P75" s="627" t="s">
        <v>381</v>
      </c>
      <c r="Q75" s="628"/>
      <c r="R75" s="629"/>
      <c r="S75" s="59" t="str">
        <f>IF(S73="","",VLOOKUP(S73,'[2]シフト記号表（勤務時間帯）'!$C$6:$U$35,19,FALSE))</f>
        <v/>
      </c>
      <c r="T75" s="60" t="str">
        <f>IF(T73="","",VLOOKUP(T73,'[2]シフト記号表（勤務時間帯）'!$C$6:$U$35,19,FALSE))</f>
        <v/>
      </c>
      <c r="U75" s="60" t="str">
        <f>IF(U73="","",VLOOKUP(U73,'[2]シフト記号表（勤務時間帯）'!$C$6:$U$35,19,FALSE))</f>
        <v/>
      </c>
      <c r="V75" s="60" t="str">
        <f>IF(V73="","",VLOOKUP(V73,'[2]シフト記号表（勤務時間帯）'!$C$6:$U$35,19,FALSE))</f>
        <v/>
      </c>
      <c r="W75" s="60" t="str">
        <f>IF(W73="","",VLOOKUP(W73,'[2]シフト記号表（勤務時間帯）'!$C$6:$U$35,19,FALSE))</f>
        <v/>
      </c>
      <c r="X75" s="60" t="str">
        <f>IF(X73="","",VLOOKUP(X73,'[2]シフト記号表（勤務時間帯）'!$C$6:$U$35,19,FALSE))</f>
        <v/>
      </c>
      <c r="Y75" s="61" t="str">
        <f>IF(Y73="","",VLOOKUP(Y73,'[2]シフト記号表（勤務時間帯）'!$C$6:$U$35,19,FALSE))</f>
        <v/>
      </c>
      <c r="Z75" s="59" t="str">
        <f>IF(Z73="","",VLOOKUP(Z73,'[2]シフト記号表（勤務時間帯）'!$C$6:$U$35,19,FALSE))</f>
        <v/>
      </c>
      <c r="AA75" s="60" t="str">
        <f>IF(AA73="","",VLOOKUP(AA73,'[2]シフト記号表（勤務時間帯）'!$C$6:$U$35,19,FALSE))</f>
        <v/>
      </c>
      <c r="AB75" s="60" t="str">
        <f>IF(AB73="","",VLOOKUP(AB73,'[2]シフト記号表（勤務時間帯）'!$C$6:$U$35,19,FALSE))</f>
        <v/>
      </c>
      <c r="AC75" s="60" t="str">
        <f>IF(AC73="","",VLOOKUP(AC73,'[2]シフト記号表（勤務時間帯）'!$C$6:$U$35,19,FALSE))</f>
        <v/>
      </c>
      <c r="AD75" s="60" t="str">
        <f>IF(AD73="","",VLOOKUP(AD73,'[2]シフト記号表（勤務時間帯）'!$C$6:$U$35,19,FALSE))</f>
        <v/>
      </c>
      <c r="AE75" s="60" t="str">
        <f>IF(AE73="","",VLOOKUP(AE73,'[2]シフト記号表（勤務時間帯）'!$C$6:$U$35,19,FALSE))</f>
        <v/>
      </c>
      <c r="AF75" s="61" t="str">
        <f>IF(AF73="","",VLOOKUP(AF73,'[2]シフト記号表（勤務時間帯）'!$C$6:$U$35,19,FALSE))</f>
        <v/>
      </c>
      <c r="AG75" s="59" t="str">
        <f>IF(AG73="","",VLOOKUP(AG73,'[2]シフト記号表（勤務時間帯）'!$C$6:$U$35,19,FALSE))</f>
        <v/>
      </c>
      <c r="AH75" s="60" t="str">
        <f>IF(AH73="","",VLOOKUP(AH73,'[2]シフト記号表（勤務時間帯）'!$C$6:$U$35,19,FALSE))</f>
        <v/>
      </c>
      <c r="AI75" s="60" t="str">
        <f>IF(AI73="","",VLOOKUP(AI73,'[2]シフト記号表（勤務時間帯）'!$C$6:$U$35,19,FALSE))</f>
        <v/>
      </c>
      <c r="AJ75" s="60" t="str">
        <f>IF(AJ73="","",VLOOKUP(AJ73,'[2]シフト記号表（勤務時間帯）'!$C$6:$U$35,19,FALSE))</f>
        <v/>
      </c>
      <c r="AK75" s="60" t="str">
        <f>IF(AK73="","",VLOOKUP(AK73,'[2]シフト記号表（勤務時間帯）'!$C$6:$U$35,19,FALSE))</f>
        <v/>
      </c>
      <c r="AL75" s="60" t="str">
        <f>IF(AL73="","",VLOOKUP(AL73,'[2]シフト記号表（勤務時間帯）'!$C$6:$U$35,19,FALSE))</f>
        <v/>
      </c>
      <c r="AM75" s="61" t="str">
        <f>IF(AM73="","",VLOOKUP(AM73,'[2]シフト記号表（勤務時間帯）'!$C$6:$U$35,19,FALSE))</f>
        <v/>
      </c>
      <c r="AN75" s="59" t="str">
        <f>IF(AN73="","",VLOOKUP(AN73,'[2]シフト記号表（勤務時間帯）'!$C$6:$U$35,19,FALSE))</f>
        <v/>
      </c>
      <c r="AO75" s="60" t="str">
        <f>IF(AO73="","",VLOOKUP(AO73,'[2]シフト記号表（勤務時間帯）'!$C$6:$U$35,19,FALSE))</f>
        <v/>
      </c>
      <c r="AP75" s="60" t="str">
        <f>IF(AP73="","",VLOOKUP(AP73,'[2]シフト記号表（勤務時間帯）'!$C$6:$U$35,19,FALSE))</f>
        <v/>
      </c>
      <c r="AQ75" s="60" t="str">
        <f>IF(AQ73="","",VLOOKUP(AQ73,'[2]シフト記号表（勤務時間帯）'!$C$6:$U$35,19,FALSE))</f>
        <v/>
      </c>
      <c r="AR75" s="60" t="str">
        <f>IF(AR73="","",VLOOKUP(AR73,'[2]シフト記号表（勤務時間帯）'!$C$6:$U$35,19,FALSE))</f>
        <v/>
      </c>
      <c r="AS75" s="60" t="str">
        <f>IF(AS73="","",VLOOKUP(AS73,'[2]シフト記号表（勤務時間帯）'!$C$6:$U$35,19,FALSE))</f>
        <v/>
      </c>
      <c r="AT75" s="61" t="str">
        <f>IF(AT73="","",VLOOKUP(AT73,'[2]シフト記号表（勤務時間帯）'!$C$6:$U$35,19,FALSE))</f>
        <v/>
      </c>
      <c r="AU75" s="59" t="str">
        <f>IF(AU73="","",VLOOKUP(AU73,'[2]シフト記号表（勤務時間帯）'!$C$6:$U$35,19,FALSE))</f>
        <v/>
      </c>
      <c r="AV75" s="60" t="str">
        <f>IF(AV73="","",VLOOKUP(AV73,'[2]シフト記号表（勤務時間帯）'!$C$6:$U$35,19,FALSE))</f>
        <v/>
      </c>
      <c r="AW75" s="60" t="str">
        <f>IF(AW73="","",VLOOKUP(AW73,'[2]シフト記号表（勤務時間帯）'!$C$6:$U$35,19,FALSE))</f>
        <v/>
      </c>
      <c r="AX75" s="381">
        <f>IF($BB$3="４週",SUM(S75:AT75),IF($BB$3="暦月",SUM(S75:AW75),""))</f>
        <v>0</v>
      </c>
      <c r="AY75" s="382"/>
      <c r="AZ75" s="383">
        <f>IF($BB$3="４週",AX75/4,IF($BB$3="暦月",'通所介護（100名）'!AX75/('通所介護（100名）'!$BB$8/7),""))</f>
        <v>0</v>
      </c>
      <c r="BA75" s="384"/>
      <c r="BB75" s="313"/>
      <c r="BC75" s="289"/>
      <c r="BD75" s="289"/>
      <c r="BE75" s="289"/>
      <c r="BF75" s="290"/>
    </row>
    <row r="76" spans="2:58" ht="20.25" customHeight="1" x14ac:dyDescent="0.2">
      <c r="B76" s="385">
        <f>B73+1</f>
        <v>19</v>
      </c>
      <c r="C76" s="294"/>
      <c r="D76" s="295"/>
      <c r="E76" s="296"/>
      <c r="F76" s="126"/>
      <c r="G76" s="282"/>
      <c r="H76" s="284"/>
      <c r="I76" s="264"/>
      <c r="J76" s="264"/>
      <c r="K76" s="265"/>
      <c r="L76" s="285"/>
      <c r="M76" s="286"/>
      <c r="N76" s="286"/>
      <c r="O76" s="287"/>
      <c r="P76" s="630" t="s">
        <v>377</v>
      </c>
      <c r="Q76" s="631"/>
      <c r="R76" s="632"/>
      <c r="S76" s="53"/>
      <c r="T76" s="54"/>
      <c r="U76" s="54"/>
      <c r="V76" s="54"/>
      <c r="W76" s="54"/>
      <c r="X76" s="54"/>
      <c r="Y76" s="55"/>
      <c r="Z76" s="53"/>
      <c r="AA76" s="54"/>
      <c r="AB76" s="54"/>
      <c r="AC76" s="54"/>
      <c r="AD76" s="54"/>
      <c r="AE76" s="54"/>
      <c r="AF76" s="55"/>
      <c r="AG76" s="53"/>
      <c r="AH76" s="54"/>
      <c r="AI76" s="54"/>
      <c r="AJ76" s="54"/>
      <c r="AK76" s="54"/>
      <c r="AL76" s="54"/>
      <c r="AM76" s="55"/>
      <c r="AN76" s="53"/>
      <c r="AO76" s="54"/>
      <c r="AP76" s="54"/>
      <c r="AQ76" s="54"/>
      <c r="AR76" s="54"/>
      <c r="AS76" s="54"/>
      <c r="AT76" s="55"/>
      <c r="AU76" s="53"/>
      <c r="AV76" s="54"/>
      <c r="AW76" s="54"/>
      <c r="AX76" s="373"/>
      <c r="AY76" s="374"/>
      <c r="AZ76" s="375"/>
      <c r="BA76" s="376"/>
      <c r="BB76" s="311"/>
      <c r="BC76" s="286"/>
      <c r="BD76" s="286"/>
      <c r="BE76" s="286"/>
      <c r="BF76" s="287"/>
    </row>
    <row r="77" spans="2:58" ht="20.25" customHeight="1" x14ac:dyDescent="0.2">
      <c r="B77" s="385"/>
      <c r="C77" s="297"/>
      <c r="D77" s="633"/>
      <c r="E77" s="298"/>
      <c r="F77" s="23"/>
      <c r="G77" s="259"/>
      <c r="H77" s="263"/>
      <c r="I77" s="264"/>
      <c r="J77" s="264"/>
      <c r="K77" s="265"/>
      <c r="L77" s="269"/>
      <c r="M77" s="622"/>
      <c r="N77" s="622"/>
      <c r="O77" s="270"/>
      <c r="P77" s="623" t="s">
        <v>380</v>
      </c>
      <c r="Q77" s="624"/>
      <c r="R77" s="625"/>
      <c r="S77" s="56" t="str">
        <f>IF(S76="","",VLOOKUP(S76,'[2]シフト記号表（勤務時間帯）'!$C$6:$K$35,9,FALSE))</f>
        <v/>
      </c>
      <c r="T77" s="57" t="str">
        <f>IF(T76="","",VLOOKUP(T76,'[2]シフト記号表（勤務時間帯）'!$C$6:$K$35,9,FALSE))</f>
        <v/>
      </c>
      <c r="U77" s="57" t="str">
        <f>IF(U76="","",VLOOKUP(U76,'[2]シフト記号表（勤務時間帯）'!$C$6:$K$35,9,FALSE))</f>
        <v/>
      </c>
      <c r="V77" s="57" t="str">
        <f>IF(V76="","",VLOOKUP(V76,'[2]シフト記号表（勤務時間帯）'!$C$6:$K$35,9,FALSE))</f>
        <v/>
      </c>
      <c r="W77" s="57" t="str">
        <f>IF(W76="","",VLOOKUP(W76,'[2]シフト記号表（勤務時間帯）'!$C$6:$K$35,9,FALSE))</f>
        <v/>
      </c>
      <c r="X77" s="57" t="str">
        <f>IF(X76="","",VLOOKUP(X76,'[2]シフト記号表（勤務時間帯）'!$C$6:$K$35,9,FALSE))</f>
        <v/>
      </c>
      <c r="Y77" s="58" t="str">
        <f>IF(Y76="","",VLOOKUP(Y76,'[2]シフト記号表（勤務時間帯）'!$C$6:$K$35,9,FALSE))</f>
        <v/>
      </c>
      <c r="Z77" s="56" t="str">
        <f>IF(Z76="","",VLOOKUP(Z76,'[2]シフト記号表（勤務時間帯）'!$C$6:$K$35,9,FALSE))</f>
        <v/>
      </c>
      <c r="AA77" s="57" t="str">
        <f>IF(AA76="","",VLOOKUP(AA76,'[2]シフト記号表（勤務時間帯）'!$C$6:$K$35,9,FALSE))</f>
        <v/>
      </c>
      <c r="AB77" s="57" t="str">
        <f>IF(AB76="","",VLOOKUP(AB76,'[2]シフト記号表（勤務時間帯）'!$C$6:$K$35,9,FALSE))</f>
        <v/>
      </c>
      <c r="AC77" s="57" t="str">
        <f>IF(AC76="","",VLOOKUP(AC76,'[2]シフト記号表（勤務時間帯）'!$C$6:$K$35,9,FALSE))</f>
        <v/>
      </c>
      <c r="AD77" s="57" t="str">
        <f>IF(AD76="","",VLOOKUP(AD76,'[2]シフト記号表（勤務時間帯）'!$C$6:$K$35,9,FALSE))</f>
        <v/>
      </c>
      <c r="AE77" s="57" t="str">
        <f>IF(AE76="","",VLOOKUP(AE76,'[2]シフト記号表（勤務時間帯）'!$C$6:$K$35,9,FALSE))</f>
        <v/>
      </c>
      <c r="AF77" s="58" t="str">
        <f>IF(AF76="","",VLOOKUP(AF76,'[2]シフト記号表（勤務時間帯）'!$C$6:$K$35,9,FALSE))</f>
        <v/>
      </c>
      <c r="AG77" s="56" t="str">
        <f>IF(AG76="","",VLOOKUP(AG76,'[2]シフト記号表（勤務時間帯）'!$C$6:$K$35,9,FALSE))</f>
        <v/>
      </c>
      <c r="AH77" s="57" t="str">
        <f>IF(AH76="","",VLOOKUP(AH76,'[2]シフト記号表（勤務時間帯）'!$C$6:$K$35,9,FALSE))</f>
        <v/>
      </c>
      <c r="AI77" s="57" t="str">
        <f>IF(AI76="","",VLOOKUP(AI76,'[2]シフト記号表（勤務時間帯）'!$C$6:$K$35,9,FALSE))</f>
        <v/>
      </c>
      <c r="AJ77" s="57" t="str">
        <f>IF(AJ76="","",VLOOKUP(AJ76,'[2]シフト記号表（勤務時間帯）'!$C$6:$K$35,9,FALSE))</f>
        <v/>
      </c>
      <c r="AK77" s="57" t="str">
        <f>IF(AK76="","",VLOOKUP(AK76,'[2]シフト記号表（勤務時間帯）'!$C$6:$K$35,9,FALSE))</f>
        <v/>
      </c>
      <c r="AL77" s="57" t="str">
        <f>IF(AL76="","",VLOOKUP(AL76,'[2]シフト記号表（勤務時間帯）'!$C$6:$K$35,9,FALSE))</f>
        <v/>
      </c>
      <c r="AM77" s="58" t="str">
        <f>IF(AM76="","",VLOOKUP(AM76,'[2]シフト記号表（勤務時間帯）'!$C$6:$K$35,9,FALSE))</f>
        <v/>
      </c>
      <c r="AN77" s="56" t="str">
        <f>IF(AN76="","",VLOOKUP(AN76,'[2]シフト記号表（勤務時間帯）'!$C$6:$K$35,9,FALSE))</f>
        <v/>
      </c>
      <c r="AO77" s="57" t="str">
        <f>IF(AO76="","",VLOOKUP(AO76,'[2]シフト記号表（勤務時間帯）'!$C$6:$K$35,9,FALSE))</f>
        <v/>
      </c>
      <c r="AP77" s="57" t="str">
        <f>IF(AP76="","",VLOOKUP(AP76,'[2]シフト記号表（勤務時間帯）'!$C$6:$K$35,9,FALSE))</f>
        <v/>
      </c>
      <c r="AQ77" s="57" t="str">
        <f>IF(AQ76="","",VLOOKUP(AQ76,'[2]シフト記号表（勤務時間帯）'!$C$6:$K$35,9,FALSE))</f>
        <v/>
      </c>
      <c r="AR77" s="57" t="str">
        <f>IF(AR76="","",VLOOKUP(AR76,'[2]シフト記号表（勤務時間帯）'!$C$6:$K$35,9,FALSE))</f>
        <v/>
      </c>
      <c r="AS77" s="57" t="str">
        <f>IF(AS76="","",VLOOKUP(AS76,'[2]シフト記号表（勤務時間帯）'!$C$6:$K$35,9,FALSE))</f>
        <v/>
      </c>
      <c r="AT77" s="58" t="str">
        <f>IF(AT76="","",VLOOKUP(AT76,'[2]シフト記号表（勤務時間帯）'!$C$6:$K$35,9,FALSE))</f>
        <v/>
      </c>
      <c r="AU77" s="56" t="str">
        <f>IF(AU76="","",VLOOKUP(AU76,'[2]シフト記号表（勤務時間帯）'!$C$6:$K$35,9,FALSE))</f>
        <v/>
      </c>
      <c r="AV77" s="57" t="str">
        <f>IF(AV76="","",VLOOKUP(AV76,'[2]シフト記号表（勤務時間帯）'!$C$6:$K$35,9,FALSE))</f>
        <v/>
      </c>
      <c r="AW77" s="57" t="str">
        <f>IF(AW76="","",VLOOKUP(AW76,'[2]シフト記号表（勤務時間帯）'!$C$6:$K$35,9,FALSE))</f>
        <v/>
      </c>
      <c r="AX77" s="377">
        <f>IF($BB$3="４週",SUM(S77:AT77),IF($BB$3="暦月",SUM(S77:AW77),""))</f>
        <v>0</v>
      </c>
      <c r="AY77" s="378"/>
      <c r="AZ77" s="379">
        <f>IF($BB$3="４週",AX77/4,IF($BB$3="暦月",'通所介護（100名）'!AX77/('通所介護（100名）'!$BB$8/7),""))</f>
        <v>0</v>
      </c>
      <c r="BA77" s="380"/>
      <c r="BB77" s="312"/>
      <c r="BC77" s="622"/>
      <c r="BD77" s="622"/>
      <c r="BE77" s="622"/>
      <c r="BF77" s="270"/>
    </row>
    <row r="78" spans="2:58" ht="20.25" customHeight="1" x14ac:dyDescent="0.2">
      <c r="B78" s="385"/>
      <c r="C78" s="299"/>
      <c r="D78" s="300"/>
      <c r="E78" s="301"/>
      <c r="F78" s="62">
        <f>C76</f>
        <v>0</v>
      </c>
      <c r="G78" s="283"/>
      <c r="H78" s="263"/>
      <c r="I78" s="264"/>
      <c r="J78" s="264"/>
      <c r="K78" s="265"/>
      <c r="L78" s="288"/>
      <c r="M78" s="289"/>
      <c r="N78" s="289"/>
      <c r="O78" s="290"/>
      <c r="P78" s="627" t="s">
        <v>381</v>
      </c>
      <c r="Q78" s="628"/>
      <c r="R78" s="629"/>
      <c r="S78" s="59" t="str">
        <f>IF(S76="","",VLOOKUP(S76,'[2]シフト記号表（勤務時間帯）'!$C$6:$U$35,19,FALSE))</f>
        <v/>
      </c>
      <c r="T78" s="60" t="str">
        <f>IF(T76="","",VLOOKUP(T76,'[2]シフト記号表（勤務時間帯）'!$C$6:$U$35,19,FALSE))</f>
        <v/>
      </c>
      <c r="U78" s="60" t="str">
        <f>IF(U76="","",VLOOKUP(U76,'[2]シフト記号表（勤務時間帯）'!$C$6:$U$35,19,FALSE))</f>
        <v/>
      </c>
      <c r="V78" s="60" t="str">
        <f>IF(V76="","",VLOOKUP(V76,'[2]シフト記号表（勤務時間帯）'!$C$6:$U$35,19,FALSE))</f>
        <v/>
      </c>
      <c r="W78" s="60" t="str">
        <f>IF(W76="","",VLOOKUP(W76,'[2]シフト記号表（勤務時間帯）'!$C$6:$U$35,19,FALSE))</f>
        <v/>
      </c>
      <c r="X78" s="60" t="str">
        <f>IF(X76="","",VLOOKUP(X76,'[2]シフト記号表（勤務時間帯）'!$C$6:$U$35,19,FALSE))</f>
        <v/>
      </c>
      <c r="Y78" s="61" t="str">
        <f>IF(Y76="","",VLOOKUP(Y76,'[2]シフト記号表（勤務時間帯）'!$C$6:$U$35,19,FALSE))</f>
        <v/>
      </c>
      <c r="Z78" s="59" t="str">
        <f>IF(Z76="","",VLOOKUP(Z76,'[2]シフト記号表（勤務時間帯）'!$C$6:$U$35,19,FALSE))</f>
        <v/>
      </c>
      <c r="AA78" s="60" t="str">
        <f>IF(AA76="","",VLOOKUP(AA76,'[2]シフト記号表（勤務時間帯）'!$C$6:$U$35,19,FALSE))</f>
        <v/>
      </c>
      <c r="AB78" s="60" t="str">
        <f>IF(AB76="","",VLOOKUP(AB76,'[2]シフト記号表（勤務時間帯）'!$C$6:$U$35,19,FALSE))</f>
        <v/>
      </c>
      <c r="AC78" s="60" t="str">
        <f>IF(AC76="","",VLOOKUP(AC76,'[2]シフト記号表（勤務時間帯）'!$C$6:$U$35,19,FALSE))</f>
        <v/>
      </c>
      <c r="AD78" s="60" t="str">
        <f>IF(AD76="","",VLOOKUP(AD76,'[2]シフト記号表（勤務時間帯）'!$C$6:$U$35,19,FALSE))</f>
        <v/>
      </c>
      <c r="AE78" s="60" t="str">
        <f>IF(AE76="","",VLOOKUP(AE76,'[2]シフト記号表（勤務時間帯）'!$C$6:$U$35,19,FALSE))</f>
        <v/>
      </c>
      <c r="AF78" s="61" t="str">
        <f>IF(AF76="","",VLOOKUP(AF76,'[2]シフト記号表（勤務時間帯）'!$C$6:$U$35,19,FALSE))</f>
        <v/>
      </c>
      <c r="AG78" s="59" t="str">
        <f>IF(AG76="","",VLOOKUP(AG76,'[2]シフト記号表（勤務時間帯）'!$C$6:$U$35,19,FALSE))</f>
        <v/>
      </c>
      <c r="AH78" s="60" t="str">
        <f>IF(AH76="","",VLOOKUP(AH76,'[2]シフト記号表（勤務時間帯）'!$C$6:$U$35,19,FALSE))</f>
        <v/>
      </c>
      <c r="AI78" s="60" t="str">
        <f>IF(AI76="","",VLOOKUP(AI76,'[2]シフト記号表（勤務時間帯）'!$C$6:$U$35,19,FALSE))</f>
        <v/>
      </c>
      <c r="AJ78" s="60" t="str">
        <f>IF(AJ76="","",VLOOKUP(AJ76,'[2]シフト記号表（勤務時間帯）'!$C$6:$U$35,19,FALSE))</f>
        <v/>
      </c>
      <c r="AK78" s="60" t="str">
        <f>IF(AK76="","",VLOOKUP(AK76,'[2]シフト記号表（勤務時間帯）'!$C$6:$U$35,19,FALSE))</f>
        <v/>
      </c>
      <c r="AL78" s="60" t="str">
        <f>IF(AL76="","",VLOOKUP(AL76,'[2]シフト記号表（勤務時間帯）'!$C$6:$U$35,19,FALSE))</f>
        <v/>
      </c>
      <c r="AM78" s="61" t="str">
        <f>IF(AM76="","",VLOOKUP(AM76,'[2]シフト記号表（勤務時間帯）'!$C$6:$U$35,19,FALSE))</f>
        <v/>
      </c>
      <c r="AN78" s="59" t="str">
        <f>IF(AN76="","",VLOOKUP(AN76,'[2]シフト記号表（勤務時間帯）'!$C$6:$U$35,19,FALSE))</f>
        <v/>
      </c>
      <c r="AO78" s="60" t="str">
        <f>IF(AO76="","",VLOOKUP(AO76,'[2]シフト記号表（勤務時間帯）'!$C$6:$U$35,19,FALSE))</f>
        <v/>
      </c>
      <c r="AP78" s="60" t="str">
        <f>IF(AP76="","",VLOOKUP(AP76,'[2]シフト記号表（勤務時間帯）'!$C$6:$U$35,19,FALSE))</f>
        <v/>
      </c>
      <c r="AQ78" s="60" t="str">
        <f>IF(AQ76="","",VLOOKUP(AQ76,'[2]シフト記号表（勤務時間帯）'!$C$6:$U$35,19,FALSE))</f>
        <v/>
      </c>
      <c r="AR78" s="60" t="str">
        <f>IF(AR76="","",VLOOKUP(AR76,'[2]シフト記号表（勤務時間帯）'!$C$6:$U$35,19,FALSE))</f>
        <v/>
      </c>
      <c r="AS78" s="60" t="str">
        <f>IF(AS76="","",VLOOKUP(AS76,'[2]シフト記号表（勤務時間帯）'!$C$6:$U$35,19,FALSE))</f>
        <v/>
      </c>
      <c r="AT78" s="61" t="str">
        <f>IF(AT76="","",VLOOKUP(AT76,'[2]シフト記号表（勤務時間帯）'!$C$6:$U$35,19,FALSE))</f>
        <v/>
      </c>
      <c r="AU78" s="59" t="str">
        <f>IF(AU76="","",VLOOKUP(AU76,'[2]シフト記号表（勤務時間帯）'!$C$6:$U$35,19,FALSE))</f>
        <v/>
      </c>
      <c r="AV78" s="60" t="str">
        <f>IF(AV76="","",VLOOKUP(AV76,'[2]シフト記号表（勤務時間帯）'!$C$6:$U$35,19,FALSE))</f>
        <v/>
      </c>
      <c r="AW78" s="60" t="str">
        <f>IF(AW76="","",VLOOKUP(AW76,'[2]シフト記号表（勤務時間帯）'!$C$6:$U$35,19,FALSE))</f>
        <v/>
      </c>
      <c r="AX78" s="381">
        <f>IF($BB$3="４週",SUM(S78:AT78),IF($BB$3="暦月",SUM(S78:AW78),""))</f>
        <v>0</v>
      </c>
      <c r="AY78" s="382"/>
      <c r="AZ78" s="383">
        <f>IF($BB$3="４週",AX78/4,IF($BB$3="暦月",'通所介護（100名）'!AX78/('通所介護（100名）'!$BB$8/7),""))</f>
        <v>0</v>
      </c>
      <c r="BA78" s="384"/>
      <c r="BB78" s="313"/>
      <c r="BC78" s="289"/>
      <c r="BD78" s="289"/>
      <c r="BE78" s="289"/>
      <c r="BF78" s="290"/>
    </row>
    <row r="79" spans="2:58" ht="20.25" customHeight="1" x14ac:dyDescent="0.2">
      <c r="B79" s="385">
        <f>B76+1</f>
        <v>20</v>
      </c>
      <c r="C79" s="294"/>
      <c r="D79" s="295"/>
      <c r="E79" s="296"/>
      <c r="F79" s="126"/>
      <c r="G79" s="282"/>
      <c r="H79" s="284"/>
      <c r="I79" s="264"/>
      <c r="J79" s="264"/>
      <c r="K79" s="265"/>
      <c r="L79" s="285"/>
      <c r="M79" s="286"/>
      <c r="N79" s="286"/>
      <c r="O79" s="287"/>
      <c r="P79" s="630" t="s">
        <v>377</v>
      </c>
      <c r="Q79" s="631"/>
      <c r="R79" s="632"/>
      <c r="S79" s="53"/>
      <c r="T79" s="54"/>
      <c r="U79" s="54"/>
      <c r="V79" s="54"/>
      <c r="W79" s="54"/>
      <c r="X79" s="54"/>
      <c r="Y79" s="55"/>
      <c r="Z79" s="53"/>
      <c r="AA79" s="54"/>
      <c r="AB79" s="54"/>
      <c r="AC79" s="54"/>
      <c r="AD79" s="54"/>
      <c r="AE79" s="54"/>
      <c r="AF79" s="55"/>
      <c r="AG79" s="53"/>
      <c r="AH79" s="54"/>
      <c r="AI79" s="54"/>
      <c r="AJ79" s="54"/>
      <c r="AK79" s="54"/>
      <c r="AL79" s="54"/>
      <c r="AM79" s="55"/>
      <c r="AN79" s="53"/>
      <c r="AO79" s="54"/>
      <c r="AP79" s="54"/>
      <c r="AQ79" s="54"/>
      <c r="AR79" s="54"/>
      <c r="AS79" s="54"/>
      <c r="AT79" s="55"/>
      <c r="AU79" s="53"/>
      <c r="AV79" s="54"/>
      <c r="AW79" s="54"/>
      <c r="AX79" s="373"/>
      <c r="AY79" s="374"/>
      <c r="AZ79" s="375"/>
      <c r="BA79" s="376"/>
      <c r="BB79" s="311"/>
      <c r="BC79" s="286"/>
      <c r="BD79" s="286"/>
      <c r="BE79" s="286"/>
      <c r="BF79" s="287"/>
    </row>
    <row r="80" spans="2:58" ht="20.25" customHeight="1" x14ac:dyDescent="0.2">
      <c r="B80" s="385"/>
      <c r="C80" s="297"/>
      <c r="D80" s="633"/>
      <c r="E80" s="298"/>
      <c r="F80" s="23"/>
      <c r="G80" s="259"/>
      <c r="H80" s="263"/>
      <c r="I80" s="264"/>
      <c r="J80" s="264"/>
      <c r="K80" s="265"/>
      <c r="L80" s="269"/>
      <c r="M80" s="622"/>
      <c r="N80" s="622"/>
      <c r="O80" s="270"/>
      <c r="P80" s="623" t="s">
        <v>380</v>
      </c>
      <c r="Q80" s="624"/>
      <c r="R80" s="625"/>
      <c r="S80" s="56" t="str">
        <f>IF(S79="","",VLOOKUP(S79,'[2]シフト記号表（勤務時間帯）'!$C$6:$K$35,9,FALSE))</f>
        <v/>
      </c>
      <c r="T80" s="57" t="str">
        <f>IF(T79="","",VLOOKUP(T79,'[2]シフト記号表（勤務時間帯）'!$C$6:$K$35,9,FALSE))</f>
        <v/>
      </c>
      <c r="U80" s="57" t="str">
        <f>IF(U79="","",VLOOKUP(U79,'[2]シフト記号表（勤務時間帯）'!$C$6:$K$35,9,FALSE))</f>
        <v/>
      </c>
      <c r="V80" s="57" t="str">
        <f>IF(V79="","",VLOOKUP(V79,'[2]シフト記号表（勤務時間帯）'!$C$6:$K$35,9,FALSE))</f>
        <v/>
      </c>
      <c r="W80" s="57" t="str">
        <f>IF(W79="","",VLOOKUP(W79,'[2]シフト記号表（勤務時間帯）'!$C$6:$K$35,9,FALSE))</f>
        <v/>
      </c>
      <c r="X80" s="57" t="str">
        <f>IF(X79="","",VLOOKUP(X79,'[2]シフト記号表（勤務時間帯）'!$C$6:$K$35,9,FALSE))</f>
        <v/>
      </c>
      <c r="Y80" s="58" t="str">
        <f>IF(Y79="","",VLOOKUP(Y79,'[2]シフト記号表（勤務時間帯）'!$C$6:$K$35,9,FALSE))</f>
        <v/>
      </c>
      <c r="Z80" s="56" t="str">
        <f>IF(Z79="","",VLOOKUP(Z79,'[2]シフト記号表（勤務時間帯）'!$C$6:$K$35,9,FALSE))</f>
        <v/>
      </c>
      <c r="AA80" s="57" t="str">
        <f>IF(AA79="","",VLOOKUP(AA79,'[2]シフト記号表（勤務時間帯）'!$C$6:$K$35,9,FALSE))</f>
        <v/>
      </c>
      <c r="AB80" s="57" t="str">
        <f>IF(AB79="","",VLOOKUP(AB79,'[2]シフト記号表（勤務時間帯）'!$C$6:$K$35,9,FALSE))</f>
        <v/>
      </c>
      <c r="AC80" s="57" t="str">
        <f>IF(AC79="","",VLOOKUP(AC79,'[2]シフト記号表（勤務時間帯）'!$C$6:$K$35,9,FALSE))</f>
        <v/>
      </c>
      <c r="AD80" s="57" t="str">
        <f>IF(AD79="","",VLOOKUP(AD79,'[2]シフト記号表（勤務時間帯）'!$C$6:$K$35,9,FALSE))</f>
        <v/>
      </c>
      <c r="AE80" s="57" t="str">
        <f>IF(AE79="","",VLOOKUP(AE79,'[2]シフト記号表（勤務時間帯）'!$C$6:$K$35,9,FALSE))</f>
        <v/>
      </c>
      <c r="AF80" s="58" t="str">
        <f>IF(AF79="","",VLOOKUP(AF79,'[2]シフト記号表（勤務時間帯）'!$C$6:$K$35,9,FALSE))</f>
        <v/>
      </c>
      <c r="AG80" s="56" t="str">
        <f>IF(AG79="","",VLOOKUP(AG79,'[2]シフト記号表（勤務時間帯）'!$C$6:$K$35,9,FALSE))</f>
        <v/>
      </c>
      <c r="AH80" s="57" t="str">
        <f>IF(AH79="","",VLOOKUP(AH79,'[2]シフト記号表（勤務時間帯）'!$C$6:$K$35,9,FALSE))</f>
        <v/>
      </c>
      <c r="AI80" s="57" t="str">
        <f>IF(AI79="","",VLOOKUP(AI79,'[2]シフト記号表（勤務時間帯）'!$C$6:$K$35,9,FALSE))</f>
        <v/>
      </c>
      <c r="AJ80" s="57" t="str">
        <f>IF(AJ79="","",VLOOKUP(AJ79,'[2]シフト記号表（勤務時間帯）'!$C$6:$K$35,9,FALSE))</f>
        <v/>
      </c>
      <c r="AK80" s="57" t="str">
        <f>IF(AK79="","",VLOOKUP(AK79,'[2]シフト記号表（勤務時間帯）'!$C$6:$K$35,9,FALSE))</f>
        <v/>
      </c>
      <c r="AL80" s="57" t="str">
        <f>IF(AL79="","",VLOOKUP(AL79,'[2]シフト記号表（勤務時間帯）'!$C$6:$K$35,9,FALSE))</f>
        <v/>
      </c>
      <c r="AM80" s="58" t="str">
        <f>IF(AM79="","",VLOOKUP(AM79,'[2]シフト記号表（勤務時間帯）'!$C$6:$K$35,9,FALSE))</f>
        <v/>
      </c>
      <c r="AN80" s="56" t="str">
        <f>IF(AN79="","",VLOOKUP(AN79,'[2]シフト記号表（勤務時間帯）'!$C$6:$K$35,9,FALSE))</f>
        <v/>
      </c>
      <c r="AO80" s="57" t="str">
        <f>IF(AO79="","",VLOOKUP(AO79,'[2]シフト記号表（勤務時間帯）'!$C$6:$K$35,9,FALSE))</f>
        <v/>
      </c>
      <c r="AP80" s="57" t="str">
        <f>IF(AP79="","",VLOOKUP(AP79,'[2]シフト記号表（勤務時間帯）'!$C$6:$K$35,9,FALSE))</f>
        <v/>
      </c>
      <c r="AQ80" s="57" t="str">
        <f>IF(AQ79="","",VLOOKUP(AQ79,'[2]シフト記号表（勤務時間帯）'!$C$6:$K$35,9,FALSE))</f>
        <v/>
      </c>
      <c r="AR80" s="57" t="str">
        <f>IF(AR79="","",VLOOKUP(AR79,'[2]シフト記号表（勤務時間帯）'!$C$6:$K$35,9,FALSE))</f>
        <v/>
      </c>
      <c r="AS80" s="57" t="str">
        <f>IF(AS79="","",VLOOKUP(AS79,'[2]シフト記号表（勤務時間帯）'!$C$6:$K$35,9,FALSE))</f>
        <v/>
      </c>
      <c r="AT80" s="58" t="str">
        <f>IF(AT79="","",VLOOKUP(AT79,'[2]シフト記号表（勤務時間帯）'!$C$6:$K$35,9,FALSE))</f>
        <v/>
      </c>
      <c r="AU80" s="56" t="str">
        <f>IF(AU79="","",VLOOKUP(AU79,'[2]シフト記号表（勤務時間帯）'!$C$6:$K$35,9,FALSE))</f>
        <v/>
      </c>
      <c r="AV80" s="57" t="str">
        <f>IF(AV79="","",VLOOKUP(AV79,'[2]シフト記号表（勤務時間帯）'!$C$6:$K$35,9,FALSE))</f>
        <v/>
      </c>
      <c r="AW80" s="57" t="str">
        <f>IF(AW79="","",VLOOKUP(AW79,'[2]シフト記号表（勤務時間帯）'!$C$6:$K$35,9,FALSE))</f>
        <v/>
      </c>
      <c r="AX80" s="377">
        <f>IF($BB$3="４週",SUM(S80:AT80),IF($BB$3="暦月",SUM(S80:AW80),""))</f>
        <v>0</v>
      </c>
      <c r="AY80" s="378"/>
      <c r="AZ80" s="379">
        <f>IF($BB$3="４週",AX80/4,IF($BB$3="暦月",'通所介護（100名）'!AX80/('通所介護（100名）'!$BB$8/7),""))</f>
        <v>0</v>
      </c>
      <c r="BA80" s="380"/>
      <c r="BB80" s="312"/>
      <c r="BC80" s="622"/>
      <c r="BD80" s="622"/>
      <c r="BE80" s="622"/>
      <c r="BF80" s="270"/>
    </row>
    <row r="81" spans="2:58" ht="20.25" customHeight="1" x14ac:dyDescent="0.2">
      <c r="B81" s="385"/>
      <c r="C81" s="299"/>
      <c r="D81" s="300"/>
      <c r="E81" s="301"/>
      <c r="F81" s="62">
        <f>C79</f>
        <v>0</v>
      </c>
      <c r="G81" s="283"/>
      <c r="H81" s="263"/>
      <c r="I81" s="264"/>
      <c r="J81" s="264"/>
      <c r="K81" s="265"/>
      <c r="L81" s="288"/>
      <c r="M81" s="289"/>
      <c r="N81" s="289"/>
      <c r="O81" s="290"/>
      <c r="P81" s="627" t="s">
        <v>381</v>
      </c>
      <c r="Q81" s="628"/>
      <c r="R81" s="629"/>
      <c r="S81" s="59" t="str">
        <f>IF(S79="","",VLOOKUP(S79,'[2]シフト記号表（勤務時間帯）'!$C$6:$U$35,19,FALSE))</f>
        <v/>
      </c>
      <c r="T81" s="60" t="str">
        <f>IF(T79="","",VLOOKUP(T79,'[2]シフト記号表（勤務時間帯）'!$C$6:$U$35,19,FALSE))</f>
        <v/>
      </c>
      <c r="U81" s="60" t="str">
        <f>IF(U79="","",VLOOKUP(U79,'[2]シフト記号表（勤務時間帯）'!$C$6:$U$35,19,FALSE))</f>
        <v/>
      </c>
      <c r="V81" s="60" t="str">
        <f>IF(V79="","",VLOOKUP(V79,'[2]シフト記号表（勤務時間帯）'!$C$6:$U$35,19,FALSE))</f>
        <v/>
      </c>
      <c r="W81" s="60" t="str">
        <f>IF(W79="","",VLOOKUP(W79,'[2]シフト記号表（勤務時間帯）'!$C$6:$U$35,19,FALSE))</f>
        <v/>
      </c>
      <c r="X81" s="60" t="str">
        <f>IF(X79="","",VLOOKUP(X79,'[2]シフト記号表（勤務時間帯）'!$C$6:$U$35,19,FALSE))</f>
        <v/>
      </c>
      <c r="Y81" s="61" t="str">
        <f>IF(Y79="","",VLOOKUP(Y79,'[2]シフト記号表（勤務時間帯）'!$C$6:$U$35,19,FALSE))</f>
        <v/>
      </c>
      <c r="Z81" s="59" t="str">
        <f>IF(Z79="","",VLOOKUP(Z79,'[2]シフト記号表（勤務時間帯）'!$C$6:$U$35,19,FALSE))</f>
        <v/>
      </c>
      <c r="AA81" s="60" t="str">
        <f>IF(AA79="","",VLOOKUP(AA79,'[2]シフト記号表（勤務時間帯）'!$C$6:$U$35,19,FALSE))</f>
        <v/>
      </c>
      <c r="AB81" s="60" t="str">
        <f>IF(AB79="","",VLOOKUP(AB79,'[2]シフト記号表（勤務時間帯）'!$C$6:$U$35,19,FALSE))</f>
        <v/>
      </c>
      <c r="AC81" s="60" t="str">
        <f>IF(AC79="","",VLOOKUP(AC79,'[2]シフト記号表（勤務時間帯）'!$C$6:$U$35,19,FALSE))</f>
        <v/>
      </c>
      <c r="AD81" s="60" t="str">
        <f>IF(AD79="","",VLOOKUP(AD79,'[2]シフト記号表（勤務時間帯）'!$C$6:$U$35,19,FALSE))</f>
        <v/>
      </c>
      <c r="AE81" s="60" t="str">
        <f>IF(AE79="","",VLOOKUP(AE79,'[2]シフト記号表（勤務時間帯）'!$C$6:$U$35,19,FALSE))</f>
        <v/>
      </c>
      <c r="AF81" s="61" t="str">
        <f>IF(AF79="","",VLOOKUP(AF79,'[2]シフト記号表（勤務時間帯）'!$C$6:$U$35,19,FALSE))</f>
        <v/>
      </c>
      <c r="AG81" s="59" t="str">
        <f>IF(AG79="","",VLOOKUP(AG79,'[2]シフト記号表（勤務時間帯）'!$C$6:$U$35,19,FALSE))</f>
        <v/>
      </c>
      <c r="AH81" s="60" t="str">
        <f>IF(AH79="","",VLOOKUP(AH79,'[2]シフト記号表（勤務時間帯）'!$C$6:$U$35,19,FALSE))</f>
        <v/>
      </c>
      <c r="AI81" s="60" t="str">
        <f>IF(AI79="","",VLOOKUP(AI79,'[2]シフト記号表（勤務時間帯）'!$C$6:$U$35,19,FALSE))</f>
        <v/>
      </c>
      <c r="AJ81" s="60" t="str">
        <f>IF(AJ79="","",VLOOKUP(AJ79,'[2]シフト記号表（勤務時間帯）'!$C$6:$U$35,19,FALSE))</f>
        <v/>
      </c>
      <c r="AK81" s="60" t="str">
        <f>IF(AK79="","",VLOOKUP(AK79,'[2]シフト記号表（勤務時間帯）'!$C$6:$U$35,19,FALSE))</f>
        <v/>
      </c>
      <c r="AL81" s="60" t="str">
        <f>IF(AL79="","",VLOOKUP(AL79,'[2]シフト記号表（勤務時間帯）'!$C$6:$U$35,19,FALSE))</f>
        <v/>
      </c>
      <c r="AM81" s="61" t="str">
        <f>IF(AM79="","",VLOOKUP(AM79,'[2]シフト記号表（勤務時間帯）'!$C$6:$U$35,19,FALSE))</f>
        <v/>
      </c>
      <c r="AN81" s="59" t="str">
        <f>IF(AN79="","",VLOOKUP(AN79,'[2]シフト記号表（勤務時間帯）'!$C$6:$U$35,19,FALSE))</f>
        <v/>
      </c>
      <c r="AO81" s="60" t="str">
        <f>IF(AO79="","",VLOOKUP(AO79,'[2]シフト記号表（勤務時間帯）'!$C$6:$U$35,19,FALSE))</f>
        <v/>
      </c>
      <c r="AP81" s="60" t="str">
        <f>IF(AP79="","",VLOOKUP(AP79,'[2]シフト記号表（勤務時間帯）'!$C$6:$U$35,19,FALSE))</f>
        <v/>
      </c>
      <c r="AQ81" s="60" t="str">
        <f>IF(AQ79="","",VLOOKUP(AQ79,'[2]シフト記号表（勤務時間帯）'!$C$6:$U$35,19,FALSE))</f>
        <v/>
      </c>
      <c r="AR81" s="60" t="str">
        <f>IF(AR79="","",VLOOKUP(AR79,'[2]シフト記号表（勤務時間帯）'!$C$6:$U$35,19,FALSE))</f>
        <v/>
      </c>
      <c r="AS81" s="60" t="str">
        <f>IF(AS79="","",VLOOKUP(AS79,'[2]シフト記号表（勤務時間帯）'!$C$6:$U$35,19,FALSE))</f>
        <v/>
      </c>
      <c r="AT81" s="61" t="str">
        <f>IF(AT79="","",VLOOKUP(AT79,'[2]シフト記号表（勤務時間帯）'!$C$6:$U$35,19,FALSE))</f>
        <v/>
      </c>
      <c r="AU81" s="59" t="str">
        <f>IF(AU79="","",VLOOKUP(AU79,'[2]シフト記号表（勤務時間帯）'!$C$6:$U$35,19,FALSE))</f>
        <v/>
      </c>
      <c r="AV81" s="60" t="str">
        <f>IF(AV79="","",VLOOKUP(AV79,'[2]シフト記号表（勤務時間帯）'!$C$6:$U$35,19,FALSE))</f>
        <v/>
      </c>
      <c r="AW81" s="60" t="str">
        <f>IF(AW79="","",VLOOKUP(AW79,'[2]シフト記号表（勤務時間帯）'!$C$6:$U$35,19,FALSE))</f>
        <v/>
      </c>
      <c r="AX81" s="381">
        <f>IF($BB$3="４週",SUM(S81:AT81),IF($BB$3="暦月",SUM(S81:AW81),""))</f>
        <v>0</v>
      </c>
      <c r="AY81" s="382"/>
      <c r="AZ81" s="383">
        <f>IF($BB$3="４週",AX81/4,IF($BB$3="暦月",'通所介護（100名）'!AX81/('通所介護（100名）'!$BB$8/7),""))</f>
        <v>0</v>
      </c>
      <c r="BA81" s="384"/>
      <c r="BB81" s="313"/>
      <c r="BC81" s="289"/>
      <c r="BD81" s="289"/>
      <c r="BE81" s="289"/>
      <c r="BF81" s="290"/>
    </row>
    <row r="82" spans="2:58" ht="20.25" customHeight="1" x14ac:dyDescent="0.2">
      <c r="B82" s="385">
        <f>B79+1</f>
        <v>21</v>
      </c>
      <c r="C82" s="294"/>
      <c r="D82" s="295"/>
      <c r="E82" s="296"/>
      <c r="F82" s="126"/>
      <c r="G82" s="282"/>
      <c r="H82" s="284"/>
      <c r="I82" s="264"/>
      <c r="J82" s="264"/>
      <c r="K82" s="265"/>
      <c r="L82" s="285"/>
      <c r="M82" s="286"/>
      <c r="N82" s="286"/>
      <c r="O82" s="287"/>
      <c r="P82" s="630" t="s">
        <v>377</v>
      </c>
      <c r="Q82" s="631"/>
      <c r="R82" s="632"/>
      <c r="S82" s="53"/>
      <c r="T82" s="54"/>
      <c r="U82" s="54"/>
      <c r="V82" s="54"/>
      <c r="W82" s="54"/>
      <c r="X82" s="54"/>
      <c r="Y82" s="55"/>
      <c r="Z82" s="53"/>
      <c r="AA82" s="54"/>
      <c r="AB82" s="54"/>
      <c r="AC82" s="54"/>
      <c r="AD82" s="54"/>
      <c r="AE82" s="54"/>
      <c r="AF82" s="55"/>
      <c r="AG82" s="53"/>
      <c r="AH82" s="54"/>
      <c r="AI82" s="54"/>
      <c r="AJ82" s="54"/>
      <c r="AK82" s="54"/>
      <c r="AL82" s="54"/>
      <c r="AM82" s="55"/>
      <c r="AN82" s="53"/>
      <c r="AO82" s="54"/>
      <c r="AP82" s="54"/>
      <c r="AQ82" s="54"/>
      <c r="AR82" s="54"/>
      <c r="AS82" s="54"/>
      <c r="AT82" s="55"/>
      <c r="AU82" s="53"/>
      <c r="AV82" s="54"/>
      <c r="AW82" s="54"/>
      <c r="AX82" s="373"/>
      <c r="AY82" s="374"/>
      <c r="AZ82" s="375"/>
      <c r="BA82" s="376"/>
      <c r="BB82" s="311"/>
      <c r="BC82" s="286"/>
      <c r="BD82" s="286"/>
      <c r="BE82" s="286"/>
      <c r="BF82" s="287"/>
    </row>
    <row r="83" spans="2:58" ht="20.25" customHeight="1" x14ac:dyDescent="0.2">
      <c r="B83" s="385"/>
      <c r="C83" s="297"/>
      <c r="D83" s="633"/>
      <c r="E83" s="298"/>
      <c r="F83" s="23"/>
      <c r="G83" s="259"/>
      <c r="H83" s="263"/>
      <c r="I83" s="264"/>
      <c r="J83" s="264"/>
      <c r="K83" s="265"/>
      <c r="L83" s="269"/>
      <c r="M83" s="622"/>
      <c r="N83" s="622"/>
      <c r="O83" s="270"/>
      <c r="P83" s="623" t="s">
        <v>380</v>
      </c>
      <c r="Q83" s="624"/>
      <c r="R83" s="625"/>
      <c r="S83" s="56" t="str">
        <f>IF(S82="","",VLOOKUP(S82,'[2]シフト記号表（勤務時間帯）'!$C$6:$K$35,9,FALSE))</f>
        <v/>
      </c>
      <c r="T83" s="57" t="str">
        <f>IF(T82="","",VLOOKUP(T82,'[2]シフト記号表（勤務時間帯）'!$C$6:$K$35,9,FALSE))</f>
        <v/>
      </c>
      <c r="U83" s="57" t="str">
        <f>IF(U82="","",VLOOKUP(U82,'[2]シフト記号表（勤務時間帯）'!$C$6:$K$35,9,FALSE))</f>
        <v/>
      </c>
      <c r="V83" s="57" t="str">
        <f>IF(V82="","",VLOOKUP(V82,'[2]シフト記号表（勤務時間帯）'!$C$6:$K$35,9,FALSE))</f>
        <v/>
      </c>
      <c r="W83" s="57" t="str">
        <f>IF(W82="","",VLOOKUP(W82,'[2]シフト記号表（勤務時間帯）'!$C$6:$K$35,9,FALSE))</f>
        <v/>
      </c>
      <c r="X83" s="57" t="str">
        <f>IF(X82="","",VLOOKUP(X82,'[2]シフト記号表（勤務時間帯）'!$C$6:$K$35,9,FALSE))</f>
        <v/>
      </c>
      <c r="Y83" s="58" t="str">
        <f>IF(Y82="","",VLOOKUP(Y82,'[2]シフト記号表（勤務時間帯）'!$C$6:$K$35,9,FALSE))</f>
        <v/>
      </c>
      <c r="Z83" s="56" t="str">
        <f>IF(Z82="","",VLOOKUP(Z82,'[2]シフト記号表（勤務時間帯）'!$C$6:$K$35,9,FALSE))</f>
        <v/>
      </c>
      <c r="AA83" s="57" t="str">
        <f>IF(AA82="","",VLOOKUP(AA82,'[2]シフト記号表（勤務時間帯）'!$C$6:$K$35,9,FALSE))</f>
        <v/>
      </c>
      <c r="AB83" s="57" t="str">
        <f>IF(AB82="","",VLOOKUP(AB82,'[2]シフト記号表（勤務時間帯）'!$C$6:$K$35,9,FALSE))</f>
        <v/>
      </c>
      <c r="AC83" s="57" t="str">
        <f>IF(AC82="","",VLOOKUP(AC82,'[2]シフト記号表（勤務時間帯）'!$C$6:$K$35,9,FALSE))</f>
        <v/>
      </c>
      <c r="AD83" s="57" t="str">
        <f>IF(AD82="","",VLOOKUP(AD82,'[2]シフト記号表（勤務時間帯）'!$C$6:$K$35,9,FALSE))</f>
        <v/>
      </c>
      <c r="AE83" s="57" t="str">
        <f>IF(AE82="","",VLOOKUP(AE82,'[2]シフト記号表（勤務時間帯）'!$C$6:$K$35,9,FALSE))</f>
        <v/>
      </c>
      <c r="AF83" s="58" t="str">
        <f>IF(AF82="","",VLOOKUP(AF82,'[2]シフト記号表（勤務時間帯）'!$C$6:$K$35,9,FALSE))</f>
        <v/>
      </c>
      <c r="AG83" s="56" t="str">
        <f>IF(AG82="","",VLOOKUP(AG82,'[2]シフト記号表（勤務時間帯）'!$C$6:$K$35,9,FALSE))</f>
        <v/>
      </c>
      <c r="AH83" s="57" t="str">
        <f>IF(AH82="","",VLOOKUP(AH82,'[2]シフト記号表（勤務時間帯）'!$C$6:$K$35,9,FALSE))</f>
        <v/>
      </c>
      <c r="AI83" s="57" t="str">
        <f>IF(AI82="","",VLOOKUP(AI82,'[2]シフト記号表（勤務時間帯）'!$C$6:$K$35,9,FALSE))</f>
        <v/>
      </c>
      <c r="AJ83" s="57" t="str">
        <f>IF(AJ82="","",VLOOKUP(AJ82,'[2]シフト記号表（勤務時間帯）'!$C$6:$K$35,9,FALSE))</f>
        <v/>
      </c>
      <c r="AK83" s="57" t="str">
        <f>IF(AK82="","",VLOOKUP(AK82,'[2]シフト記号表（勤務時間帯）'!$C$6:$K$35,9,FALSE))</f>
        <v/>
      </c>
      <c r="AL83" s="57" t="str">
        <f>IF(AL82="","",VLOOKUP(AL82,'[2]シフト記号表（勤務時間帯）'!$C$6:$K$35,9,FALSE))</f>
        <v/>
      </c>
      <c r="AM83" s="58" t="str">
        <f>IF(AM82="","",VLOOKUP(AM82,'[2]シフト記号表（勤務時間帯）'!$C$6:$K$35,9,FALSE))</f>
        <v/>
      </c>
      <c r="AN83" s="56" t="str">
        <f>IF(AN82="","",VLOOKUP(AN82,'[2]シフト記号表（勤務時間帯）'!$C$6:$K$35,9,FALSE))</f>
        <v/>
      </c>
      <c r="AO83" s="57" t="str">
        <f>IF(AO82="","",VLOOKUP(AO82,'[2]シフト記号表（勤務時間帯）'!$C$6:$K$35,9,FALSE))</f>
        <v/>
      </c>
      <c r="AP83" s="57" t="str">
        <f>IF(AP82="","",VLOOKUP(AP82,'[2]シフト記号表（勤務時間帯）'!$C$6:$K$35,9,FALSE))</f>
        <v/>
      </c>
      <c r="AQ83" s="57" t="str">
        <f>IF(AQ82="","",VLOOKUP(AQ82,'[2]シフト記号表（勤務時間帯）'!$C$6:$K$35,9,FALSE))</f>
        <v/>
      </c>
      <c r="AR83" s="57" t="str">
        <f>IF(AR82="","",VLOOKUP(AR82,'[2]シフト記号表（勤務時間帯）'!$C$6:$K$35,9,FALSE))</f>
        <v/>
      </c>
      <c r="AS83" s="57" t="str">
        <f>IF(AS82="","",VLOOKUP(AS82,'[2]シフト記号表（勤務時間帯）'!$C$6:$K$35,9,FALSE))</f>
        <v/>
      </c>
      <c r="AT83" s="58" t="str">
        <f>IF(AT82="","",VLOOKUP(AT82,'[2]シフト記号表（勤務時間帯）'!$C$6:$K$35,9,FALSE))</f>
        <v/>
      </c>
      <c r="AU83" s="56" t="str">
        <f>IF(AU82="","",VLOOKUP(AU82,'[2]シフト記号表（勤務時間帯）'!$C$6:$K$35,9,FALSE))</f>
        <v/>
      </c>
      <c r="AV83" s="57" t="str">
        <f>IF(AV82="","",VLOOKUP(AV82,'[2]シフト記号表（勤務時間帯）'!$C$6:$K$35,9,FALSE))</f>
        <v/>
      </c>
      <c r="AW83" s="57" t="str">
        <f>IF(AW82="","",VLOOKUP(AW82,'[2]シフト記号表（勤務時間帯）'!$C$6:$K$35,9,FALSE))</f>
        <v/>
      </c>
      <c r="AX83" s="377">
        <f>IF($BB$3="４週",SUM(S83:AT83),IF($BB$3="暦月",SUM(S83:AW83),""))</f>
        <v>0</v>
      </c>
      <c r="AY83" s="378"/>
      <c r="AZ83" s="379">
        <f>IF($BB$3="４週",AX83/4,IF($BB$3="暦月",'通所介護（100名）'!AX83/('通所介護（100名）'!$BB$8/7),""))</f>
        <v>0</v>
      </c>
      <c r="BA83" s="380"/>
      <c r="BB83" s="312"/>
      <c r="BC83" s="622"/>
      <c r="BD83" s="622"/>
      <c r="BE83" s="622"/>
      <c r="BF83" s="270"/>
    </row>
    <row r="84" spans="2:58" ht="20.25" customHeight="1" x14ac:dyDescent="0.2">
      <c r="B84" s="385"/>
      <c r="C84" s="299"/>
      <c r="D84" s="300"/>
      <c r="E84" s="301"/>
      <c r="F84" s="62">
        <f>C82</f>
        <v>0</v>
      </c>
      <c r="G84" s="283"/>
      <c r="H84" s="263"/>
      <c r="I84" s="264"/>
      <c r="J84" s="264"/>
      <c r="K84" s="265"/>
      <c r="L84" s="288"/>
      <c r="M84" s="289"/>
      <c r="N84" s="289"/>
      <c r="O84" s="290"/>
      <c r="P84" s="627" t="s">
        <v>381</v>
      </c>
      <c r="Q84" s="628"/>
      <c r="R84" s="629"/>
      <c r="S84" s="59" t="str">
        <f>IF(S82="","",VLOOKUP(S82,'[2]シフト記号表（勤務時間帯）'!$C$6:$U$35,19,FALSE))</f>
        <v/>
      </c>
      <c r="T84" s="60" t="str">
        <f>IF(T82="","",VLOOKUP(T82,'[2]シフト記号表（勤務時間帯）'!$C$6:$U$35,19,FALSE))</f>
        <v/>
      </c>
      <c r="U84" s="60" t="str">
        <f>IF(U82="","",VLOOKUP(U82,'[2]シフト記号表（勤務時間帯）'!$C$6:$U$35,19,FALSE))</f>
        <v/>
      </c>
      <c r="V84" s="60" t="str">
        <f>IF(V82="","",VLOOKUP(V82,'[2]シフト記号表（勤務時間帯）'!$C$6:$U$35,19,FALSE))</f>
        <v/>
      </c>
      <c r="W84" s="60" t="str">
        <f>IF(W82="","",VLOOKUP(W82,'[2]シフト記号表（勤務時間帯）'!$C$6:$U$35,19,FALSE))</f>
        <v/>
      </c>
      <c r="X84" s="60" t="str">
        <f>IF(X82="","",VLOOKUP(X82,'[2]シフト記号表（勤務時間帯）'!$C$6:$U$35,19,FALSE))</f>
        <v/>
      </c>
      <c r="Y84" s="61" t="str">
        <f>IF(Y82="","",VLOOKUP(Y82,'[2]シフト記号表（勤務時間帯）'!$C$6:$U$35,19,FALSE))</f>
        <v/>
      </c>
      <c r="Z84" s="59" t="str">
        <f>IF(Z82="","",VLOOKUP(Z82,'[2]シフト記号表（勤務時間帯）'!$C$6:$U$35,19,FALSE))</f>
        <v/>
      </c>
      <c r="AA84" s="60" t="str">
        <f>IF(AA82="","",VLOOKUP(AA82,'[2]シフト記号表（勤務時間帯）'!$C$6:$U$35,19,FALSE))</f>
        <v/>
      </c>
      <c r="AB84" s="60" t="str">
        <f>IF(AB82="","",VLOOKUP(AB82,'[2]シフト記号表（勤務時間帯）'!$C$6:$U$35,19,FALSE))</f>
        <v/>
      </c>
      <c r="AC84" s="60" t="str">
        <f>IF(AC82="","",VLOOKUP(AC82,'[2]シフト記号表（勤務時間帯）'!$C$6:$U$35,19,FALSE))</f>
        <v/>
      </c>
      <c r="AD84" s="60" t="str">
        <f>IF(AD82="","",VLOOKUP(AD82,'[2]シフト記号表（勤務時間帯）'!$C$6:$U$35,19,FALSE))</f>
        <v/>
      </c>
      <c r="AE84" s="60" t="str">
        <f>IF(AE82="","",VLOOKUP(AE82,'[2]シフト記号表（勤務時間帯）'!$C$6:$U$35,19,FALSE))</f>
        <v/>
      </c>
      <c r="AF84" s="61" t="str">
        <f>IF(AF82="","",VLOOKUP(AF82,'[2]シフト記号表（勤務時間帯）'!$C$6:$U$35,19,FALSE))</f>
        <v/>
      </c>
      <c r="AG84" s="59" t="str">
        <f>IF(AG82="","",VLOOKUP(AG82,'[2]シフト記号表（勤務時間帯）'!$C$6:$U$35,19,FALSE))</f>
        <v/>
      </c>
      <c r="AH84" s="60" t="str">
        <f>IF(AH82="","",VLOOKUP(AH82,'[2]シフト記号表（勤務時間帯）'!$C$6:$U$35,19,FALSE))</f>
        <v/>
      </c>
      <c r="AI84" s="60" t="str">
        <f>IF(AI82="","",VLOOKUP(AI82,'[2]シフト記号表（勤務時間帯）'!$C$6:$U$35,19,FALSE))</f>
        <v/>
      </c>
      <c r="AJ84" s="60" t="str">
        <f>IF(AJ82="","",VLOOKUP(AJ82,'[2]シフト記号表（勤務時間帯）'!$C$6:$U$35,19,FALSE))</f>
        <v/>
      </c>
      <c r="AK84" s="60" t="str">
        <f>IF(AK82="","",VLOOKUP(AK82,'[2]シフト記号表（勤務時間帯）'!$C$6:$U$35,19,FALSE))</f>
        <v/>
      </c>
      <c r="AL84" s="60" t="str">
        <f>IF(AL82="","",VLOOKUP(AL82,'[2]シフト記号表（勤務時間帯）'!$C$6:$U$35,19,FALSE))</f>
        <v/>
      </c>
      <c r="AM84" s="61" t="str">
        <f>IF(AM82="","",VLOOKUP(AM82,'[2]シフト記号表（勤務時間帯）'!$C$6:$U$35,19,FALSE))</f>
        <v/>
      </c>
      <c r="AN84" s="59" t="str">
        <f>IF(AN82="","",VLOOKUP(AN82,'[2]シフト記号表（勤務時間帯）'!$C$6:$U$35,19,FALSE))</f>
        <v/>
      </c>
      <c r="AO84" s="60" t="str">
        <f>IF(AO82="","",VLOOKUP(AO82,'[2]シフト記号表（勤務時間帯）'!$C$6:$U$35,19,FALSE))</f>
        <v/>
      </c>
      <c r="AP84" s="60" t="str">
        <f>IF(AP82="","",VLOOKUP(AP82,'[2]シフト記号表（勤務時間帯）'!$C$6:$U$35,19,FALSE))</f>
        <v/>
      </c>
      <c r="AQ84" s="60" t="str">
        <f>IF(AQ82="","",VLOOKUP(AQ82,'[2]シフト記号表（勤務時間帯）'!$C$6:$U$35,19,FALSE))</f>
        <v/>
      </c>
      <c r="AR84" s="60" t="str">
        <f>IF(AR82="","",VLOOKUP(AR82,'[2]シフト記号表（勤務時間帯）'!$C$6:$U$35,19,FALSE))</f>
        <v/>
      </c>
      <c r="AS84" s="60" t="str">
        <f>IF(AS82="","",VLOOKUP(AS82,'[2]シフト記号表（勤務時間帯）'!$C$6:$U$35,19,FALSE))</f>
        <v/>
      </c>
      <c r="AT84" s="61" t="str">
        <f>IF(AT82="","",VLOOKUP(AT82,'[2]シフト記号表（勤務時間帯）'!$C$6:$U$35,19,FALSE))</f>
        <v/>
      </c>
      <c r="AU84" s="59" t="str">
        <f>IF(AU82="","",VLOOKUP(AU82,'[2]シフト記号表（勤務時間帯）'!$C$6:$U$35,19,FALSE))</f>
        <v/>
      </c>
      <c r="AV84" s="60" t="str">
        <f>IF(AV82="","",VLOOKUP(AV82,'[2]シフト記号表（勤務時間帯）'!$C$6:$U$35,19,FALSE))</f>
        <v/>
      </c>
      <c r="AW84" s="60" t="str">
        <f>IF(AW82="","",VLOOKUP(AW82,'[2]シフト記号表（勤務時間帯）'!$C$6:$U$35,19,FALSE))</f>
        <v/>
      </c>
      <c r="AX84" s="381">
        <f>IF($BB$3="４週",SUM(S84:AT84),IF($BB$3="暦月",SUM(S84:AW84),""))</f>
        <v>0</v>
      </c>
      <c r="AY84" s="382"/>
      <c r="AZ84" s="383">
        <f>IF($BB$3="４週",AX84/4,IF($BB$3="暦月",'通所介護（100名）'!AX84/('通所介護（100名）'!$BB$8/7),""))</f>
        <v>0</v>
      </c>
      <c r="BA84" s="384"/>
      <c r="BB84" s="313"/>
      <c r="BC84" s="289"/>
      <c r="BD84" s="289"/>
      <c r="BE84" s="289"/>
      <c r="BF84" s="290"/>
    </row>
    <row r="85" spans="2:58" ht="20.25" customHeight="1" x14ac:dyDescent="0.2">
      <c r="B85" s="385">
        <f>B82+1</f>
        <v>22</v>
      </c>
      <c r="C85" s="294"/>
      <c r="D85" s="295"/>
      <c r="E85" s="296"/>
      <c r="F85" s="126"/>
      <c r="G85" s="282"/>
      <c r="H85" s="284"/>
      <c r="I85" s="264"/>
      <c r="J85" s="264"/>
      <c r="K85" s="265"/>
      <c r="L85" s="285"/>
      <c r="M85" s="286"/>
      <c r="N85" s="286"/>
      <c r="O85" s="287"/>
      <c r="P85" s="630" t="s">
        <v>377</v>
      </c>
      <c r="Q85" s="631"/>
      <c r="R85" s="632"/>
      <c r="S85" s="53"/>
      <c r="T85" s="54"/>
      <c r="U85" s="54"/>
      <c r="V85" s="54"/>
      <c r="W85" s="54"/>
      <c r="X85" s="54"/>
      <c r="Y85" s="55"/>
      <c r="Z85" s="53"/>
      <c r="AA85" s="54"/>
      <c r="AB85" s="54"/>
      <c r="AC85" s="54"/>
      <c r="AD85" s="54"/>
      <c r="AE85" s="54"/>
      <c r="AF85" s="55"/>
      <c r="AG85" s="53"/>
      <c r="AH85" s="54"/>
      <c r="AI85" s="54"/>
      <c r="AJ85" s="54"/>
      <c r="AK85" s="54"/>
      <c r="AL85" s="54"/>
      <c r="AM85" s="55"/>
      <c r="AN85" s="53"/>
      <c r="AO85" s="54"/>
      <c r="AP85" s="54"/>
      <c r="AQ85" s="54"/>
      <c r="AR85" s="54"/>
      <c r="AS85" s="54"/>
      <c r="AT85" s="55"/>
      <c r="AU85" s="53"/>
      <c r="AV85" s="54"/>
      <c r="AW85" s="54"/>
      <c r="AX85" s="373"/>
      <c r="AY85" s="374"/>
      <c r="AZ85" s="375"/>
      <c r="BA85" s="376"/>
      <c r="BB85" s="311"/>
      <c r="BC85" s="286"/>
      <c r="BD85" s="286"/>
      <c r="BE85" s="286"/>
      <c r="BF85" s="287"/>
    </row>
    <row r="86" spans="2:58" ht="20.25" customHeight="1" x14ac:dyDescent="0.2">
      <c r="B86" s="385"/>
      <c r="C86" s="297"/>
      <c r="D86" s="633"/>
      <c r="E86" s="298"/>
      <c r="F86" s="23"/>
      <c r="G86" s="259"/>
      <c r="H86" s="263"/>
      <c r="I86" s="264"/>
      <c r="J86" s="264"/>
      <c r="K86" s="265"/>
      <c r="L86" s="269"/>
      <c r="M86" s="622"/>
      <c r="N86" s="622"/>
      <c r="O86" s="270"/>
      <c r="P86" s="623" t="s">
        <v>380</v>
      </c>
      <c r="Q86" s="624"/>
      <c r="R86" s="625"/>
      <c r="S86" s="56" t="str">
        <f>IF(S85="","",VLOOKUP(S85,'[2]シフト記号表（勤務時間帯）'!$C$6:$K$35,9,FALSE))</f>
        <v/>
      </c>
      <c r="T86" s="57" t="str">
        <f>IF(T85="","",VLOOKUP(T85,'[2]シフト記号表（勤務時間帯）'!$C$6:$K$35,9,FALSE))</f>
        <v/>
      </c>
      <c r="U86" s="57" t="str">
        <f>IF(U85="","",VLOOKUP(U85,'[2]シフト記号表（勤務時間帯）'!$C$6:$K$35,9,FALSE))</f>
        <v/>
      </c>
      <c r="V86" s="57" t="str">
        <f>IF(V85="","",VLOOKUP(V85,'[2]シフト記号表（勤務時間帯）'!$C$6:$K$35,9,FALSE))</f>
        <v/>
      </c>
      <c r="W86" s="57" t="str">
        <f>IF(W85="","",VLOOKUP(W85,'[2]シフト記号表（勤務時間帯）'!$C$6:$K$35,9,FALSE))</f>
        <v/>
      </c>
      <c r="X86" s="57" t="str">
        <f>IF(X85="","",VLOOKUP(X85,'[2]シフト記号表（勤務時間帯）'!$C$6:$K$35,9,FALSE))</f>
        <v/>
      </c>
      <c r="Y86" s="58" t="str">
        <f>IF(Y85="","",VLOOKUP(Y85,'[2]シフト記号表（勤務時間帯）'!$C$6:$K$35,9,FALSE))</f>
        <v/>
      </c>
      <c r="Z86" s="56" t="str">
        <f>IF(Z85="","",VLOOKUP(Z85,'[2]シフト記号表（勤務時間帯）'!$C$6:$K$35,9,FALSE))</f>
        <v/>
      </c>
      <c r="AA86" s="57" t="str">
        <f>IF(AA85="","",VLOOKUP(AA85,'[2]シフト記号表（勤務時間帯）'!$C$6:$K$35,9,FALSE))</f>
        <v/>
      </c>
      <c r="AB86" s="57" t="str">
        <f>IF(AB85="","",VLOOKUP(AB85,'[2]シフト記号表（勤務時間帯）'!$C$6:$K$35,9,FALSE))</f>
        <v/>
      </c>
      <c r="AC86" s="57" t="str">
        <f>IF(AC85="","",VLOOKUP(AC85,'[2]シフト記号表（勤務時間帯）'!$C$6:$K$35,9,FALSE))</f>
        <v/>
      </c>
      <c r="AD86" s="57" t="str">
        <f>IF(AD85="","",VLOOKUP(AD85,'[2]シフト記号表（勤務時間帯）'!$C$6:$K$35,9,FALSE))</f>
        <v/>
      </c>
      <c r="AE86" s="57" t="str">
        <f>IF(AE85="","",VLOOKUP(AE85,'[2]シフト記号表（勤務時間帯）'!$C$6:$K$35,9,FALSE))</f>
        <v/>
      </c>
      <c r="AF86" s="58" t="str">
        <f>IF(AF85="","",VLOOKUP(AF85,'[2]シフト記号表（勤務時間帯）'!$C$6:$K$35,9,FALSE))</f>
        <v/>
      </c>
      <c r="AG86" s="56" t="str">
        <f>IF(AG85="","",VLOOKUP(AG85,'[2]シフト記号表（勤務時間帯）'!$C$6:$K$35,9,FALSE))</f>
        <v/>
      </c>
      <c r="AH86" s="57" t="str">
        <f>IF(AH85="","",VLOOKUP(AH85,'[2]シフト記号表（勤務時間帯）'!$C$6:$K$35,9,FALSE))</f>
        <v/>
      </c>
      <c r="AI86" s="57" t="str">
        <f>IF(AI85="","",VLOOKUP(AI85,'[2]シフト記号表（勤務時間帯）'!$C$6:$K$35,9,FALSE))</f>
        <v/>
      </c>
      <c r="AJ86" s="57" t="str">
        <f>IF(AJ85="","",VLOOKUP(AJ85,'[2]シフト記号表（勤務時間帯）'!$C$6:$K$35,9,FALSE))</f>
        <v/>
      </c>
      <c r="AK86" s="57" t="str">
        <f>IF(AK85="","",VLOOKUP(AK85,'[2]シフト記号表（勤務時間帯）'!$C$6:$K$35,9,FALSE))</f>
        <v/>
      </c>
      <c r="AL86" s="57" t="str">
        <f>IF(AL85="","",VLOOKUP(AL85,'[2]シフト記号表（勤務時間帯）'!$C$6:$K$35,9,FALSE))</f>
        <v/>
      </c>
      <c r="AM86" s="58" t="str">
        <f>IF(AM85="","",VLOOKUP(AM85,'[2]シフト記号表（勤務時間帯）'!$C$6:$K$35,9,FALSE))</f>
        <v/>
      </c>
      <c r="AN86" s="56" t="str">
        <f>IF(AN85="","",VLOOKUP(AN85,'[2]シフト記号表（勤務時間帯）'!$C$6:$K$35,9,FALSE))</f>
        <v/>
      </c>
      <c r="AO86" s="57" t="str">
        <f>IF(AO85="","",VLOOKUP(AO85,'[2]シフト記号表（勤務時間帯）'!$C$6:$K$35,9,FALSE))</f>
        <v/>
      </c>
      <c r="AP86" s="57" t="str">
        <f>IF(AP85="","",VLOOKUP(AP85,'[2]シフト記号表（勤務時間帯）'!$C$6:$K$35,9,FALSE))</f>
        <v/>
      </c>
      <c r="AQ86" s="57" t="str">
        <f>IF(AQ85="","",VLOOKUP(AQ85,'[2]シフト記号表（勤務時間帯）'!$C$6:$K$35,9,FALSE))</f>
        <v/>
      </c>
      <c r="AR86" s="57" t="str">
        <f>IF(AR85="","",VLOOKUP(AR85,'[2]シフト記号表（勤務時間帯）'!$C$6:$K$35,9,FALSE))</f>
        <v/>
      </c>
      <c r="AS86" s="57" t="str">
        <f>IF(AS85="","",VLOOKUP(AS85,'[2]シフト記号表（勤務時間帯）'!$C$6:$K$35,9,FALSE))</f>
        <v/>
      </c>
      <c r="AT86" s="58" t="str">
        <f>IF(AT85="","",VLOOKUP(AT85,'[2]シフト記号表（勤務時間帯）'!$C$6:$K$35,9,FALSE))</f>
        <v/>
      </c>
      <c r="AU86" s="56" t="str">
        <f>IF(AU85="","",VLOOKUP(AU85,'[2]シフト記号表（勤務時間帯）'!$C$6:$K$35,9,FALSE))</f>
        <v/>
      </c>
      <c r="AV86" s="57" t="str">
        <f>IF(AV85="","",VLOOKUP(AV85,'[2]シフト記号表（勤務時間帯）'!$C$6:$K$35,9,FALSE))</f>
        <v/>
      </c>
      <c r="AW86" s="57" t="str">
        <f>IF(AW85="","",VLOOKUP(AW85,'[2]シフト記号表（勤務時間帯）'!$C$6:$K$35,9,FALSE))</f>
        <v/>
      </c>
      <c r="AX86" s="377">
        <f>IF($BB$3="４週",SUM(S86:AT86),IF($BB$3="暦月",SUM(S86:AW86),""))</f>
        <v>0</v>
      </c>
      <c r="AY86" s="378"/>
      <c r="AZ86" s="379">
        <f>IF($BB$3="４週",AX86/4,IF($BB$3="暦月",'通所介護（100名）'!AX86/('通所介護（100名）'!$BB$8/7),""))</f>
        <v>0</v>
      </c>
      <c r="BA86" s="380"/>
      <c r="BB86" s="312"/>
      <c r="BC86" s="622"/>
      <c r="BD86" s="622"/>
      <c r="BE86" s="622"/>
      <c r="BF86" s="270"/>
    </row>
    <row r="87" spans="2:58" ht="20.25" customHeight="1" x14ac:dyDescent="0.2">
      <c r="B87" s="385"/>
      <c r="C87" s="299"/>
      <c r="D87" s="300"/>
      <c r="E87" s="301"/>
      <c r="F87" s="62">
        <f>C85</f>
        <v>0</v>
      </c>
      <c r="G87" s="283"/>
      <c r="H87" s="263"/>
      <c r="I87" s="264"/>
      <c r="J87" s="264"/>
      <c r="K87" s="265"/>
      <c r="L87" s="288"/>
      <c r="M87" s="289"/>
      <c r="N87" s="289"/>
      <c r="O87" s="290"/>
      <c r="P87" s="627" t="s">
        <v>381</v>
      </c>
      <c r="Q87" s="628"/>
      <c r="R87" s="629"/>
      <c r="S87" s="59" t="str">
        <f>IF(S85="","",VLOOKUP(S85,'[2]シフト記号表（勤務時間帯）'!$C$6:$U$35,19,FALSE))</f>
        <v/>
      </c>
      <c r="T87" s="60" t="str">
        <f>IF(T85="","",VLOOKUP(T85,'[2]シフト記号表（勤務時間帯）'!$C$6:$U$35,19,FALSE))</f>
        <v/>
      </c>
      <c r="U87" s="60" t="str">
        <f>IF(U85="","",VLOOKUP(U85,'[2]シフト記号表（勤務時間帯）'!$C$6:$U$35,19,FALSE))</f>
        <v/>
      </c>
      <c r="V87" s="60" t="str">
        <f>IF(V85="","",VLOOKUP(V85,'[2]シフト記号表（勤務時間帯）'!$C$6:$U$35,19,FALSE))</f>
        <v/>
      </c>
      <c r="W87" s="60" t="str">
        <f>IF(W85="","",VLOOKUP(W85,'[2]シフト記号表（勤務時間帯）'!$C$6:$U$35,19,FALSE))</f>
        <v/>
      </c>
      <c r="X87" s="60" t="str">
        <f>IF(X85="","",VLOOKUP(X85,'[2]シフト記号表（勤務時間帯）'!$C$6:$U$35,19,FALSE))</f>
        <v/>
      </c>
      <c r="Y87" s="61" t="str">
        <f>IF(Y85="","",VLOOKUP(Y85,'[2]シフト記号表（勤務時間帯）'!$C$6:$U$35,19,FALSE))</f>
        <v/>
      </c>
      <c r="Z87" s="59" t="str">
        <f>IF(Z85="","",VLOOKUP(Z85,'[2]シフト記号表（勤務時間帯）'!$C$6:$U$35,19,FALSE))</f>
        <v/>
      </c>
      <c r="AA87" s="60" t="str">
        <f>IF(AA85="","",VLOOKUP(AA85,'[2]シフト記号表（勤務時間帯）'!$C$6:$U$35,19,FALSE))</f>
        <v/>
      </c>
      <c r="AB87" s="60" t="str">
        <f>IF(AB85="","",VLOOKUP(AB85,'[2]シフト記号表（勤務時間帯）'!$C$6:$U$35,19,FALSE))</f>
        <v/>
      </c>
      <c r="AC87" s="60" t="str">
        <f>IF(AC85="","",VLOOKUP(AC85,'[2]シフト記号表（勤務時間帯）'!$C$6:$U$35,19,FALSE))</f>
        <v/>
      </c>
      <c r="AD87" s="60" t="str">
        <f>IF(AD85="","",VLOOKUP(AD85,'[2]シフト記号表（勤務時間帯）'!$C$6:$U$35,19,FALSE))</f>
        <v/>
      </c>
      <c r="AE87" s="60" t="str">
        <f>IF(AE85="","",VLOOKUP(AE85,'[2]シフト記号表（勤務時間帯）'!$C$6:$U$35,19,FALSE))</f>
        <v/>
      </c>
      <c r="AF87" s="61" t="str">
        <f>IF(AF85="","",VLOOKUP(AF85,'[2]シフト記号表（勤務時間帯）'!$C$6:$U$35,19,FALSE))</f>
        <v/>
      </c>
      <c r="AG87" s="59" t="str">
        <f>IF(AG85="","",VLOOKUP(AG85,'[2]シフト記号表（勤務時間帯）'!$C$6:$U$35,19,FALSE))</f>
        <v/>
      </c>
      <c r="AH87" s="60" t="str">
        <f>IF(AH85="","",VLOOKUP(AH85,'[2]シフト記号表（勤務時間帯）'!$C$6:$U$35,19,FALSE))</f>
        <v/>
      </c>
      <c r="AI87" s="60" t="str">
        <f>IF(AI85="","",VLOOKUP(AI85,'[2]シフト記号表（勤務時間帯）'!$C$6:$U$35,19,FALSE))</f>
        <v/>
      </c>
      <c r="AJ87" s="60" t="str">
        <f>IF(AJ85="","",VLOOKUP(AJ85,'[2]シフト記号表（勤務時間帯）'!$C$6:$U$35,19,FALSE))</f>
        <v/>
      </c>
      <c r="AK87" s="60" t="str">
        <f>IF(AK85="","",VLOOKUP(AK85,'[2]シフト記号表（勤務時間帯）'!$C$6:$U$35,19,FALSE))</f>
        <v/>
      </c>
      <c r="AL87" s="60" t="str">
        <f>IF(AL85="","",VLOOKUP(AL85,'[2]シフト記号表（勤務時間帯）'!$C$6:$U$35,19,FALSE))</f>
        <v/>
      </c>
      <c r="AM87" s="61" t="str">
        <f>IF(AM85="","",VLOOKUP(AM85,'[2]シフト記号表（勤務時間帯）'!$C$6:$U$35,19,FALSE))</f>
        <v/>
      </c>
      <c r="AN87" s="59" t="str">
        <f>IF(AN85="","",VLOOKUP(AN85,'[2]シフト記号表（勤務時間帯）'!$C$6:$U$35,19,FALSE))</f>
        <v/>
      </c>
      <c r="AO87" s="60" t="str">
        <f>IF(AO85="","",VLOOKUP(AO85,'[2]シフト記号表（勤務時間帯）'!$C$6:$U$35,19,FALSE))</f>
        <v/>
      </c>
      <c r="AP87" s="60" t="str">
        <f>IF(AP85="","",VLOOKUP(AP85,'[2]シフト記号表（勤務時間帯）'!$C$6:$U$35,19,FALSE))</f>
        <v/>
      </c>
      <c r="AQ87" s="60" t="str">
        <f>IF(AQ85="","",VLOOKUP(AQ85,'[2]シフト記号表（勤務時間帯）'!$C$6:$U$35,19,FALSE))</f>
        <v/>
      </c>
      <c r="AR87" s="60" t="str">
        <f>IF(AR85="","",VLOOKUP(AR85,'[2]シフト記号表（勤務時間帯）'!$C$6:$U$35,19,FALSE))</f>
        <v/>
      </c>
      <c r="AS87" s="60" t="str">
        <f>IF(AS85="","",VLOOKUP(AS85,'[2]シフト記号表（勤務時間帯）'!$C$6:$U$35,19,FALSE))</f>
        <v/>
      </c>
      <c r="AT87" s="61" t="str">
        <f>IF(AT85="","",VLOOKUP(AT85,'[2]シフト記号表（勤務時間帯）'!$C$6:$U$35,19,FALSE))</f>
        <v/>
      </c>
      <c r="AU87" s="59" t="str">
        <f>IF(AU85="","",VLOOKUP(AU85,'[2]シフト記号表（勤務時間帯）'!$C$6:$U$35,19,FALSE))</f>
        <v/>
      </c>
      <c r="AV87" s="60" t="str">
        <f>IF(AV85="","",VLOOKUP(AV85,'[2]シフト記号表（勤務時間帯）'!$C$6:$U$35,19,FALSE))</f>
        <v/>
      </c>
      <c r="AW87" s="60" t="str">
        <f>IF(AW85="","",VLOOKUP(AW85,'[2]シフト記号表（勤務時間帯）'!$C$6:$U$35,19,FALSE))</f>
        <v/>
      </c>
      <c r="AX87" s="381">
        <f>IF($BB$3="４週",SUM(S87:AT87),IF($BB$3="暦月",SUM(S87:AW87),""))</f>
        <v>0</v>
      </c>
      <c r="AY87" s="382"/>
      <c r="AZ87" s="383">
        <f>IF($BB$3="４週",AX87/4,IF($BB$3="暦月",'通所介護（100名）'!AX87/('通所介護（100名）'!$BB$8/7),""))</f>
        <v>0</v>
      </c>
      <c r="BA87" s="384"/>
      <c r="BB87" s="313"/>
      <c r="BC87" s="289"/>
      <c r="BD87" s="289"/>
      <c r="BE87" s="289"/>
      <c r="BF87" s="290"/>
    </row>
    <row r="88" spans="2:58" ht="20.25" customHeight="1" x14ac:dyDescent="0.2">
      <c r="B88" s="385">
        <f>B85+1</f>
        <v>23</v>
      </c>
      <c r="C88" s="294"/>
      <c r="D88" s="295"/>
      <c r="E88" s="296"/>
      <c r="F88" s="126"/>
      <c r="G88" s="282"/>
      <c r="H88" s="284"/>
      <c r="I88" s="264"/>
      <c r="J88" s="264"/>
      <c r="K88" s="265"/>
      <c r="L88" s="285"/>
      <c r="M88" s="286"/>
      <c r="N88" s="286"/>
      <c r="O88" s="287"/>
      <c r="P88" s="630" t="s">
        <v>377</v>
      </c>
      <c r="Q88" s="631"/>
      <c r="R88" s="632"/>
      <c r="S88" s="53"/>
      <c r="T88" s="54"/>
      <c r="U88" s="54"/>
      <c r="V88" s="54"/>
      <c r="W88" s="54"/>
      <c r="X88" s="54"/>
      <c r="Y88" s="55"/>
      <c r="Z88" s="53"/>
      <c r="AA88" s="54"/>
      <c r="AB88" s="54"/>
      <c r="AC88" s="54"/>
      <c r="AD88" s="54"/>
      <c r="AE88" s="54"/>
      <c r="AF88" s="55"/>
      <c r="AG88" s="53"/>
      <c r="AH88" s="54"/>
      <c r="AI88" s="54"/>
      <c r="AJ88" s="54"/>
      <c r="AK88" s="54"/>
      <c r="AL88" s="54"/>
      <c r="AM88" s="55"/>
      <c r="AN88" s="53"/>
      <c r="AO88" s="54"/>
      <c r="AP88" s="54"/>
      <c r="AQ88" s="54"/>
      <c r="AR88" s="54"/>
      <c r="AS88" s="54"/>
      <c r="AT88" s="55"/>
      <c r="AU88" s="53"/>
      <c r="AV88" s="54"/>
      <c r="AW88" s="54"/>
      <c r="AX88" s="373"/>
      <c r="AY88" s="374"/>
      <c r="AZ88" s="375"/>
      <c r="BA88" s="376"/>
      <c r="BB88" s="311"/>
      <c r="BC88" s="286"/>
      <c r="BD88" s="286"/>
      <c r="BE88" s="286"/>
      <c r="BF88" s="287"/>
    </row>
    <row r="89" spans="2:58" ht="20.25" customHeight="1" x14ac:dyDescent="0.2">
      <c r="B89" s="385"/>
      <c r="C89" s="297"/>
      <c r="D89" s="633"/>
      <c r="E89" s="298"/>
      <c r="F89" s="23"/>
      <c r="G89" s="259"/>
      <c r="H89" s="263"/>
      <c r="I89" s="264"/>
      <c r="J89" s="264"/>
      <c r="K89" s="265"/>
      <c r="L89" s="269"/>
      <c r="M89" s="622"/>
      <c r="N89" s="622"/>
      <c r="O89" s="270"/>
      <c r="P89" s="623" t="s">
        <v>380</v>
      </c>
      <c r="Q89" s="624"/>
      <c r="R89" s="625"/>
      <c r="S89" s="56" t="str">
        <f>IF(S88="","",VLOOKUP(S88,'[2]シフト記号表（勤務時間帯）'!$C$6:$K$35,9,FALSE))</f>
        <v/>
      </c>
      <c r="T89" s="57" t="str">
        <f>IF(T88="","",VLOOKUP(T88,'[2]シフト記号表（勤務時間帯）'!$C$6:$K$35,9,FALSE))</f>
        <v/>
      </c>
      <c r="U89" s="57" t="str">
        <f>IF(U88="","",VLOOKUP(U88,'[2]シフト記号表（勤務時間帯）'!$C$6:$K$35,9,FALSE))</f>
        <v/>
      </c>
      <c r="V89" s="57" t="str">
        <f>IF(V88="","",VLOOKUP(V88,'[2]シフト記号表（勤務時間帯）'!$C$6:$K$35,9,FALSE))</f>
        <v/>
      </c>
      <c r="W89" s="57" t="str">
        <f>IF(W88="","",VLOOKUP(W88,'[2]シフト記号表（勤務時間帯）'!$C$6:$K$35,9,FALSE))</f>
        <v/>
      </c>
      <c r="X89" s="57" t="str">
        <f>IF(X88="","",VLOOKUP(X88,'[2]シフト記号表（勤務時間帯）'!$C$6:$K$35,9,FALSE))</f>
        <v/>
      </c>
      <c r="Y89" s="58" t="str">
        <f>IF(Y88="","",VLOOKUP(Y88,'[2]シフト記号表（勤務時間帯）'!$C$6:$K$35,9,FALSE))</f>
        <v/>
      </c>
      <c r="Z89" s="56" t="str">
        <f>IF(Z88="","",VLOOKUP(Z88,'[2]シフト記号表（勤務時間帯）'!$C$6:$K$35,9,FALSE))</f>
        <v/>
      </c>
      <c r="AA89" s="57" t="str">
        <f>IF(AA88="","",VLOOKUP(AA88,'[2]シフト記号表（勤務時間帯）'!$C$6:$K$35,9,FALSE))</f>
        <v/>
      </c>
      <c r="AB89" s="57" t="str">
        <f>IF(AB88="","",VLOOKUP(AB88,'[2]シフト記号表（勤務時間帯）'!$C$6:$K$35,9,FALSE))</f>
        <v/>
      </c>
      <c r="AC89" s="57" t="str">
        <f>IF(AC88="","",VLOOKUP(AC88,'[2]シフト記号表（勤務時間帯）'!$C$6:$K$35,9,FALSE))</f>
        <v/>
      </c>
      <c r="AD89" s="57" t="str">
        <f>IF(AD88="","",VLOOKUP(AD88,'[2]シフト記号表（勤務時間帯）'!$C$6:$K$35,9,FALSE))</f>
        <v/>
      </c>
      <c r="AE89" s="57" t="str">
        <f>IF(AE88="","",VLOOKUP(AE88,'[2]シフト記号表（勤務時間帯）'!$C$6:$K$35,9,FALSE))</f>
        <v/>
      </c>
      <c r="AF89" s="58" t="str">
        <f>IF(AF88="","",VLOOKUP(AF88,'[2]シフト記号表（勤務時間帯）'!$C$6:$K$35,9,FALSE))</f>
        <v/>
      </c>
      <c r="AG89" s="56" t="str">
        <f>IF(AG88="","",VLOOKUP(AG88,'[2]シフト記号表（勤務時間帯）'!$C$6:$K$35,9,FALSE))</f>
        <v/>
      </c>
      <c r="AH89" s="57" t="str">
        <f>IF(AH88="","",VLOOKUP(AH88,'[2]シフト記号表（勤務時間帯）'!$C$6:$K$35,9,FALSE))</f>
        <v/>
      </c>
      <c r="AI89" s="57" t="str">
        <f>IF(AI88="","",VLOOKUP(AI88,'[2]シフト記号表（勤務時間帯）'!$C$6:$K$35,9,FALSE))</f>
        <v/>
      </c>
      <c r="AJ89" s="57" t="str">
        <f>IF(AJ88="","",VLOOKUP(AJ88,'[2]シフト記号表（勤務時間帯）'!$C$6:$K$35,9,FALSE))</f>
        <v/>
      </c>
      <c r="AK89" s="57" t="str">
        <f>IF(AK88="","",VLOOKUP(AK88,'[2]シフト記号表（勤務時間帯）'!$C$6:$K$35,9,FALSE))</f>
        <v/>
      </c>
      <c r="AL89" s="57" t="str">
        <f>IF(AL88="","",VLOOKUP(AL88,'[2]シフト記号表（勤務時間帯）'!$C$6:$K$35,9,FALSE))</f>
        <v/>
      </c>
      <c r="AM89" s="58" t="str">
        <f>IF(AM88="","",VLOOKUP(AM88,'[2]シフト記号表（勤務時間帯）'!$C$6:$K$35,9,FALSE))</f>
        <v/>
      </c>
      <c r="AN89" s="56" t="str">
        <f>IF(AN88="","",VLOOKUP(AN88,'[2]シフト記号表（勤務時間帯）'!$C$6:$K$35,9,FALSE))</f>
        <v/>
      </c>
      <c r="AO89" s="57" t="str">
        <f>IF(AO88="","",VLOOKUP(AO88,'[2]シフト記号表（勤務時間帯）'!$C$6:$K$35,9,FALSE))</f>
        <v/>
      </c>
      <c r="AP89" s="57" t="str">
        <f>IF(AP88="","",VLOOKUP(AP88,'[2]シフト記号表（勤務時間帯）'!$C$6:$K$35,9,FALSE))</f>
        <v/>
      </c>
      <c r="AQ89" s="57" t="str">
        <f>IF(AQ88="","",VLOOKUP(AQ88,'[2]シフト記号表（勤務時間帯）'!$C$6:$K$35,9,FALSE))</f>
        <v/>
      </c>
      <c r="AR89" s="57" t="str">
        <f>IF(AR88="","",VLOOKUP(AR88,'[2]シフト記号表（勤務時間帯）'!$C$6:$K$35,9,FALSE))</f>
        <v/>
      </c>
      <c r="AS89" s="57" t="str">
        <f>IF(AS88="","",VLOOKUP(AS88,'[2]シフト記号表（勤務時間帯）'!$C$6:$K$35,9,FALSE))</f>
        <v/>
      </c>
      <c r="AT89" s="58" t="str">
        <f>IF(AT88="","",VLOOKUP(AT88,'[2]シフト記号表（勤務時間帯）'!$C$6:$K$35,9,FALSE))</f>
        <v/>
      </c>
      <c r="AU89" s="56" t="str">
        <f>IF(AU88="","",VLOOKUP(AU88,'[2]シフト記号表（勤務時間帯）'!$C$6:$K$35,9,FALSE))</f>
        <v/>
      </c>
      <c r="AV89" s="57" t="str">
        <f>IF(AV88="","",VLOOKUP(AV88,'[2]シフト記号表（勤務時間帯）'!$C$6:$K$35,9,FALSE))</f>
        <v/>
      </c>
      <c r="AW89" s="57" t="str">
        <f>IF(AW88="","",VLOOKUP(AW88,'[2]シフト記号表（勤務時間帯）'!$C$6:$K$35,9,FALSE))</f>
        <v/>
      </c>
      <c r="AX89" s="377">
        <f>IF($BB$3="４週",SUM(S89:AT89),IF($BB$3="暦月",SUM(S89:AW89),""))</f>
        <v>0</v>
      </c>
      <c r="AY89" s="378"/>
      <c r="AZ89" s="379">
        <f>IF($BB$3="４週",AX89/4,IF($BB$3="暦月",'通所介護（100名）'!AX89/('通所介護（100名）'!$BB$8/7),""))</f>
        <v>0</v>
      </c>
      <c r="BA89" s="380"/>
      <c r="BB89" s="312"/>
      <c r="BC89" s="622"/>
      <c r="BD89" s="622"/>
      <c r="BE89" s="622"/>
      <c r="BF89" s="270"/>
    </row>
    <row r="90" spans="2:58" ht="20.25" customHeight="1" x14ac:dyDescent="0.2">
      <c r="B90" s="385"/>
      <c r="C90" s="299"/>
      <c r="D90" s="300"/>
      <c r="E90" s="301"/>
      <c r="F90" s="62">
        <f>C88</f>
        <v>0</v>
      </c>
      <c r="G90" s="283"/>
      <c r="H90" s="263"/>
      <c r="I90" s="264"/>
      <c r="J90" s="264"/>
      <c r="K90" s="265"/>
      <c r="L90" s="288"/>
      <c r="M90" s="289"/>
      <c r="N90" s="289"/>
      <c r="O90" s="290"/>
      <c r="P90" s="627" t="s">
        <v>381</v>
      </c>
      <c r="Q90" s="628"/>
      <c r="R90" s="629"/>
      <c r="S90" s="59" t="str">
        <f>IF(S88="","",VLOOKUP(S88,'[2]シフト記号表（勤務時間帯）'!$C$6:$U$35,19,FALSE))</f>
        <v/>
      </c>
      <c r="T90" s="60" t="str">
        <f>IF(T88="","",VLOOKUP(T88,'[2]シフト記号表（勤務時間帯）'!$C$6:$U$35,19,FALSE))</f>
        <v/>
      </c>
      <c r="U90" s="60" t="str">
        <f>IF(U88="","",VLOOKUP(U88,'[2]シフト記号表（勤務時間帯）'!$C$6:$U$35,19,FALSE))</f>
        <v/>
      </c>
      <c r="V90" s="60" t="str">
        <f>IF(V88="","",VLOOKUP(V88,'[2]シフト記号表（勤務時間帯）'!$C$6:$U$35,19,FALSE))</f>
        <v/>
      </c>
      <c r="W90" s="60" t="str">
        <f>IF(W88="","",VLOOKUP(W88,'[2]シフト記号表（勤務時間帯）'!$C$6:$U$35,19,FALSE))</f>
        <v/>
      </c>
      <c r="X90" s="60" t="str">
        <f>IF(X88="","",VLOOKUP(X88,'[2]シフト記号表（勤務時間帯）'!$C$6:$U$35,19,FALSE))</f>
        <v/>
      </c>
      <c r="Y90" s="61" t="str">
        <f>IF(Y88="","",VLOOKUP(Y88,'[2]シフト記号表（勤務時間帯）'!$C$6:$U$35,19,FALSE))</f>
        <v/>
      </c>
      <c r="Z90" s="59" t="str">
        <f>IF(Z88="","",VLOOKUP(Z88,'[2]シフト記号表（勤務時間帯）'!$C$6:$U$35,19,FALSE))</f>
        <v/>
      </c>
      <c r="AA90" s="60" t="str">
        <f>IF(AA88="","",VLOOKUP(AA88,'[2]シフト記号表（勤務時間帯）'!$C$6:$U$35,19,FALSE))</f>
        <v/>
      </c>
      <c r="AB90" s="60" t="str">
        <f>IF(AB88="","",VLOOKUP(AB88,'[2]シフト記号表（勤務時間帯）'!$C$6:$U$35,19,FALSE))</f>
        <v/>
      </c>
      <c r="AC90" s="60" t="str">
        <f>IF(AC88="","",VLOOKUP(AC88,'[2]シフト記号表（勤務時間帯）'!$C$6:$U$35,19,FALSE))</f>
        <v/>
      </c>
      <c r="AD90" s="60" t="str">
        <f>IF(AD88="","",VLOOKUP(AD88,'[2]シフト記号表（勤務時間帯）'!$C$6:$U$35,19,FALSE))</f>
        <v/>
      </c>
      <c r="AE90" s="60" t="str">
        <f>IF(AE88="","",VLOOKUP(AE88,'[2]シフト記号表（勤務時間帯）'!$C$6:$U$35,19,FALSE))</f>
        <v/>
      </c>
      <c r="AF90" s="61" t="str">
        <f>IF(AF88="","",VLOOKUP(AF88,'[2]シフト記号表（勤務時間帯）'!$C$6:$U$35,19,FALSE))</f>
        <v/>
      </c>
      <c r="AG90" s="59" t="str">
        <f>IF(AG88="","",VLOOKUP(AG88,'[2]シフト記号表（勤務時間帯）'!$C$6:$U$35,19,FALSE))</f>
        <v/>
      </c>
      <c r="AH90" s="60" t="str">
        <f>IF(AH88="","",VLOOKUP(AH88,'[2]シフト記号表（勤務時間帯）'!$C$6:$U$35,19,FALSE))</f>
        <v/>
      </c>
      <c r="AI90" s="60" t="str">
        <f>IF(AI88="","",VLOOKUP(AI88,'[2]シフト記号表（勤務時間帯）'!$C$6:$U$35,19,FALSE))</f>
        <v/>
      </c>
      <c r="AJ90" s="60" t="str">
        <f>IF(AJ88="","",VLOOKUP(AJ88,'[2]シフト記号表（勤務時間帯）'!$C$6:$U$35,19,FALSE))</f>
        <v/>
      </c>
      <c r="AK90" s="60" t="str">
        <f>IF(AK88="","",VLOOKUP(AK88,'[2]シフト記号表（勤務時間帯）'!$C$6:$U$35,19,FALSE))</f>
        <v/>
      </c>
      <c r="AL90" s="60" t="str">
        <f>IF(AL88="","",VLOOKUP(AL88,'[2]シフト記号表（勤務時間帯）'!$C$6:$U$35,19,FALSE))</f>
        <v/>
      </c>
      <c r="AM90" s="61" t="str">
        <f>IF(AM88="","",VLOOKUP(AM88,'[2]シフト記号表（勤務時間帯）'!$C$6:$U$35,19,FALSE))</f>
        <v/>
      </c>
      <c r="AN90" s="59" t="str">
        <f>IF(AN88="","",VLOOKUP(AN88,'[2]シフト記号表（勤務時間帯）'!$C$6:$U$35,19,FALSE))</f>
        <v/>
      </c>
      <c r="AO90" s="60" t="str">
        <f>IF(AO88="","",VLOOKUP(AO88,'[2]シフト記号表（勤務時間帯）'!$C$6:$U$35,19,FALSE))</f>
        <v/>
      </c>
      <c r="AP90" s="60" t="str">
        <f>IF(AP88="","",VLOOKUP(AP88,'[2]シフト記号表（勤務時間帯）'!$C$6:$U$35,19,FALSE))</f>
        <v/>
      </c>
      <c r="AQ90" s="60" t="str">
        <f>IF(AQ88="","",VLOOKUP(AQ88,'[2]シフト記号表（勤務時間帯）'!$C$6:$U$35,19,FALSE))</f>
        <v/>
      </c>
      <c r="AR90" s="60" t="str">
        <f>IF(AR88="","",VLOOKUP(AR88,'[2]シフト記号表（勤務時間帯）'!$C$6:$U$35,19,FALSE))</f>
        <v/>
      </c>
      <c r="AS90" s="60" t="str">
        <f>IF(AS88="","",VLOOKUP(AS88,'[2]シフト記号表（勤務時間帯）'!$C$6:$U$35,19,FALSE))</f>
        <v/>
      </c>
      <c r="AT90" s="61" t="str">
        <f>IF(AT88="","",VLOOKUP(AT88,'[2]シフト記号表（勤務時間帯）'!$C$6:$U$35,19,FALSE))</f>
        <v/>
      </c>
      <c r="AU90" s="59" t="str">
        <f>IF(AU88="","",VLOOKUP(AU88,'[2]シフト記号表（勤務時間帯）'!$C$6:$U$35,19,FALSE))</f>
        <v/>
      </c>
      <c r="AV90" s="60" t="str">
        <f>IF(AV88="","",VLOOKUP(AV88,'[2]シフト記号表（勤務時間帯）'!$C$6:$U$35,19,FALSE))</f>
        <v/>
      </c>
      <c r="AW90" s="60" t="str">
        <f>IF(AW88="","",VLOOKUP(AW88,'[2]シフト記号表（勤務時間帯）'!$C$6:$U$35,19,FALSE))</f>
        <v/>
      </c>
      <c r="AX90" s="381">
        <f>IF($BB$3="４週",SUM(S90:AT90),IF($BB$3="暦月",SUM(S90:AW90),""))</f>
        <v>0</v>
      </c>
      <c r="AY90" s="382"/>
      <c r="AZ90" s="383">
        <f>IF($BB$3="４週",AX90/4,IF($BB$3="暦月",'通所介護（100名）'!AX90/('通所介護（100名）'!$BB$8/7),""))</f>
        <v>0</v>
      </c>
      <c r="BA90" s="384"/>
      <c r="BB90" s="313"/>
      <c r="BC90" s="289"/>
      <c r="BD90" s="289"/>
      <c r="BE90" s="289"/>
      <c r="BF90" s="290"/>
    </row>
    <row r="91" spans="2:58" ht="20.25" customHeight="1" x14ac:dyDescent="0.2">
      <c r="B91" s="385">
        <f>B88+1</f>
        <v>24</v>
      </c>
      <c r="C91" s="294"/>
      <c r="D91" s="295"/>
      <c r="E91" s="296"/>
      <c r="F91" s="126"/>
      <c r="G91" s="282"/>
      <c r="H91" s="284"/>
      <c r="I91" s="264"/>
      <c r="J91" s="264"/>
      <c r="K91" s="265"/>
      <c r="L91" s="285"/>
      <c r="M91" s="286"/>
      <c r="N91" s="286"/>
      <c r="O91" s="287"/>
      <c r="P91" s="630" t="s">
        <v>377</v>
      </c>
      <c r="Q91" s="631"/>
      <c r="R91" s="632"/>
      <c r="S91" s="53"/>
      <c r="T91" s="54"/>
      <c r="U91" s="54"/>
      <c r="V91" s="54"/>
      <c r="W91" s="54"/>
      <c r="X91" s="54"/>
      <c r="Y91" s="55"/>
      <c r="Z91" s="53"/>
      <c r="AA91" s="54"/>
      <c r="AB91" s="54"/>
      <c r="AC91" s="54"/>
      <c r="AD91" s="54"/>
      <c r="AE91" s="54"/>
      <c r="AF91" s="55"/>
      <c r="AG91" s="53"/>
      <c r="AH91" s="54"/>
      <c r="AI91" s="54"/>
      <c r="AJ91" s="54"/>
      <c r="AK91" s="54"/>
      <c r="AL91" s="54"/>
      <c r="AM91" s="55"/>
      <c r="AN91" s="53"/>
      <c r="AO91" s="54"/>
      <c r="AP91" s="54"/>
      <c r="AQ91" s="54"/>
      <c r="AR91" s="54"/>
      <c r="AS91" s="54"/>
      <c r="AT91" s="55"/>
      <c r="AU91" s="53"/>
      <c r="AV91" s="54"/>
      <c r="AW91" s="54"/>
      <c r="AX91" s="373"/>
      <c r="AY91" s="374"/>
      <c r="AZ91" s="375"/>
      <c r="BA91" s="376"/>
      <c r="BB91" s="311"/>
      <c r="BC91" s="286"/>
      <c r="BD91" s="286"/>
      <c r="BE91" s="286"/>
      <c r="BF91" s="287"/>
    </row>
    <row r="92" spans="2:58" ht="20.25" customHeight="1" x14ac:dyDescent="0.2">
      <c r="B92" s="385"/>
      <c r="C92" s="297"/>
      <c r="D92" s="633"/>
      <c r="E92" s="298"/>
      <c r="F92" s="23"/>
      <c r="G92" s="259"/>
      <c r="H92" s="263"/>
      <c r="I92" s="264"/>
      <c r="J92" s="264"/>
      <c r="K92" s="265"/>
      <c r="L92" s="269"/>
      <c r="M92" s="622"/>
      <c r="N92" s="622"/>
      <c r="O92" s="270"/>
      <c r="P92" s="623" t="s">
        <v>380</v>
      </c>
      <c r="Q92" s="624"/>
      <c r="R92" s="625"/>
      <c r="S92" s="56" t="str">
        <f>IF(S91="","",VLOOKUP(S91,'[2]シフト記号表（勤務時間帯）'!$C$6:$K$35,9,FALSE))</f>
        <v/>
      </c>
      <c r="T92" s="57" t="str">
        <f>IF(T91="","",VLOOKUP(T91,'[2]シフト記号表（勤務時間帯）'!$C$6:$K$35,9,FALSE))</f>
        <v/>
      </c>
      <c r="U92" s="57" t="str">
        <f>IF(U91="","",VLOOKUP(U91,'[2]シフト記号表（勤務時間帯）'!$C$6:$K$35,9,FALSE))</f>
        <v/>
      </c>
      <c r="V92" s="57" t="str">
        <f>IF(V91="","",VLOOKUP(V91,'[2]シフト記号表（勤務時間帯）'!$C$6:$K$35,9,FALSE))</f>
        <v/>
      </c>
      <c r="W92" s="57" t="str">
        <f>IF(W91="","",VLOOKUP(W91,'[2]シフト記号表（勤務時間帯）'!$C$6:$K$35,9,FALSE))</f>
        <v/>
      </c>
      <c r="X92" s="57" t="str">
        <f>IF(X91="","",VLOOKUP(X91,'[2]シフト記号表（勤務時間帯）'!$C$6:$K$35,9,FALSE))</f>
        <v/>
      </c>
      <c r="Y92" s="58" t="str">
        <f>IF(Y91="","",VLOOKUP(Y91,'[2]シフト記号表（勤務時間帯）'!$C$6:$K$35,9,FALSE))</f>
        <v/>
      </c>
      <c r="Z92" s="56" t="str">
        <f>IF(Z91="","",VLOOKUP(Z91,'[2]シフト記号表（勤務時間帯）'!$C$6:$K$35,9,FALSE))</f>
        <v/>
      </c>
      <c r="AA92" s="57" t="str">
        <f>IF(AA91="","",VLOOKUP(AA91,'[2]シフト記号表（勤務時間帯）'!$C$6:$K$35,9,FALSE))</f>
        <v/>
      </c>
      <c r="AB92" s="57" t="str">
        <f>IF(AB91="","",VLOOKUP(AB91,'[2]シフト記号表（勤務時間帯）'!$C$6:$K$35,9,FALSE))</f>
        <v/>
      </c>
      <c r="AC92" s="57" t="str">
        <f>IF(AC91="","",VLOOKUP(AC91,'[2]シフト記号表（勤務時間帯）'!$C$6:$K$35,9,FALSE))</f>
        <v/>
      </c>
      <c r="AD92" s="57" t="str">
        <f>IF(AD91="","",VLOOKUP(AD91,'[2]シフト記号表（勤務時間帯）'!$C$6:$K$35,9,FALSE))</f>
        <v/>
      </c>
      <c r="AE92" s="57" t="str">
        <f>IF(AE91="","",VLOOKUP(AE91,'[2]シフト記号表（勤務時間帯）'!$C$6:$K$35,9,FALSE))</f>
        <v/>
      </c>
      <c r="AF92" s="58" t="str">
        <f>IF(AF91="","",VLOOKUP(AF91,'[2]シフト記号表（勤務時間帯）'!$C$6:$K$35,9,FALSE))</f>
        <v/>
      </c>
      <c r="AG92" s="56" t="str">
        <f>IF(AG91="","",VLOOKUP(AG91,'[2]シフト記号表（勤務時間帯）'!$C$6:$K$35,9,FALSE))</f>
        <v/>
      </c>
      <c r="AH92" s="57" t="str">
        <f>IF(AH91="","",VLOOKUP(AH91,'[2]シフト記号表（勤務時間帯）'!$C$6:$K$35,9,FALSE))</f>
        <v/>
      </c>
      <c r="AI92" s="57" t="str">
        <f>IF(AI91="","",VLOOKUP(AI91,'[2]シフト記号表（勤務時間帯）'!$C$6:$K$35,9,FALSE))</f>
        <v/>
      </c>
      <c r="AJ92" s="57" t="str">
        <f>IF(AJ91="","",VLOOKUP(AJ91,'[2]シフト記号表（勤務時間帯）'!$C$6:$K$35,9,FALSE))</f>
        <v/>
      </c>
      <c r="AK92" s="57" t="str">
        <f>IF(AK91="","",VLOOKUP(AK91,'[2]シフト記号表（勤務時間帯）'!$C$6:$K$35,9,FALSE))</f>
        <v/>
      </c>
      <c r="AL92" s="57" t="str">
        <f>IF(AL91="","",VLOOKUP(AL91,'[2]シフト記号表（勤務時間帯）'!$C$6:$K$35,9,FALSE))</f>
        <v/>
      </c>
      <c r="AM92" s="58" t="str">
        <f>IF(AM91="","",VLOOKUP(AM91,'[2]シフト記号表（勤務時間帯）'!$C$6:$K$35,9,FALSE))</f>
        <v/>
      </c>
      <c r="AN92" s="56" t="str">
        <f>IF(AN91="","",VLOOKUP(AN91,'[2]シフト記号表（勤務時間帯）'!$C$6:$K$35,9,FALSE))</f>
        <v/>
      </c>
      <c r="AO92" s="57" t="str">
        <f>IF(AO91="","",VLOOKUP(AO91,'[2]シフト記号表（勤務時間帯）'!$C$6:$K$35,9,FALSE))</f>
        <v/>
      </c>
      <c r="AP92" s="57" t="str">
        <f>IF(AP91="","",VLOOKUP(AP91,'[2]シフト記号表（勤務時間帯）'!$C$6:$K$35,9,FALSE))</f>
        <v/>
      </c>
      <c r="AQ92" s="57" t="str">
        <f>IF(AQ91="","",VLOOKUP(AQ91,'[2]シフト記号表（勤務時間帯）'!$C$6:$K$35,9,FALSE))</f>
        <v/>
      </c>
      <c r="AR92" s="57" t="str">
        <f>IF(AR91="","",VLOOKUP(AR91,'[2]シフト記号表（勤務時間帯）'!$C$6:$K$35,9,FALSE))</f>
        <v/>
      </c>
      <c r="AS92" s="57" t="str">
        <f>IF(AS91="","",VLOOKUP(AS91,'[2]シフト記号表（勤務時間帯）'!$C$6:$K$35,9,FALSE))</f>
        <v/>
      </c>
      <c r="AT92" s="58" t="str">
        <f>IF(AT91="","",VLOOKUP(AT91,'[2]シフト記号表（勤務時間帯）'!$C$6:$K$35,9,FALSE))</f>
        <v/>
      </c>
      <c r="AU92" s="56" t="str">
        <f>IF(AU91="","",VLOOKUP(AU91,'[2]シフト記号表（勤務時間帯）'!$C$6:$K$35,9,FALSE))</f>
        <v/>
      </c>
      <c r="AV92" s="57" t="str">
        <f>IF(AV91="","",VLOOKUP(AV91,'[2]シフト記号表（勤務時間帯）'!$C$6:$K$35,9,FALSE))</f>
        <v/>
      </c>
      <c r="AW92" s="57" t="str">
        <f>IF(AW91="","",VLOOKUP(AW91,'[2]シフト記号表（勤務時間帯）'!$C$6:$K$35,9,FALSE))</f>
        <v/>
      </c>
      <c r="AX92" s="377">
        <f>IF($BB$3="４週",SUM(S92:AT92),IF($BB$3="暦月",SUM(S92:AW92),""))</f>
        <v>0</v>
      </c>
      <c r="AY92" s="378"/>
      <c r="AZ92" s="379">
        <f>IF($BB$3="４週",AX92/4,IF($BB$3="暦月",'通所介護（100名）'!AX92/('通所介護（100名）'!$BB$8/7),""))</f>
        <v>0</v>
      </c>
      <c r="BA92" s="380"/>
      <c r="BB92" s="312"/>
      <c r="BC92" s="622"/>
      <c r="BD92" s="622"/>
      <c r="BE92" s="622"/>
      <c r="BF92" s="270"/>
    </row>
    <row r="93" spans="2:58" ht="20.25" customHeight="1" x14ac:dyDescent="0.2">
      <c r="B93" s="385"/>
      <c r="C93" s="299"/>
      <c r="D93" s="300"/>
      <c r="E93" s="301"/>
      <c r="F93" s="62">
        <f>C91</f>
        <v>0</v>
      </c>
      <c r="G93" s="283"/>
      <c r="H93" s="263"/>
      <c r="I93" s="264"/>
      <c r="J93" s="264"/>
      <c r="K93" s="265"/>
      <c r="L93" s="288"/>
      <c r="M93" s="289"/>
      <c r="N93" s="289"/>
      <c r="O93" s="290"/>
      <c r="P93" s="627" t="s">
        <v>381</v>
      </c>
      <c r="Q93" s="628"/>
      <c r="R93" s="629"/>
      <c r="S93" s="59" t="str">
        <f>IF(S91="","",VLOOKUP(S91,'[2]シフト記号表（勤務時間帯）'!$C$6:$U$35,19,FALSE))</f>
        <v/>
      </c>
      <c r="T93" s="60" t="str">
        <f>IF(T91="","",VLOOKUP(T91,'[2]シフト記号表（勤務時間帯）'!$C$6:$U$35,19,FALSE))</f>
        <v/>
      </c>
      <c r="U93" s="60" t="str">
        <f>IF(U91="","",VLOOKUP(U91,'[2]シフト記号表（勤務時間帯）'!$C$6:$U$35,19,FALSE))</f>
        <v/>
      </c>
      <c r="V93" s="60" t="str">
        <f>IF(V91="","",VLOOKUP(V91,'[2]シフト記号表（勤務時間帯）'!$C$6:$U$35,19,FALSE))</f>
        <v/>
      </c>
      <c r="W93" s="60" t="str">
        <f>IF(W91="","",VLOOKUP(W91,'[2]シフト記号表（勤務時間帯）'!$C$6:$U$35,19,FALSE))</f>
        <v/>
      </c>
      <c r="X93" s="60" t="str">
        <f>IF(X91="","",VLOOKUP(X91,'[2]シフト記号表（勤務時間帯）'!$C$6:$U$35,19,FALSE))</f>
        <v/>
      </c>
      <c r="Y93" s="61" t="str">
        <f>IF(Y91="","",VLOOKUP(Y91,'[2]シフト記号表（勤務時間帯）'!$C$6:$U$35,19,FALSE))</f>
        <v/>
      </c>
      <c r="Z93" s="59" t="str">
        <f>IF(Z91="","",VLOOKUP(Z91,'[2]シフト記号表（勤務時間帯）'!$C$6:$U$35,19,FALSE))</f>
        <v/>
      </c>
      <c r="AA93" s="60" t="str">
        <f>IF(AA91="","",VLOOKUP(AA91,'[2]シフト記号表（勤務時間帯）'!$C$6:$U$35,19,FALSE))</f>
        <v/>
      </c>
      <c r="AB93" s="60" t="str">
        <f>IF(AB91="","",VLOOKUP(AB91,'[2]シフト記号表（勤務時間帯）'!$C$6:$U$35,19,FALSE))</f>
        <v/>
      </c>
      <c r="AC93" s="60" t="str">
        <f>IF(AC91="","",VLOOKUP(AC91,'[2]シフト記号表（勤務時間帯）'!$C$6:$U$35,19,FALSE))</f>
        <v/>
      </c>
      <c r="AD93" s="60" t="str">
        <f>IF(AD91="","",VLOOKUP(AD91,'[2]シフト記号表（勤務時間帯）'!$C$6:$U$35,19,FALSE))</f>
        <v/>
      </c>
      <c r="AE93" s="60" t="str">
        <f>IF(AE91="","",VLOOKUP(AE91,'[2]シフト記号表（勤務時間帯）'!$C$6:$U$35,19,FALSE))</f>
        <v/>
      </c>
      <c r="AF93" s="61" t="str">
        <f>IF(AF91="","",VLOOKUP(AF91,'[2]シフト記号表（勤務時間帯）'!$C$6:$U$35,19,FALSE))</f>
        <v/>
      </c>
      <c r="AG93" s="59" t="str">
        <f>IF(AG91="","",VLOOKUP(AG91,'[2]シフト記号表（勤務時間帯）'!$C$6:$U$35,19,FALSE))</f>
        <v/>
      </c>
      <c r="AH93" s="60" t="str">
        <f>IF(AH91="","",VLOOKUP(AH91,'[2]シフト記号表（勤務時間帯）'!$C$6:$U$35,19,FALSE))</f>
        <v/>
      </c>
      <c r="AI93" s="60" t="str">
        <f>IF(AI91="","",VLOOKUP(AI91,'[2]シフト記号表（勤務時間帯）'!$C$6:$U$35,19,FALSE))</f>
        <v/>
      </c>
      <c r="AJ93" s="60" t="str">
        <f>IF(AJ91="","",VLOOKUP(AJ91,'[2]シフト記号表（勤務時間帯）'!$C$6:$U$35,19,FALSE))</f>
        <v/>
      </c>
      <c r="AK93" s="60" t="str">
        <f>IF(AK91="","",VLOOKUP(AK91,'[2]シフト記号表（勤務時間帯）'!$C$6:$U$35,19,FALSE))</f>
        <v/>
      </c>
      <c r="AL93" s="60" t="str">
        <f>IF(AL91="","",VLOOKUP(AL91,'[2]シフト記号表（勤務時間帯）'!$C$6:$U$35,19,FALSE))</f>
        <v/>
      </c>
      <c r="AM93" s="61" t="str">
        <f>IF(AM91="","",VLOOKUP(AM91,'[2]シフト記号表（勤務時間帯）'!$C$6:$U$35,19,FALSE))</f>
        <v/>
      </c>
      <c r="AN93" s="59" t="str">
        <f>IF(AN91="","",VLOOKUP(AN91,'[2]シフト記号表（勤務時間帯）'!$C$6:$U$35,19,FALSE))</f>
        <v/>
      </c>
      <c r="AO93" s="60" t="str">
        <f>IF(AO91="","",VLOOKUP(AO91,'[2]シフト記号表（勤務時間帯）'!$C$6:$U$35,19,FALSE))</f>
        <v/>
      </c>
      <c r="AP93" s="60" t="str">
        <f>IF(AP91="","",VLOOKUP(AP91,'[2]シフト記号表（勤務時間帯）'!$C$6:$U$35,19,FALSE))</f>
        <v/>
      </c>
      <c r="AQ93" s="60" t="str">
        <f>IF(AQ91="","",VLOOKUP(AQ91,'[2]シフト記号表（勤務時間帯）'!$C$6:$U$35,19,FALSE))</f>
        <v/>
      </c>
      <c r="AR93" s="60" t="str">
        <f>IF(AR91="","",VLOOKUP(AR91,'[2]シフト記号表（勤務時間帯）'!$C$6:$U$35,19,FALSE))</f>
        <v/>
      </c>
      <c r="AS93" s="60" t="str">
        <f>IF(AS91="","",VLOOKUP(AS91,'[2]シフト記号表（勤務時間帯）'!$C$6:$U$35,19,FALSE))</f>
        <v/>
      </c>
      <c r="AT93" s="61" t="str">
        <f>IF(AT91="","",VLOOKUP(AT91,'[2]シフト記号表（勤務時間帯）'!$C$6:$U$35,19,FALSE))</f>
        <v/>
      </c>
      <c r="AU93" s="59" t="str">
        <f>IF(AU91="","",VLOOKUP(AU91,'[2]シフト記号表（勤務時間帯）'!$C$6:$U$35,19,FALSE))</f>
        <v/>
      </c>
      <c r="AV93" s="60" t="str">
        <f>IF(AV91="","",VLOOKUP(AV91,'[2]シフト記号表（勤務時間帯）'!$C$6:$U$35,19,FALSE))</f>
        <v/>
      </c>
      <c r="AW93" s="60" t="str">
        <f>IF(AW91="","",VLOOKUP(AW91,'[2]シフト記号表（勤務時間帯）'!$C$6:$U$35,19,FALSE))</f>
        <v/>
      </c>
      <c r="AX93" s="381">
        <f>IF($BB$3="４週",SUM(S93:AT93),IF($BB$3="暦月",SUM(S93:AW93),""))</f>
        <v>0</v>
      </c>
      <c r="AY93" s="382"/>
      <c r="AZ93" s="383">
        <f>IF($BB$3="４週",AX93/4,IF($BB$3="暦月",'通所介護（100名）'!AX93/('通所介護（100名）'!$BB$8/7),""))</f>
        <v>0</v>
      </c>
      <c r="BA93" s="384"/>
      <c r="BB93" s="313"/>
      <c r="BC93" s="289"/>
      <c r="BD93" s="289"/>
      <c r="BE93" s="289"/>
      <c r="BF93" s="290"/>
    </row>
    <row r="94" spans="2:58" ht="20.25" customHeight="1" x14ac:dyDescent="0.2">
      <c r="B94" s="385">
        <f>B91+1</f>
        <v>25</v>
      </c>
      <c r="C94" s="294"/>
      <c r="D94" s="295"/>
      <c r="E94" s="296"/>
      <c r="F94" s="126"/>
      <c r="G94" s="282"/>
      <c r="H94" s="284"/>
      <c r="I94" s="264"/>
      <c r="J94" s="264"/>
      <c r="K94" s="265"/>
      <c r="L94" s="285"/>
      <c r="M94" s="286"/>
      <c r="N94" s="286"/>
      <c r="O94" s="287"/>
      <c r="P94" s="630" t="s">
        <v>377</v>
      </c>
      <c r="Q94" s="631"/>
      <c r="R94" s="632"/>
      <c r="S94" s="53"/>
      <c r="T94" s="54"/>
      <c r="U94" s="54"/>
      <c r="V94" s="54"/>
      <c r="W94" s="54"/>
      <c r="X94" s="54"/>
      <c r="Y94" s="55"/>
      <c r="Z94" s="53"/>
      <c r="AA94" s="54"/>
      <c r="AB94" s="54"/>
      <c r="AC94" s="54"/>
      <c r="AD94" s="54"/>
      <c r="AE94" s="54"/>
      <c r="AF94" s="55"/>
      <c r="AG94" s="53"/>
      <c r="AH94" s="54"/>
      <c r="AI94" s="54"/>
      <c r="AJ94" s="54"/>
      <c r="AK94" s="54"/>
      <c r="AL94" s="54"/>
      <c r="AM94" s="55"/>
      <c r="AN94" s="53"/>
      <c r="AO94" s="54"/>
      <c r="AP94" s="54"/>
      <c r="AQ94" s="54"/>
      <c r="AR94" s="54"/>
      <c r="AS94" s="54"/>
      <c r="AT94" s="55"/>
      <c r="AU94" s="53"/>
      <c r="AV94" s="54"/>
      <c r="AW94" s="54"/>
      <c r="AX94" s="373"/>
      <c r="AY94" s="374"/>
      <c r="AZ94" s="375"/>
      <c r="BA94" s="376"/>
      <c r="BB94" s="311"/>
      <c r="BC94" s="286"/>
      <c r="BD94" s="286"/>
      <c r="BE94" s="286"/>
      <c r="BF94" s="287"/>
    </row>
    <row r="95" spans="2:58" ht="20.25" customHeight="1" x14ac:dyDescent="0.2">
      <c r="B95" s="385"/>
      <c r="C95" s="297"/>
      <c r="D95" s="633"/>
      <c r="E95" s="298"/>
      <c r="F95" s="23"/>
      <c r="G95" s="259"/>
      <c r="H95" s="263"/>
      <c r="I95" s="264"/>
      <c r="J95" s="264"/>
      <c r="K95" s="265"/>
      <c r="L95" s="269"/>
      <c r="M95" s="622"/>
      <c r="N95" s="622"/>
      <c r="O95" s="270"/>
      <c r="P95" s="623" t="s">
        <v>380</v>
      </c>
      <c r="Q95" s="624"/>
      <c r="R95" s="625"/>
      <c r="S95" s="56" t="str">
        <f>IF(S94="","",VLOOKUP(S94,'[2]シフト記号表（勤務時間帯）'!$C$6:$K$35,9,FALSE))</f>
        <v/>
      </c>
      <c r="T95" s="57" t="str">
        <f>IF(T94="","",VLOOKUP(T94,'[2]シフト記号表（勤務時間帯）'!$C$6:$K$35,9,FALSE))</f>
        <v/>
      </c>
      <c r="U95" s="57" t="str">
        <f>IF(U94="","",VLOOKUP(U94,'[2]シフト記号表（勤務時間帯）'!$C$6:$K$35,9,FALSE))</f>
        <v/>
      </c>
      <c r="V95" s="57" t="str">
        <f>IF(V94="","",VLOOKUP(V94,'[2]シフト記号表（勤務時間帯）'!$C$6:$K$35,9,FALSE))</f>
        <v/>
      </c>
      <c r="W95" s="57" t="str">
        <f>IF(W94="","",VLOOKUP(W94,'[2]シフト記号表（勤務時間帯）'!$C$6:$K$35,9,FALSE))</f>
        <v/>
      </c>
      <c r="X95" s="57" t="str">
        <f>IF(X94="","",VLOOKUP(X94,'[2]シフト記号表（勤務時間帯）'!$C$6:$K$35,9,FALSE))</f>
        <v/>
      </c>
      <c r="Y95" s="58" t="str">
        <f>IF(Y94="","",VLOOKUP(Y94,'[2]シフト記号表（勤務時間帯）'!$C$6:$K$35,9,FALSE))</f>
        <v/>
      </c>
      <c r="Z95" s="56" t="str">
        <f>IF(Z94="","",VLOOKUP(Z94,'[2]シフト記号表（勤務時間帯）'!$C$6:$K$35,9,FALSE))</f>
        <v/>
      </c>
      <c r="AA95" s="57" t="str">
        <f>IF(AA94="","",VLOOKUP(AA94,'[2]シフト記号表（勤務時間帯）'!$C$6:$K$35,9,FALSE))</f>
        <v/>
      </c>
      <c r="AB95" s="57" t="str">
        <f>IF(AB94="","",VLOOKUP(AB94,'[2]シフト記号表（勤務時間帯）'!$C$6:$K$35,9,FALSE))</f>
        <v/>
      </c>
      <c r="AC95" s="57" t="str">
        <f>IF(AC94="","",VLOOKUP(AC94,'[2]シフト記号表（勤務時間帯）'!$C$6:$K$35,9,FALSE))</f>
        <v/>
      </c>
      <c r="AD95" s="57" t="str">
        <f>IF(AD94="","",VLOOKUP(AD94,'[2]シフト記号表（勤務時間帯）'!$C$6:$K$35,9,FALSE))</f>
        <v/>
      </c>
      <c r="AE95" s="57" t="str">
        <f>IF(AE94="","",VLOOKUP(AE94,'[2]シフト記号表（勤務時間帯）'!$C$6:$K$35,9,FALSE))</f>
        <v/>
      </c>
      <c r="AF95" s="58" t="str">
        <f>IF(AF94="","",VLOOKUP(AF94,'[2]シフト記号表（勤務時間帯）'!$C$6:$K$35,9,FALSE))</f>
        <v/>
      </c>
      <c r="AG95" s="56" t="str">
        <f>IF(AG94="","",VLOOKUP(AG94,'[2]シフト記号表（勤務時間帯）'!$C$6:$K$35,9,FALSE))</f>
        <v/>
      </c>
      <c r="AH95" s="57" t="str">
        <f>IF(AH94="","",VLOOKUP(AH94,'[2]シフト記号表（勤務時間帯）'!$C$6:$K$35,9,FALSE))</f>
        <v/>
      </c>
      <c r="AI95" s="57" t="str">
        <f>IF(AI94="","",VLOOKUP(AI94,'[2]シフト記号表（勤務時間帯）'!$C$6:$K$35,9,FALSE))</f>
        <v/>
      </c>
      <c r="AJ95" s="57" t="str">
        <f>IF(AJ94="","",VLOOKUP(AJ94,'[2]シフト記号表（勤務時間帯）'!$C$6:$K$35,9,FALSE))</f>
        <v/>
      </c>
      <c r="AK95" s="57" t="str">
        <f>IF(AK94="","",VLOOKUP(AK94,'[2]シフト記号表（勤務時間帯）'!$C$6:$K$35,9,FALSE))</f>
        <v/>
      </c>
      <c r="AL95" s="57" t="str">
        <f>IF(AL94="","",VLOOKUP(AL94,'[2]シフト記号表（勤務時間帯）'!$C$6:$K$35,9,FALSE))</f>
        <v/>
      </c>
      <c r="AM95" s="58" t="str">
        <f>IF(AM94="","",VLOOKUP(AM94,'[2]シフト記号表（勤務時間帯）'!$C$6:$K$35,9,FALSE))</f>
        <v/>
      </c>
      <c r="AN95" s="56" t="str">
        <f>IF(AN94="","",VLOOKUP(AN94,'[2]シフト記号表（勤務時間帯）'!$C$6:$K$35,9,FALSE))</f>
        <v/>
      </c>
      <c r="AO95" s="57" t="str">
        <f>IF(AO94="","",VLOOKUP(AO94,'[2]シフト記号表（勤務時間帯）'!$C$6:$K$35,9,FALSE))</f>
        <v/>
      </c>
      <c r="AP95" s="57" t="str">
        <f>IF(AP94="","",VLOOKUP(AP94,'[2]シフト記号表（勤務時間帯）'!$C$6:$K$35,9,FALSE))</f>
        <v/>
      </c>
      <c r="AQ95" s="57" t="str">
        <f>IF(AQ94="","",VLOOKUP(AQ94,'[2]シフト記号表（勤務時間帯）'!$C$6:$K$35,9,FALSE))</f>
        <v/>
      </c>
      <c r="AR95" s="57" t="str">
        <f>IF(AR94="","",VLOOKUP(AR94,'[2]シフト記号表（勤務時間帯）'!$C$6:$K$35,9,FALSE))</f>
        <v/>
      </c>
      <c r="AS95" s="57" t="str">
        <f>IF(AS94="","",VLOOKUP(AS94,'[2]シフト記号表（勤務時間帯）'!$C$6:$K$35,9,FALSE))</f>
        <v/>
      </c>
      <c r="AT95" s="58" t="str">
        <f>IF(AT94="","",VLOOKUP(AT94,'[2]シフト記号表（勤務時間帯）'!$C$6:$K$35,9,FALSE))</f>
        <v/>
      </c>
      <c r="AU95" s="56" t="str">
        <f>IF(AU94="","",VLOOKUP(AU94,'[2]シフト記号表（勤務時間帯）'!$C$6:$K$35,9,FALSE))</f>
        <v/>
      </c>
      <c r="AV95" s="57" t="str">
        <f>IF(AV94="","",VLOOKUP(AV94,'[2]シフト記号表（勤務時間帯）'!$C$6:$K$35,9,FALSE))</f>
        <v/>
      </c>
      <c r="AW95" s="57" t="str">
        <f>IF(AW94="","",VLOOKUP(AW94,'[2]シフト記号表（勤務時間帯）'!$C$6:$K$35,9,FALSE))</f>
        <v/>
      </c>
      <c r="AX95" s="377">
        <f>IF($BB$3="４週",SUM(S95:AT95),IF($BB$3="暦月",SUM(S95:AW95),""))</f>
        <v>0</v>
      </c>
      <c r="AY95" s="378"/>
      <c r="AZ95" s="379">
        <f>IF($BB$3="４週",AX95/4,IF($BB$3="暦月",'通所介護（100名）'!AX95/('通所介護（100名）'!$BB$8/7),""))</f>
        <v>0</v>
      </c>
      <c r="BA95" s="380"/>
      <c r="BB95" s="312"/>
      <c r="BC95" s="622"/>
      <c r="BD95" s="622"/>
      <c r="BE95" s="622"/>
      <c r="BF95" s="270"/>
    </row>
    <row r="96" spans="2:58" ht="20.25" customHeight="1" x14ac:dyDescent="0.2">
      <c r="B96" s="385"/>
      <c r="C96" s="299"/>
      <c r="D96" s="300"/>
      <c r="E96" s="301"/>
      <c r="F96" s="62">
        <f>C94</f>
        <v>0</v>
      </c>
      <c r="G96" s="283"/>
      <c r="H96" s="263"/>
      <c r="I96" s="264"/>
      <c r="J96" s="264"/>
      <c r="K96" s="265"/>
      <c r="L96" s="288"/>
      <c r="M96" s="289"/>
      <c r="N96" s="289"/>
      <c r="O96" s="290"/>
      <c r="P96" s="627" t="s">
        <v>381</v>
      </c>
      <c r="Q96" s="628"/>
      <c r="R96" s="629"/>
      <c r="S96" s="59" t="str">
        <f>IF(S94="","",VLOOKUP(S94,'[2]シフト記号表（勤務時間帯）'!$C$6:$U$35,19,FALSE))</f>
        <v/>
      </c>
      <c r="T96" s="60" t="str">
        <f>IF(T94="","",VLOOKUP(T94,'[2]シフト記号表（勤務時間帯）'!$C$6:$U$35,19,FALSE))</f>
        <v/>
      </c>
      <c r="U96" s="60" t="str">
        <f>IF(U94="","",VLOOKUP(U94,'[2]シフト記号表（勤務時間帯）'!$C$6:$U$35,19,FALSE))</f>
        <v/>
      </c>
      <c r="V96" s="60" t="str">
        <f>IF(V94="","",VLOOKUP(V94,'[2]シフト記号表（勤務時間帯）'!$C$6:$U$35,19,FALSE))</f>
        <v/>
      </c>
      <c r="W96" s="60" t="str">
        <f>IF(W94="","",VLOOKUP(W94,'[2]シフト記号表（勤務時間帯）'!$C$6:$U$35,19,FALSE))</f>
        <v/>
      </c>
      <c r="X96" s="60" t="str">
        <f>IF(X94="","",VLOOKUP(X94,'[2]シフト記号表（勤務時間帯）'!$C$6:$U$35,19,FALSE))</f>
        <v/>
      </c>
      <c r="Y96" s="61" t="str">
        <f>IF(Y94="","",VLOOKUP(Y94,'[2]シフト記号表（勤務時間帯）'!$C$6:$U$35,19,FALSE))</f>
        <v/>
      </c>
      <c r="Z96" s="59" t="str">
        <f>IF(Z94="","",VLOOKUP(Z94,'[2]シフト記号表（勤務時間帯）'!$C$6:$U$35,19,FALSE))</f>
        <v/>
      </c>
      <c r="AA96" s="60" t="str">
        <f>IF(AA94="","",VLOOKUP(AA94,'[2]シフト記号表（勤務時間帯）'!$C$6:$U$35,19,FALSE))</f>
        <v/>
      </c>
      <c r="AB96" s="60" t="str">
        <f>IF(AB94="","",VLOOKUP(AB94,'[2]シフト記号表（勤務時間帯）'!$C$6:$U$35,19,FALSE))</f>
        <v/>
      </c>
      <c r="AC96" s="60" t="str">
        <f>IF(AC94="","",VLOOKUP(AC94,'[2]シフト記号表（勤務時間帯）'!$C$6:$U$35,19,FALSE))</f>
        <v/>
      </c>
      <c r="AD96" s="60" t="str">
        <f>IF(AD94="","",VLOOKUP(AD94,'[2]シフト記号表（勤務時間帯）'!$C$6:$U$35,19,FALSE))</f>
        <v/>
      </c>
      <c r="AE96" s="60" t="str">
        <f>IF(AE94="","",VLOOKUP(AE94,'[2]シフト記号表（勤務時間帯）'!$C$6:$U$35,19,FALSE))</f>
        <v/>
      </c>
      <c r="AF96" s="61" t="str">
        <f>IF(AF94="","",VLOOKUP(AF94,'[2]シフト記号表（勤務時間帯）'!$C$6:$U$35,19,FALSE))</f>
        <v/>
      </c>
      <c r="AG96" s="59" t="str">
        <f>IF(AG94="","",VLOOKUP(AG94,'[2]シフト記号表（勤務時間帯）'!$C$6:$U$35,19,FALSE))</f>
        <v/>
      </c>
      <c r="AH96" s="60" t="str">
        <f>IF(AH94="","",VLOOKUP(AH94,'[2]シフト記号表（勤務時間帯）'!$C$6:$U$35,19,FALSE))</f>
        <v/>
      </c>
      <c r="AI96" s="60" t="str">
        <f>IF(AI94="","",VLOOKUP(AI94,'[2]シフト記号表（勤務時間帯）'!$C$6:$U$35,19,FALSE))</f>
        <v/>
      </c>
      <c r="AJ96" s="60" t="str">
        <f>IF(AJ94="","",VLOOKUP(AJ94,'[2]シフト記号表（勤務時間帯）'!$C$6:$U$35,19,FALSE))</f>
        <v/>
      </c>
      <c r="AK96" s="60" t="str">
        <f>IF(AK94="","",VLOOKUP(AK94,'[2]シフト記号表（勤務時間帯）'!$C$6:$U$35,19,FALSE))</f>
        <v/>
      </c>
      <c r="AL96" s="60" t="str">
        <f>IF(AL94="","",VLOOKUP(AL94,'[2]シフト記号表（勤務時間帯）'!$C$6:$U$35,19,FALSE))</f>
        <v/>
      </c>
      <c r="AM96" s="61" t="str">
        <f>IF(AM94="","",VLOOKUP(AM94,'[2]シフト記号表（勤務時間帯）'!$C$6:$U$35,19,FALSE))</f>
        <v/>
      </c>
      <c r="AN96" s="59" t="str">
        <f>IF(AN94="","",VLOOKUP(AN94,'[2]シフト記号表（勤務時間帯）'!$C$6:$U$35,19,FALSE))</f>
        <v/>
      </c>
      <c r="AO96" s="60" t="str">
        <f>IF(AO94="","",VLOOKUP(AO94,'[2]シフト記号表（勤務時間帯）'!$C$6:$U$35,19,FALSE))</f>
        <v/>
      </c>
      <c r="AP96" s="60" t="str">
        <f>IF(AP94="","",VLOOKUP(AP94,'[2]シフト記号表（勤務時間帯）'!$C$6:$U$35,19,FALSE))</f>
        <v/>
      </c>
      <c r="AQ96" s="60" t="str">
        <f>IF(AQ94="","",VLOOKUP(AQ94,'[2]シフト記号表（勤務時間帯）'!$C$6:$U$35,19,FALSE))</f>
        <v/>
      </c>
      <c r="AR96" s="60" t="str">
        <f>IF(AR94="","",VLOOKUP(AR94,'[2]シフト記号表（勤務時間帯）'!$C$6:$U$35,19,FALSE))</f>
        <v/>
      </c>
      <c r="AS96" s="60" t="str">
        <f>IF(AS94="","",VLOOKUP(AS94,'[2]シフト記号表（勤務時間帯）'!$C$6:$U$35,19,FALSE))</f>
        <v/>
      </c>
      <c r="AT96" s="61" t="str">
        <f>IF(AT94="","",VLOOKUP(AT94,'[2]シフト記号表（勤務時間帯）'!$C$6:$U$35,19,FALSE))</f>
        <v/>
      </c>
      <c r="AU96" s="59" t="str">
        <f>IF(AU94="","",VLOOKUP(AU94,'[2]シフト記号表（勤務時間帯）'!$C$6:$U$35,19,FALSE))</f>
        <v/>
      </c>
      <c r="AV96" s="60" t="str">
        <f>IF(AV94="","",VLOOKUP(AV94,'[2]シフト記号表（勤務時間帯）'!$C$6:$U$35,19,FALSE))</f>
        <v/>
      </c>
      <c r="AW96" s="60" t="str">
        <f>IF(AW94="","",VLOOKUP(AW94,'[2]シフト記号表（勤務時間帯）'!$C$6:$U$35,19,FALSE))</f>
        <v/>
      </c>
      <c r="AX96" s="381">
        <f>IF($BB$3="４週",SUM(S96:AT96),IF($BB$3="暦月",SUM(S96:AW96),""))</f>
        <v>0</v>
      </c>
      <c r="AY96" s="382"/>
      <c r="AZ96" s="383">
        <f>IF($BB$3="４週",AX96/4,IF($BB$3="暦月",'通所介護（100名）'!AX96/('通所介護（100名）'!$BB$8/7),""))</f>
        <v>0</v>
      </c>
      <c r="BA96" s="384"/>
      <c r="BB96" s="313"/>
      <c r="BC96" s="289"/>
      <c r="BD96" s="289"/>
      <c r="BE96" s="289"/>
      <c r="BF96" s="290"/>
    </row>
    <row r="97" spans="2:58" ht="20.25" customHeight="1" x14ac:dyDescent="0.2">
      <c r="B97" s="385">
        <f>B94+1</f>
        <v>26</v>
      </c>
      <c r="C97" s="294"/>
      <c r="D97" s="295"/>
      <c r="E97" s="296"/>
      <c r="F97" s="126"/>
      <c r="G97" s="282"/>
      <c r="H97" s="284"/>
      <c r="I97" s="264"/>
      <c r="J97" s="264"/>
      <c r="K97" s="265"/>
      <c r="L97" s="285"/>
      <c r="M97" s="286"/>
      <c r="N97" s="286"/>
      <c r="O97" s="287"/>
      <c r="P97" s="630" t="s">
        <v>377</v>
      </c>
      <c r="Q97" s="631"/>
      <c r="R97" s="632"/>
      <c r="S97" s="53"/>
      <c r="T97" s="54"/>
      <c r="U97" s="54"/>
      <c r="V97" s="54"/>
      <c r="W97" s="54"/>
      <c r="X97" s="54"/>
      <c r="Y97" s="55"/>
      <c r="Z97" s="53"/>
      <c r="AA97" s="54"/>
      <c r="AB97" s="54"/>
      <c r="AC97" s="54"/>
      <c r="AD97" s="54"/>
      <c r="AE97" s="54"/>
      <c r="AF97" s="55"/>
      <c r="AG97" s="53"/>
      <c r="AH97" s="54"/>
      <c r="AI97" s="54"/>
      <c r="AJ97" s="54"/>
      <c r="AK97" s="54"/>
      <c r="AL97" s="54"/>
      <c r="AM97" s="55"/>
      <c r="AN97" s="53"/>
      <c r="AO97" s="54"/>
      <c r="AP97" s="54"/>
      <c r="AQ97" s="54"/>
      <c r="AR97" s="54"/>
      <c r="AS97" s="54"/>
      <c r="AT97" s="55"/>
      <c r="AU97" s="53"/>
      <c r="AV97" s="54"/>
      <c r="AW97" s="54"/>
      <c r="AX97" s="373"/>
      <c r="AY97" s="374"/>
      <c r="AZ97" s="375"/>
      <c r="BA97" s="376"/>
      <c r="BB97" s="311"/>
      <c r="BC97" s="286"/>
      <c r="BD97" s="286"/>
      <c r="BE97" s="286"/>
      <c r="BF97" s="287"/>
    </row>
    <row r="98" spans="2:58" ht="20.25" customHeight="1" x14ac:dyDescent="0.2">
      <c r="B98" s="385"/>
      <c r="C98" s="297"/>
      <c r="D98" s="633"/>
      <c r="E98" s="298"/>
      <c r="F98" s="23"/>
      <c r="G98" s="259"/>
      <c r="H98" s="263"/>
      <c r="I98" s="264"/>
      <c r="J98" s="264"/>
      <c r="K98" s="265"/>
      <c r="L98" s="269"/>
      <c r="M98" s="622"/>
      <c r="N98" s="622"/>
      <c r="O98" s="270"/>
      <c r="P98" s="623" t="s">
        <v>380</v>
      </c>
      <c r="Q98" s="624"/>
      <c r="R98" s="625"/>
      <c r="S98" s="56" t="str">
        <f>IF(S97="","",VLOOKUP(S97,'[2]シフト記号表（勤務時間帯）'!$C$6:$K$35,9,FALSE))</f>
        <v/>
      </c>
      <c r="T98" s="57" t="str">
        <f>IF(T97="","",VLOOKUP(T97,'[2]シフト記号表（勤務時間帯）'!$C$6:$K$35,9,FALSE))</f>
        <v/>
      </c>
      <c r="U98" s="57" t="str">
        <f>IF(U97="","",VLOOKUP(U97,'[2]シフト記号表（勤務時間帯）'!$C$6:$K$35,9,FALSE))</f>
        <v/>
      </c>
      <c r="V98" s="57" t="str">
        <f>IF(V97="","",VLOOKUP(V97,'[2]シフト記号表（勤務時間帯）'!$C$6:$K$35,9,FALSE))</f>
        <v/>
      </c>
      <c r="W98" s="57" t="str">
        <f>IF(W97="","",VLOOKUP(W97,'[2]シフト記号表（勤務時間帯）'!$C$6:$K$35,9,FALSE))</f>
        <v/>
      </c>
      <c r="X98" s="57" t="str">
        <f>IF(X97="","",VLOOKUP(X97,'[2]シフト記号表（勤務時間帯）'!$C$6:$K$35,9,FALSE))</f>
        <v/>
      </c>
      <c r="Y98" s="58" t="str">
        <f>IF(Y97="","",VLOOKUP(Y97,'[2]シフト記号表（勤務時間帯）'!$C$6:$K$35,9,FALSE))</f>
        <v/>
      </c>
      <c r="Z98" s="56" t="str">
        <f>IF(Z97="","",VLOOKUP(Z97,'[2]シフト記号表（勤務時間帯）'!$C$6:$K$35,9,FALSE))</f>
        <v/>
      </c>
      <c r="AA98" s="57" t="str">
        <f>IF(AA97="","",VLOOKUP(AA97,'[2]シフト記号表（勤務時間帯）'!$C$6:$K$35,9,FALSE))</f>
        <v/>
      </c>
      <c r="AB98" s="57" t="str">
        <f>IF(AB97="","",VLOOKUP(AB97,'[2]シフト記号表（勤務時間帯）'!$C$6:$K$35,9,FALSE))</f>
        <v/>
      </c>
      <c r="AC98" s="57" t="str">
        <f>IF(AC97="","",VLOOKUP(AC97,'[2]シフト記号表（勤務時間帯）'!$C$6:$K$35,9,FALSE))</f>
        <v/>
      </c>
      <c r="AD98" s="57" t="str">
        <f>IF(AD97="","",VLOOKUP(AD97,'[2]シフト記号表（勤務時間帯）'!$C$6:$K$35,9,FALSE))</f>
        <v/>
      </c>
      <c r="AE98" s="57" t="str">
        <f>IF(AE97="","",VLOOKUP(AE97,'[2]シフト記号表（勤務時間帯）'!$C$6:$K$35,9,FALSE))</f>
        <v/>
      </c>
      <c r="AF98" s="58" t="str">
        <f>IF(AF97="","",VLOOKUP(AF97,'[2]シフト記号表（勤務時間帯）'!$C$6:$K$35,9,FALSE))</f>
        <v/>
      </c>
      <c r="AG98" s="56" t="str">
        <f>IF(AG97="","",VLOOKUP(AG97,'[2]シフト記号表（勤務時間帯）'!$C$6:$K$35,9,FALSE))</f>
        <v/>
      </c>
      <c r="AH98" s="57" t="str">
        <f>IF(AH97="","",VLOOKUP(AH97,'[2]シフト記号表（勤務時間帯）'!$C$6:$K$35,9,FALSE))</f>
        <v/>
      </c>
      <c r="AI98" s="57" t="str">
        <f>IF(AI97="","",VLOOKUP(AI97,'[2]シフト記号表（勤務時間帯）'!$C$6:$K$35,9,FALSE))</f>
        <v/>
      </c>
      <c r="AJ98" s="57" t="str">
        <f>IF(AJ97="","",VLOOKUP(AJ97,'[2]シフト記号表（勤務時間帯）'!$C$6:$K$35,9,FALSE))</f>
        <v/>
      </c>
      <c r="AK98" s="57" t="str">
        <f>IF(AK97="","",VLOOKUP(AK97,'[2]シフト記号表（勤務時間帯）'!$C$6:$K$35,9,FALSE))</f>
        <v/>
      </c>
      <c r="AL98" s="57" t="str">
        <f>IF(AL97="","",VLOOKUP(AL97,'[2]シフト記号表（勤務時間帯）'!$C$6:$K$35,9,FALSE))</f>
        <v/>
      </c>
      <c r="AM98" s="58" t="str">
        <f>IF(AM97="","",VLOOKUP(AM97,'[2]シフト記号表（勤務時間帯）'!$C$6:$K$35,9,FALSE))</f>
        <v/>
      </c>
      <c r="AN98" s="56" t="str">
        <f>IF(AN97="","",VLOOKUP(AN97,'[2]シフト記号表（勤務時間帯）'!$C$6:$K$35,9,FALSE))</f>
        <v/>
      </c>
      <c r="AO98" s="57" t="str">
        <f>IF(AO97="","",VLOOKUP(AO97,'[2]シフト記号表（勤務時間帯）'!$C$6:$K$35,9,FALSE))</f>
        <v/>
      </c>
      <c r="AP98" s="57" t="str">
        <f>IF(AP97="","",VLOOKUP(AP97,'[2]シフト記号表（勤務時間帯）'!$C$6:$K$35,9,FALSE))</f>
        <v/>
      </c>
      <c r="AQ98" s="57" t="str">
        <f>IF(AQ97="","",VLOOKUP(AQ97,'[2]シフト記号表（勤務時間帯）'!$C$6:$K$35,9,FALSE))</f>
        <v/>
      </c>
      <c r="AR98" s="57" t="str">
        <f>IF(AR97="","",VLOOKUP(AR97,'[2]シフト記号表（勤務時間帯）'!$C$6:$K$35,9,FALSE))</f>
        <v/>
      </c>
      <c r="AS98" s="57" t="str">
        <f>IF(AS97="","",VLOOKUP(AS97,'[2]シフト記号表（勤務時間帯）'!$C$6:$K$35,9,FALSE))</f>
        <v/>
      </c>
      <c r="AT98" s="58" t="str">
        <f>IF(AT97="","",VLOOKUP(AT97,'[2]シフト記号表（勤務時間帯）'!$C$6:$K$35,9,FALSE))</f>
        <v/>
      </c>
      <c r="AU98" s="56" t="str">
        <f>IF(AU97="","",VLOOKUP(AU97,'[2]シフト記号表（勤務時間帯）'!$C$6:$K$35,9,FALSE))</f>
        <v/>
      </c>
      <c r="AV98" s="57" t="str">
        <f>IF(AV97="","",VLOOKUP(AV97,'[2]シフト記号表（勤務時間帯）'!$C$6:$K$35,9,FALSE))</f>
        <v/>
      </c>
      <c r="AW98" s="57" t="str">
        <f>IF(AW97="","",VLOOKUP(AW97,'[2]シフト記号表（勤務時間帯）'!$C$6:$K$35,9,FALSE))</f>
        <v/>
      </c>
      <c r="AX98" s="377">
        <f>IF($BB$3="４週",SUM(S98:AT98),IF($BB$3="暦月",SUM(S98:AW98),""))</f>
        <v>0</v>
      </c>
      <c r="AY98" s="378"/>
      <c r="AZ98" s="379">
        <f>IF($BB$3="４週",AX98/4,IF($BB$3="暦月",'通所介護（100名）'!AX98/('通所介護（100名）'!$BB$8/7),""))</f>
        <v>0</v>
      </c>
      <c r="BA98" s="380"/>
      <c r="BB98" s="312"/>
      <c r="BC98" s="622"/>
      <c r="BD98" s="622"/>
      <c r="BE98" s="622"/>
      <c r="BF98" s="270"/>
    </row>
    <row r="99" spans="2:58" ht="20.25" customHeight="1" x14ac:dyDescent="0.2">
      <c r="B99" s="385"/>
      <c r="C99" s="299"/>
      <c r="D99" s="300"/>
      <c r="E99" s="301"/>
      <c r="F99" s="62">
        <f>C97</f>
        <v>0</v>
      </c>
      <c r="G99" s="283"/>
      <c r="H99" s="263"/>
      <c r="I99" s="264"/>
      <c r="J99" s="264"/>
      <c r="K99" s="265"/>
      <c r="L99" s="288"/>
      <c r="M99" s="289"/>
      <c r="N99" s="289"/>
      <c r="O99" s="290"/>
      <c r="P99" s="627" t="s">
        <v>381</v>
      </c>
      <c r="Q99" s="628"/>
      <c r="R99" s="629"/>
      <c r="S99" s="59" t="str">
        <f>IF(S97="","",VLOOKUP(S97,'[2]シフト記号表（勤務時間帯）'!$C$6:$U$35,19,FALSE))</f>
        <v/>
      </c>
      <c r="T99" s="60" t="str">
        <f>IF(T97="","",VLOOKUP(T97,'[2]シフト記号表（勤務時間帯）'!$C$6:$U$35,19,FALSE))</f>
        <v/>
      </c>
      <c r="U99" s="60" t="str">
        <f>IF(U97="","",VLOOKUP(U97,'[2]シフト記号表（勤務時間帯）'!$C$6:$U$35,19,FALSE))</f>
        <v/>
      </c>
      <c r="V99" s="60" t="str">
        <f>IF(V97="","",VLOOKUP(V97,'[2]シフト記号表（勤務時間帯）'!$C$6:$U$35,19,FALSE))</f>
        <v/>
      </c>
      <c r="W99" s="60" t="str">
        <f>IF(W97="","",VLOOKUP(W97,'[2]シフト記号表（勤務時間帯）'!$C$6:$U$35,19,FALSE))</f>
        <v/>
      </c>
      <c r="X99" s="60" t="str">
        <f>IF(X97="","",VLOOKUP(X97,'[2]シフト記号表（勤務時間帯）'!$C$6:$U$35,19,FALSE))</f>
        <v/>
      </c>
      <c r="Y99" s="61" t="str">
        <f>IF(Y97="","",VLOOKUP(Y97,'[2]シフト記号表（勤務時間帯）'!$C$6:$U$35,19,FALSE))</f>
        <v/>
      </c>
      <c r="Z99" s="59" t="str">
        <f>IF(Z97="","",VLOOKUP(Z97,'[2]シフト記号表（勤務時間帯）'!$C$6:$U$35,19,FALSE))</f>
        <v/>
      </c>
      <c r="AA99" s="60" t="str">
        <f>IF(AA97="","",VLOOKUP(AA97,'[2]シフト記号表（勤務時間帯）'!$C$6:$U$35,19,FALSE))</f>
        <v/>
      </c>
      <c r="AB99" s="60" t="str">
        <f>IF(AB97="","",VLOOKUP(AB97,'[2]シフト記号表（勤務時間帯）'!$C$6:$U$35,19,FALSE))</f>
        <v/>
      </c>
      <c r="AC99" s="60" t="str">
        <f>IF(AC97="","",VLOOKUP(AC97,'[2]シフト記号表（勤務時間帯）'!$C$6:$U$35,19,FALSE))</f>
        <v/>
      </c>
      <c r="AD99" s="60" t="str">
        <f>IF(AD97="","",VLOOKUP(AD97,'[2]シフト記号表（勤務時間帯）'!$C$6:$U$35,19,FALSE))</f>
        <v/>
      </c>
      <c r="AE99" s="60" t="str">
        <f>IF(AE97="","",VLOOKUP(AE97,'[2]シフト記号表（勤務時間帯）'!$C$6:$U$35,19,FALSE))</f>
        <v/>
      </c>
      <c r="AF99" s="61" t="str">
        <f>IF(AF97="","",VLOOKUP(AF97,'[2]シフト記号表（勤務時間帯）'!$C$6:$U$35,19,FALSE))</f>
        <v/>
      </c>
      <c r="AG99" s="59" t="str">
        <f>IF(AG97="","",VLOOKUP(AG97,'[2]シフト記号表（勤務時間帯）'!$C$6:$U$35,19,FALSE))</f>
        <v/>
      </c>
      <c r="AH99" s="60" t="str">
        <f>IF(AH97="","",VLOOKUP(AH97,'[2]シフト記号表（勤務時間帯）'!$C$6:$U$35,19,FALSE))</f>
        <v/>
      </c>
      <c r="AI99" s="60" t="str">
        <f>IF(AI97="","",VLOOKUP(AI97,'[2]シフト記号表（勤務時間帯）'!$C$6:$U$35,19,FALSE))</f>
        <v/>
      </c>
      <c r="AJ99" s="60" t="str">
        <f>IF(AJ97="","",VLOOKUP(AJ97,'[2]シフト記号表（勤務時間帯）'!$C$6:$U$35,19,FALSE))</f>
        <v/>
      </c>
      <c r="AK99" s="60" t="str">
        <f>IF(AK97="","",VLOOKUP(AK97,'[2]シフト記号表（勤務時間帯）'!$C$6:$U$35,19,FALSE))</f>
        <v/>
      </c>
      <c r="AL99" s="60" t="str">
        <f>IF(AL97="","",VLOOKUP(AL97,'[2]シフト記号表（勤務時間帯）'!$C$6:$U$35,19,FALSE))</f>
        <v/>
      </c>
      <c r="AM99" s="61" t="str">
        <f>IF(AM97="","",VLOOKUP(AM97,'[2]シフト記号表（勤務時間帯）'!$C$6:$U$35,19,FALSE))</f>
        <v/>
      </c>
      <c r="AN99" s="59" t="str">
        <f>IF(AN97="","",VLOOKUP(AN97,'[2]シフト記号表（勤務時間帯）'!$C$6:$U$35,19,FALSE))</f>
        <v/>
      </c>
      <c r="AO99" s="60" t="str">
        <f>IF(AO97="","",VLOOKUP(AO97,'[2]シフト記号表（勤務時間帯）'!$C$6:$U$35,19,FALSE))</f>
        <v/>
      </c>
      <c r="AP99" s="60" t="str">
        <f>IF(AP97="","",VLOOKUP(AP97,'[2]シフト記号表（勤務時間帯）'!$C$6:$U$35,19,FALSE))</f>
        <v/>
      </c>
      <c r="AQ99" s="60" t="str">
        <f>IF(AQ97="","",VLOOKUP(AQ97,'[2]シフト記号表（勤務時間帯）'!$C$6:$U$35,19,FALSE))</f>
        <v/>
      </c>
      <c r="AR99" s="60" t="str">
        <f>IF(AR97="","",VLOOKUP(AR97,'[2]シフト記号表（勤務時間帯）'!$C$6:$U$35,19,FALSE))</f>
        <v/>
      </c>
      <c r="AS99" s="60" t="str">
        <f>IF(AS97="","",VLOOKUP(AS97,'[2]シフト記号表（勤務時間帯）'!$C$6:$U$35,19,FALSE))</f>
        <v/>
      </c>
      <c r="AT99" s="61" t="str">
        <f>IF(AT97="","",VLOOKUP(AT97,'[2]シフト記号表（勤務時間帯）'!$C$6:$U$35,19,FALSE))</f>
        <v/>
      </c>
      <c r="AU99" s="59" t="str">
        <f>IF(AU97="","",VLOOKUP(AU97,'[2]シフト記号表（勤務時間帯）'!$C$6:$U$35,19,FALSE))</f>
        <v/>
      </c>
      <c r="AV99" s="60" t="str">
        <f>IF(AV97="","",VLOOKUP(AV97,'[2]シフト記号表（勤務時間帯）'!$C$6:$U$35,19,FALSE))</f>
        <v/>
      </c>
      <c r="AW99" s="60" t="str">
        <f>IF(AW97="","",VLOOKUP(AW97,'[2]シフト記号表（勤務時間帯）'!$C$6:$U$35,19,FALSE))</f>
        <v/>
      </c>
      <c r="AX99" s="381">
        <f>IF($BB$3="４週",SUM(S99:AT99),IF($BB$3="暦月",SUM(S99:AW99),""))</f>
        <v>0</v>
      </c>
      <c r="AY99" s="382"/>
      <c r="AZ99" s="383">
        <f>IF($BB$3="４週",AX99/4,IF($BB$3="暦月",'通所介護（100名）'!AX99/('通所介護（100名）'!$BB$8/7),""))</f>
        <v>0</v>
      </c>
      <c r="BA99" s="384"/>
      <c r="BB99" s="313"/>
      <c r="BC99" s="289"/>
      <c r="BD99" s="289"/>
      <c r="BE99" s="289"/>
      <c r="BF99" s="290"/>
    </row>
    <row r="100" spans="2:58" ht="20.25" customHeight="1" x14ac:dyDescent="0.2">
      <c r="B100" s="385">
        <f>B97+1</f>
        <v>27</v>
      </c>
      <c r="C100" s="294"/>
      <c r="D100" s="295"/>
      <c r="E100" s="296"/>
      <c r="F100" s="126"/>
      <c r="G100" s="282"/>
      <c r="H100" s="284"/>
      <c r="I100" s="264"/>
      <c r="J100" s="264"/>
      <c r="K100" s="265"/>
      <c r="L100" s="285"/>
      <c r="M100" s="286"/>
      <c r="N100" s="286"/>
      <c r="O100" s="287"/>
      <c r="P100" s="630" t="s">
        <v>377</v>
      </c>
      <c r="Q100" s="631"/>
      <c r="R100" s="632"/>
      <c r="S100" s="53"/>
      <c r="T100" s="54"/>
      <c r="U100" s="54"/>
      <c r="V100" s="54"/>
      <c r="W100" s="54"/>
      <c r="X100" s="54"/>
      <c r="Y100" s="55"/>
      <c r="Z100" s="53"/>
      <c r="AA100" s="54"/>
      <c r="AB100" s="54"/>
      <c r="AC100" s="54"/>
      <c r="AD100" s="54"/>
      <c r="AE100" s="54"/>
      <c r="AF100" s="55"/>
      <c r="AG100" s="53"/>
      <c r="AH100" s="54"/>
      <c r="AI100" s="54"/>
      <c r="AJ100" s="54"/>
      <c r="AK100" s="54"/>
      <c r="AL100" s="54"/>
      <c r="AM100" s="55"/>
      <c r="AN100" s="53"/>
      <c r="AO100" s="54"/>
      <c r="AP100" s="54"/>
      <c r="AQ100" s="54"/>
      <c r="AR100" s="54"/>
      <c r="AS100" s="54"/>
      <c r="AT100" s="55"/>
      <c r="AU100" s="53"/>
      <c r="AV100" s="54"/>
      <c r="AW100" s="54"/>
      <c r="AX100" s="373"/>
      <c r="AY100" s="374"/>
      <c r="AZ100" s="375"/>
      <c r="BA100" s="376"/>
      <c r="BB100" s="311"/>
      <c r="BC100" s="286"/>
      <c r="BD100" s="286"/>
      <c r="BE100" s="286"/>
      <c r="BF100" s="287"/>
    </row>
    <row r="101" spans="2:58" ht="20.25" customHeight="1" x14ac:dyDescent="0.2">
      <c r="B101" s="385"/>
      <c r="C101" s="297"/>
      <c r="D101" s="633"/>
      <c r="E101" s="298"/>
      <c r="F101" s="23"/>
      <c r="G101" s="259"/>
      <c r="H101" s="263"/>
      <c r="I101" s="264"/>
      <c r="J101" s="264"/>
      <c r="K101" s="265"/>
      <c r="L101" s="269"/>
      <c r="M101" s="622"/>
      <c r="N101" s="622"/>
      <c r="O101" s="270"/>
      <c r="P101" s="623" t="s">
        <v>380</v>
      </c>
      <c r="Q101" s="624"/>
      <c r="R101" s="625"/>
      <c r="S101" s="56" t="str">
        <f>IF(S100="","",VLOOKUP(S100,'[2]シフト記号表（勤務時間帯）'!$C$6:$K$35,9,FALSE))</f>
        <v/>
      </c>
      <c r="T101" s="57" t="str">
        <f>IF(T100="","",VLOOKUP(T100,'[2]シフト記号表（勤務時間帯）'!$C$6:$K$35,9,FALSE))</f>
        <v/>
      </c>
      <c r="U101" s="57" t="str">
        <f>IF(U100="","",VLOOKUP(U100,'[2]シフト記号表（勤務時間帯）'!$C$6:$K$35,9,FALSE))</f>
        <v/>
      </c>
      <c r="V101" s="57" t="str">
        <f>IF(V100="","",VLOOKUP(V100,'[2]シフト記号表（勤務時間帯）'!$C$6:$K$35,9,FALSE))</f>
        <v/>
      </c>
      <c r="W101" s="57" t="str">
        <f>IF(W100="","",VLOOKUP(W100,'[2]シフト記号表（勤務時間帯）'!$C$6:$K$35,9,FALSE))</f>
        <v/>
      </c>
      <c r="X101" s="57" t="str">
        <f>IF(X100="","",VLOOKUP(X100,'[2]シフト記号表（勤務時間帯）'!$C$6:$K$35,9,FALSE))</f>
        <v/>
      </c>
      <c r="Y101" s="58" t="str">
        <f>IF(Y100="","",VLOOKUP(Y100,'[2]シフト記号表（勤務時間帯）'!$C$6:$K$35,9,FALSE))</f>
        <v/>
      </c>
      <c r="Z101" s="56" t="str">
        <f>IF(Z100="","",VLOOKUP(Z100,'[2]シフト記号表（勤務時間帯）'!$C$6:$K$35,9,FALSE))</f>
        <v/>
      </c>
      <c r="AA101" s="57" t="str">
        <f>IF(AA100="","",VLOOKUP(AA100,'[2]シフト記号表（勤務時間帯）'!$C$6:$K$35,9,FALSE))</f>
        <v/>
      </c>
      <c r="AB101" s="57" t="str">
        <f>IF(AB100="","",VLOOKUP(AB100,'[2]シフト記号表（勤務時間帯）'!$C$6:$K$35,9,FALSE))</f>
        <v/>
      </c>
      <c r="AC101" s="57" t="str">
        <f>IF(AC100="","",VLOOKUP(AC100,'[2]シフト記号表（勤務時間帯）'!$C$6:$K$35,9,FALSE))</f>
        <v/>
      </c>
      <c r="AD101" s="57" t="str">
        <f>IF(AD100="","",VLOOKUP(AD100,'[2]シフト記号表（勤務時間帯）'!$C$6:$K$35,9,FALSE))</f>
        <v/>
      </c>
      <c r="AE101" s="57" t="str">
        <f>IF(AE100="","",VLOOKUP(AE100,'[2]シフト記号表（勤務時間帯）'!$C$6:$K$35,9,FALSE))</f>
        <v/>
      </c>
      <c r="AF101" s="58" t="str">
        <f>IF(AF100="","",VLOOKUP(AF100,'[2]シフト記号表（勤務時間帯）'!$C$6:$K$35,9,FALSE))</f>
        <v/>
      </c>
      <c r="AG101" s="56" t="str">
        <f>IF(AG100="","",VLOOKUP(AG100,'[2]シフト記号表（勤務時間帯）'!$C$6:$K$35,9,FALSE))</f>
        <v/>
      </c>
      <c r="AH101" s="57" t="str">
        <f>IF(AH100="","",VLOOKUP(AH100,'[2]シフト記号表（勤務時間帯）'!$C$6:$K$35,9,FALSE))</f>
        <v/>
      </c>
      <c r="AI101" s="57" t="str">
        <f>IF(AI100="","",VLOOKUP(AI100,'[2]シフト記号表（勤務時間帯）'!$C$6:$K$35,9,FALSE))</f>
        <v/>
      </c>
      <c r="AJ101" s="57" t="str">
        <f>IF(AJ100="","",VLOOKUP(AJ100,'[2]シフト記号表（勤務時間帯）'!$C$6:$K$35,9,FALSE))</f>
        <v/>
      </c>
      <c r="AK101" s="57" t="str">
        <f>IF(AK100="","",VLOOKUP(AK100,'[2]シフト記号表（勤務時間帯）'!$C$6:$K$35,9,FALSE))</f>
        <v/>
      </c>
      <c r="AL101" s="57" t="str">
        <f>IF(AL100="","",VLOOKUP(AL100,'[2]シフト記号表（勤務時間帯）'!$C$6:$K$35,9,FALSE))</f>
        <v/>
      </c>
      <c r="AM101" s="58" t="str">
        <f>IF(AM100="","",VLOOKUP(AM100,'[2]シフト記号表（勤務時間帯）'!$C$6:$K$35,9,FALSE))</f>
        <v/>
      </c>
      <c r="AN101" s="56" t="str">
        <f>IF(AN100="","",VLOOKUP(AN100,'[2]シフト記号表（勤務時間帯）'!$C$6:$K$35,9,FALSE))</f>
        <v/>
      </c>
      <c r="AO101" s="57" t="str">
        <f>IF(AO100="","",VLOOKUP(AO100,'[2]シフト記号表（勤務時間帯）'!$C$6:$K$35,9,FALSE))</f>
        <v/>
      </c>
      <c r="AP101" s="57" t="str">
        <f>IF(AP100="","",VLOOKUP(AP100,'[2]シフト記号表（勤務時間帯）'!$C$6:$K$35,9,FALSE))</f>
        <v/>
      </c>
      <c r="AQ101" s="57" t="str">
        <f>IF(AQ100="","",VLOOKUP(AQ100,'[2]シフト記号表（勤務時間帯）'!$C$6:$K$35,9,FALSE))</f>
        <v/>
      </c>
      <c r="AR101" s="57" t="str">
        <f>IF(AR100="","",VLOOKUP(AR100,'[2]シフト記号表（勤務時間帯）'!$C$6:$K$35,9,FALSE))</f>
        <v/>
      </c>
      <c r="AS101" s="57" t="str">
        <f>IF(AS100="","",VLOOKUP(AS100,'[2]シフト記号表（勤務時間帯）'!$C$6:$K$35,9,FALSE))</f>
        <v/>
      </c>
      <c r="AT101" s="58" t="str">
        <f>IF(AT100="","",VLOOKUP(AT100,'[2]シフト記号表（勤務時間帯）'!$C$6:$K$35,9,FALSE))</f>
        <v/>
      </c>
      <c r="AU101" s="56" t="str">
        <f>IF(AU100="","",VLOOKUP(AU100,'[2]シフト記号表（勤務時間帯）'!$C$6:$K$35,9,FALSE))</f>
        <v/>
      </c>
      <c r="AV101" s="57" t="str">
        <f>IF(AV100="","",VLOOKUP(AV100,'[2]シフト記号表（勤務時間帯）'!$C$6:$K$35,9,FALSE))</f>
        <v/>
      </c>
      <c r="AW101" s="57" t="str">
        <f>IF(AW100="","",VLOOKUP(AW100,'[2]シフト記号表（勤務時間帯）'!$C$6:$K$35,9,FALSE))</f>
        <v/>
      </c>
      <c r="AX101" s="377">
        <f>IF($BB$3="４週",SUM(S101:AT101),IF($BB$3="暦月",SUM(S101:AW101),""))</f>
        <v>0</v>
      </c>
      <c r="AY101" s="378"/>
      <c r="AZ101" s="379">
        <f>IF($BB$3="４週",AX101/4,IF($BB$3="暦月",'通所介護（100名）'!AX101/('通所介護（100名）'!$BB$8/7),""))</f>
        <v>0</v>
      </c>
      <c r="BA101" s="380"/>
      <c r="BB101" s="312"/>
      <c r="BC101" s="622"/>
      <c r="BD101" s="622"/>
      <c r="BE101" s="622"/>
      <c r="BF101" s="270"/>
    </row>
    <row r="102" spans="2:58" ht="20.25" customHeight="1" x14ac:dyDescent="0.2">
      <c r="B102" s="385"/>
      <c r="C102" s="299"/>
      <c r="D102" s="300"/>
      <c r="E102" s="301"/>
      <c r="F102" s="62">
        <f>C100</f>
        <v>0</v>
      </c>
      <c r="G102" s="283"/>
      <c r="H102" s="263"/>
      <c r="I102" s="264"/>
      <c r="J102" s="264"/>
      <c r="K102" s="265"/>
      <c r="L102" s="288"/>
      <c r="M102" s="289"/>
      <c r="N102" s="289"/>
      <c r="O102" s="290"/>
      <c r="P102" s="627" t="s">
        <v>381</v>
      </c>
      <c r="Q102" s="628"/>
      <c r="R102" s="629"/>
      <c r="S102" s="59" t="str">
        <f>IF(S100="","",VLOOKUP(S100,'[2]シフト記号表（勤務時間帯）'!$C$6:$U$35,19,FALSE))</f>
        <v/>
      </c>
      <c r="T102" s="60" t="str">
        <f>IF(T100="","",VLOOKUP(T100,'[2]シフト記号表（勤務時間帯）'!$C$6:$U$35,19,FALSE))</f>
        <v/>
      </c>
      <c r="U102" s="60" t="str">
        <f>IF(U100="","",VLOOKUP(U100,'[2]シフト記号表（勤務時間帯）'!$C$6:$U$35,19,FALSE))</f>
        <v/>
      </c>
      <c r="V102" s="60" t="str">
        <f>IF(V100="","",VLOOKUP(V100,'[2]シフト記号表（勤務時間帯）'!$C$6:$U$35,19,FALSE))</f>
        <v/>
      </c>
      <c r="W102" s="60" t="str">
        <f>IF(W100="","",VLOOKUP(W100,'[2]シフト記号表（勤務時間帯）'!$C$6:$U$35,19,FALSE))</f>
        <v/>
      </c>
      <c r="X102" s="60" t="str">
        <f>IF(X100="","",VLOOKUP(X100,'[2]シフト記号表（勤務時間帯）'!$C$6:$U$35,19,FALSE))</f>
        <v/>
      </c>
      <c r="Y102" s="61" t="str">
        <f>IF(Y100="","",VLOOKUP(Y100,'[2]シフト記号表（勤務時間帯）'!$C$6:$U$35,19,FALSE))</f>
        <v/>
      </c>
      <c r="Z102" s="59" t="str">
        <f>IF(Z100="","",VLOOKUP(Z100,'[2]シフト記号表（勤務時間帯）'!$C$6:$U$35,19,FALSE))</f>
        <v/>
      </c>
      <c r="AA102" s="60" t="str">
        <f>IF(AA100="","",VLOOKUP(AA100,'[2]シフト記号表（勤務時間帯）'!$C$6:$U$35,19,FALSE))</f>
        <v/>
      </c>
      <c r="AB102" s="60" t="str">
        <f>IF(AB100="","",VLOOKUP(AB100,'[2]シフト記号表（勤務時間帯）'!$C$6:$U$35,19,FALSE))</f>
        <v/>
      </c>
      <c r="AC102" s="60" t="str">
        <f>IF(AC100="","",VLOOKUP(AC100,'[2]シフト記号表（勤務時間帯）'!$C$6:$U$35,19,FALSE))</f>
        <v/>
      </c>
      <c r="AD102" s="60" t="str">
        <f>IF(AD100="","",VLOOKUP(AD100,'[2]シフト記号表（勤務時間帯）'!$C$6:$U$35,19,FALSE))</f>
        <v/>
      </c>
      <c r="AE102" s="60" t="str">
        <f>IF(AE100="","",VLOOKUP(AE100,'[2]シフト記号表（勤務時間帯）'!$C$6:$U$35,19,FALSE))</f>
        <v/>
      </c>
      <c r="AF102" s="61" t="str">
        <f>IF(AF100="","",VLOOKUP(AF100,'[2]シフト記号表（勤務時間帯）'!$C$6:$U$35,19,FALSE))</f>
        <v/>
      </c>
      <c r="AG102" s="59" t="str">
        <f>IF(AG100="","",VLOOKUP(AG100,'[2]シフト記号表（勤務時間帯）'!$C$6:$U$35,19,FALSE))</f>
        <v/>
      </c>
      <c r="AH102" s="60" t="str">
        <f>IF(AH100="","",VLOOKUP(AH100,'[2]シフト記号表（勤務時間帯）'!$C$6:$U$35,19,FALSE))</f>
        <v/>
      </c>
      <c r="AI102" s="60" t="str">
        <f>IF(AI100="","",VLOOKUP(AI100,'[2]シフト記号表（勤務時間帯）'!$C$6:$U$35,19,FALSE))</f>
        <v/>
      </c>
      <c r="AJ102" s="60" t="str">
        <f>IF(AJ100="","",VLOOKUP(AJ100,'[2]シフト記号表（勤務時間帯）'!$C$6:$U$35,19,FALSE))</f>
        <v/>
      </c>
      <c r="AK102" s="60" t="str">
        <f>IF(AK100="","",VLOOKUP(AK100,'[2]シフト記号表（勤務時間帯）'!$C$6:$U$35,19,FALSE))</f>
        <v/>
      </c>
      <c r="AL102" s="60" t="str">
        <f>IF(AL100="","",VLOOKUP(AL100,'[2]シフト記号表（勤務時間帯）'!$C$6:$U$35,19,FALSE))</f>
        <v/>
      </c>
      <c r="AM102" s="61" t="str">
        <f>IF(AM100="","",VLOOKUP(AM100,'[2]シフト記号表（勤務時間帯）'!$C$6:$U$35,19,FALSE))</f>
        <v/>
      </c>
      <c r="AN102" s="59" t="str">
        <f>IF(AN100="","",VLOOKUP(AN100,'[2]シフト記号表（勤務時間帯）'!$C$6:$U$35,19,FALSE))</f>
        <v/>
      </c>
      <c r="AO102" s="60" t="str">
        <f>IF(AO100="","",VLOOKUP(AO100,'[2]シフト記号表（勤務時間帯）'!$C$6:$U$35,19,FALSE))</f>
        <v/>
      </c>
      <c r="AP102" s="60" t="str">
        <f>IF(AP100="","",VLOOKUP(AP100,'[2]シフト記号表（勤務時間帯）'!$C$6:$U$35,19,FALSE))</f>
        <v/>
      </c>
      <c r="AQ102" s="60" t="str">
        <f>IF(AQ100="","",VLOOKUP(AQ100,'[2]シフト記号表（勤務時間帯）'!$C$6:$U$35,19,FALSE))</f>
        <v/>
      </c>
      <c r="AR102" s="60" t="str">
        <f>IF(AR100="","",VLOOKUP(AR100,'[2]シフト記号表（勤務時間帯）'!$C$6:$U$35,19,FALSE))</f>
        <v/>
      </c>
      <c r="AS102" s="60" t="str">
        <f>IF(AS100="","",VLOOKUP(AS100,'[2]シフト記号表（勤務時間帯）'!$C$6:$U$35,19,FALSE))</f>
        <v/>
      </c>
      <c r="AT102" s="61" t="str">
        <f>IF(AT100="","",VLOOKUP(AT100,'[2]シフト記号表（勤務時間帯）'!$C$6:$U$35,19,FALSE))</f>
        <v/>
      </c>
      <c r="AU102" s="59" t="str">
        <f>IF(AU100="","",VLOOKUP(AU100,'[2]シフト記号表（勤務時間帯）'!$C$6:$U$35,19,FALSE))</f>
        <v/>
      </c>
      <c r="AV102" s="60" t="str">
        <f>IF(AV100="","",VLOOKUP(AV100,'[2]シフト記号表（勤務時間帯）'!$C$6:$U$35,19,FALSE))</f>
        <v/>
      </c>
      <c r="AW102" s="60" t="str">
        <f>IF(AW100="","",VLOOKUP(AW100,'[2]シフト記号表（勤務時間帯）'!$C$6:$U$35,19,FALSE))</f>
        <v/>
      </c>
      <c r="AX102" s="381">
        <f>IF($BB$3="４週",SUM(S102:AT102),IF($BB$3="暦月",SUM(S102:AW102),""))</f>
        <v>0</v>
      </c>
      <c r="AY102" s="382"/>
      <c r="AZ102" s="383">
        <f>IF($BB$3="４週",AX102/4,IF($BB$3="暦月",'通所介護（100名）'!AX102/('通所介護（100名）'!$BB$8/7),""))</f>
        <v>0</v>
      </c>
      <c r="BA102" s="384"/>
      <c r="BB102" s="313"/>
      <c r="BC102" s="289"/>
      <c r="BD102" s="289"/>
      <c r="BE102" s="289"/>
      <c r="BF102" s="290"/>
    </row>
    <row r="103" spans="2:58" ht="20.25" customHeight="1" x14ac:dyDescent="0.2">
      <c r="B103" s="385">
        <f>B100+1</f>
        <v>28</v>
      </c>
      <c r="C103" s="294"/>
      <c r="D103" s="295"/>
      <c r="E103" s="296"/>
      <c r="F103" s="126"/>
      <c r="G103" s="282"/>
      <c r="H103" s="284"/>
      <c r="I103" s="264"/>
      <c r="J103" s="264"/>
      <c r="K103" s="265"/>
      <c r="L103" s="285"/>
      <c r="M103" s="286"/>
      <c r="N103" s="286"/>
      <c r="O103" s="287"/>
      <c r="P103" s="630" t="s">
        <v>377</v>
      </c>
      <c r="Q103" s="631"/>
      <c r="R103" s="632"/>
      <c r="S103" s="53"/>
      <c r="T103" s="54"/>
      <c r="U103" s="54"/>
      <c r="V103" s="54"/>
      <c r="W103" s="54"/>
      <c r="X103" s="54"/>
      <c r="Y103" s="55"/>
      <c r="Z103" s="53"/>
      <c r="AA103" s="54"/>
      <c r="AB103" s="54"/>
      <c r="AC103" s="54"/>
      <c r="AD103" s="54"/>
      <c r="AE103" s="54"/>
      <c r="AF103" s="55"/>
      <c r="AG103" s="53"/>
      <c r="AH103" s="54"/>
      <c r="AI103" s="54"/>
      <c r="AJ103" s="54"/>
      <c r="AK103" s="54"/>
      <c r="AL103" s="54"/>
      <c r="AM103" s="55"/>
      <c r="AN103" s="53"/>
      <c r="AO103" s="54"/>
      <c r="AP103" s="54"/>
      <c r="AQ103" s="54"/>
      <c r="AR103" s="54"/>
      <c r="AS103" s="54"/>
      <c r="AT103" s="55"/>
      <c r="AU103" s="53"/>
      <c r="AV103" s="54"/>
      <c r="AW103" s="54"/>
      <c r="AX103" s="373"/>
      <c r="AY103" s="374"/>
      <c r="AZ103" s="375"/>
      <c r="BA103" s="376"/>
      <c r="BB103" s="311"/>
      <c r="BC103" s="286"/>
      <c r="BD103" s="286"/>
      <c r="BE103" s="286"/>
      <c r="BF103" s="287"/>
    </row>
    <row r="104" spans="2:58" ht="20.25" customHeight="1" x14ac:dyDescent="0.2">
      <c r="B104" s="385"/>
      <c r="C104" s="297"/>
      <c r="D104" s="633"/>
      <c r="E104" s="298"/>
      <c r="F104" s="23"/>
      <c r="G104" s="259"/>
      <c r="H104" s="263"/>
      <c r="I104" s="264"/>
      <c r="J104" s="264"/>
      <c r="K104" s="265"/>
      <c r="L104" s="269"/>
      <c r="M104" s="622"/>
      <c r="N104" s="622"/>
      <c r="O104" s="270"/>
      <c r="P104" s="623" t="s">
        <v>380</v>
      </c>
      <c r="Q104" s="624"/>
      <c r="R104" s="625"/>
      <c r="S104" s="56" t="str">
        <f>IF(S103="","",VLOOKUP(S103,'[2]シフト記号表（勤務時間帯）'!$C$6:$K$35,9,FALSE))</f>
        <v/>
      </c>
      <c r="T104" s="57" t="str">
        <f>IF(T103="","",VLOOKUP(T103,'[2]シフト記号表（勤務時間帯）'!$C$6:$K$35,9,FALSE))</f>
        <v/>
      </c>
      <c r="U104" s="57" t="str">
        <f>IF(U103="","",VLOOKUP(U103,'[2]シフト記号表（勤務時間帯）'!$C$6:$K$35,9,FALSE))</f>
        <v/>
      </c>
      <c r="V104" s="57" t="str">
        <f>IF(V103="","",VLOOKUP(V103,'[2]シフト記号表（勤務時間帯）'!$C$6:$K$35,9,FALSE))</f>
        <v/>
      </c>
      <c r="W104" s="57" t="str">
        <f>IF(W103="","",VLOOKUP(W103,'[2]シフト記号表（勤務時間帯）'!$C$6:$K$35,9,FALSE))</f>
        <v/>
      </c>
      <c r="X104" s="57" t="str">
        <f>IF(X103="","",VLOOKUP(X103,'[2]シフト記号表（勤務時間帯）'!$C$6:$K$35,9,FALSE))</f>
        <v/>
      </c>
      <c r="Y104" s="58" t="str">
        <f>IF(Y103="","",VLOOKUP(Y103,'[2]シフト記号表（勤務時間帯）'!$C$6:$K$35,9,FALSE))</f>
        <v/>
      </c>
      <c r="Z104" s="56" t="str">
        <f>IF(Z103="","",VLOOKUP(Z103,'[2]シフト記号表（勤務時間帯）'!$C$6:$K$35,9,FALSE))</f>
        <v/>
      </c>
      <c r="AA104" s="57" t="str">
        <f>IF(AA103="","",VLOOKUP(AA103,'[2]シフト記号表（勤務時間帯）'!$C$6:$K$35,9,FALSE))</f>
        <v/>
      </c>
      <c r="AB104" s="57" t="str">
        <f>IF(AB103="","",VLOOKUP(AB103,'[2]シフト記号表（勤務時間帯）'!$C$6:$K$35,9,FALSE))</f>
        <v/>
      </c>
      <c r="AC104" s="57" t="str">
        <f>IF(AC103="","",VLOOKUP(AC103,'[2]シフト記号表（勤務時間帯）'!$C$6:$K$35,9,FALSE))</f>
        <v/>
      </c>
      <c r="AD104" s="57" t="str">
        <f>IF(AD103="","",VLOOKUP(AD103,'[2]シフト記号表（勤務時間帯）'!$C$6:$K$35,9,FALSE))</f>
        <v/>
      </c>
      <c r="AE104" s="57" t="str">
        <f>IF(AE103="","",VLOOKUP(AE103,'[2]シフト記号表（勤務時間帯）'!$C$6:$K$35,9,FALSE))</f>
        <v/>
      </c>
      <c r="AF104" s="58" t="str">
        <f>IF(AF103="","",VLOOKUP(AF103,'[2]シフト記号表（勤務時間帯）'!$C$6:$K$35,9,FALSE))</f>
        <v/>
      </c>
      <c r="AG104" s="56" t="str">
        <f>IF(AG103="","",VLOOKUP(AG103,'[2]シフト記号表（勤務時間帯）'!$C$6:$K$35,9,FALSE))</f>
        <v/>
      </c>
      <c r="AH104" s="57" t="str">
        <f>IF(AH103="","",VLOOKUP(AH103,'[2]シフト記号表（勤務時間帯）'!$C$6:$K$35,9,FALSE))</f>
        <v/>
      </c>
      <c r="AI104" s="57" t="str">
        <f>IF(AI103="","",VLOOKUP(AI103,'[2]シフト記号表（勤務時間帯）'!$C$6:$K$35,9,FALSE))</f>
        <v/>
      </c>
      <c r="AJ104" s="57" t="str">
        <f>IF(AJ103="","",VLOOKUP(AJ103,'[2]シフト記号表（勤務時間帯）'!$C$6:$K$35,9,FALSE))</f>
        <v/>
      </c>
      <c r="AK104" s="57" t="str">
        <f>IF(AK103="","",VLOOKUP(AK103,'[2]シフト記号表（勤務時間帯）'!$C$6:$K$35,9,FALSE))</f>
        <v/>
      </c>
      <c r="AL104" s="57" t="str">
        <f>IF(AL103="","",VLOOKUP(AL103,'[2]シフト記号表（勤務時間帯）'!$C$6:$K$35,9,FALSE))</f>
        <v/>
      </c>
      <c r="AM104" s="58" t="str">
        <f>IF(AM103="","",VLOOKUP(AM103,'[2]シフト記号表（勤務時間帯）'!$C$6:$K$35,9,FALSE))</f>
        <v/>
      </c>
      <c r="AN104" s="56" t="str">
        <f>IF(AN103="","",VLOOKUP(AN103,'[2]シフト記号表（勤務時間帯）'!$C$6:$K$35,9,FALSE))</f>
        <v/>
      </c>
      <c r="AO104" s="57" t="str">
        <f>IF(AO103="","",VLOOKUP(AO103,'[2]シフト記号表（勤務時間帯）'!$C$6:$K$35,9,FALSE))</f>
        <v/>
      </c>
      <c r="AP104" s="57" t="str">
        <f>IF(AP103="","",VLOOKUP(AP103,'[2]シフト記号表（勤務時間帯）'!$C$6:$K$35,9,FALSE))</f>
        <v/>
      </c>
      <c r="AQ104" s="57" t="str">
        <f>IF(AQ103="","",VLOOKUP(AQ103,'[2]シフト記号表（勤務時間帯）'!$C$6:$K$35,9,FALSE))</f>
        <v/>
      </c>
      <c r="AR104" s="57" t="str">
        <f>IF(AR103="","",VLOOKUP(AR103,'[2]シフト記号表（勤務時間帯）'!$C$6:$K$35,9,FALSE))</f>
        <v/>
      </c>
      <c r="AS104" s="57" t="str">
        <f>IF(AS103="","",VLOOKUP(AS103,'[2]シフト記号表（勤務時間帯）'!$C$6:$K$35,9,FALSE))</f>
        <v/>
      </c>
      <c r="AT104" s="58" t="str">
        <f>IF(AT103="","",VLOOKUP(AT103,'[2]シフト記号表（勤務時間帯）'!$C$6:$K$35,9,FALSE))</f>
        <v/>
      </c>
      <c r="AU104" s="56" t="str">
        <f>IF(AU103="","",VLOOKUP(AU103,'[2]シフト記号表（勤務時間帯）'!$C$6:$K$35,9,FALSE))</f>
        <v/>
      </c>
      <c r="AV104" s="57" t="str">
        <f>IF(AV103="","",VLOOKUP(AV103,'[2]シフト記号表（勤務時間帯）'!$C$6:$K$35,9,FALSE))</f>
        <v/>
      </c>
      <c r="AW104" s="57" t="str">
        <f>IF(AW103="","",VLOOKUP(AW103,'[2]シフト記号表（勤務時間帯）'!$C$6:$K$35,9,FALSE))</f>
        <v/>
      </c>
      <c r="AX104" s="377">
        <f>IF($BB$3="４週",SUM(S104:AT104),IF($BB$3="暦月",SUM(S104:AW104),""))</f>
        <v>0</v>
      </c>
      <c r="AY104" s="378"/>
      <c r="AZ104" s="379">
        <f>IF($BB$3="４週",AX104/4,IF($BB$3="暦月",'通所介護（100名）'!AX104/('通所介護（100名）'!$BB$8/7),""))</f>
        <v>0</v>
      </c>
      <c r="BA104" s="380"/>
      <c r="BB104" s="312"/>
      <c r="BC104" s="622"/>
      <c r="BD104" s="622"/>
      <c r="BE104" s="622"/>
      <c r="BF104" s="270"/>
    </row>
    <row r="105" spans="2:58" ht="20.25" customHeight="1" x14ac:dyDescent="0.2">
      <c r="B105" s="385"/>
      <c r="C105" s="299"/>
      <c r="D105" s="300"/>
      <c r="E105" s="301"/>
      <c r="F105" s="62">
        <f>C103</f>
        <v>0</v>
      </c>
      <c r="G105" s="283"/>
      <c r="H105" s="263"/>
      <c r="I105" s="264"/>
      <c r="J105" s="264"/>
      <c r="K105" s="265"/>
      <c r="L105" s="288"/>
      <c r="M105" s="289"/>
      <c r="N105" s="289"/>
      <c r="O105" s="290"/>
      <c r="P105" s="627" t="s">
        <v>381</v>
      </c>
      <c r="Q105" s="628"/>
      <c r="R105" s="629"/>
      <c r="S105" s="59" t="str">
        <f>IF(S103="","",VLOOKUP(S103,'[2]シフト記号表（勤務時間帯）'!$C$6:$U$35,19,FALSE))</f>
        <v/>
      </c>
      <c r="T105" s="60" t="str">
        <f>IF(T103="","",VLOOKUP(T103,'[2]シフト記号表（勤務時間帯）'!$C$6:$U$35,19,FALSE))</f>
        <v/>
      </c>
      <c r="U105" s="60" t="str">
        <f>IF(U103="","",VLOOKUP(U103,'[2]シフト記号表（勤務時間帯）'!$C$6:$U$35,19,FALSE))</f>
        <v/>
      </c>
      <c r="V105" s="60" t="str">
        <f>IF(V103="","",VLOOKUP(V103,'[2]シフト記号表（勤務時間帯）'!$C$6:$U$35,19,FALSE))</f>
        <v/>
      </c>
      <c r="W105" s="60" t="str">
        <f>IF(W103="","",VLOOKUP(W103,'[2]シフト記号表（勤務時間帯）'!$C$6:$U$35,19,FALSE))</f>
        <v/>
      </c>
      <c r="X105" s="60" t="str">
        <f>IF(X103="","",VLOOKUP(X103,'[2]シフト記号表（勤務時間帯）'!$C$6:$U$35,19,FALSE))</f>
        <v/>
      </c>
      <c r="Y105" s="61" t="str">
        <f>IF(Y103="","",VLOOKUP(Y103,'[2]シフト記号表（勤務時間帯）'!$C$6:$U$35,19,FALSE))</f>
        <v/>
      </c>
      <c r="Z105" s="59" t="str">
        <f>IF(Z103="","",VLOOKUP(Z103,'[2]シフト記号表（勤務時間帯）'!$C$6:$U$35,19,FALSE))</f>
        <v/>
      </c>
      <c r="AA105" s="60" t="str">
        <f>IF(AA103="","",VLOOKUP(AA103,'[2]シフト記号表（勤務時間帯）'!$C$6:$U$35,19,FALSE))</f>
        <v/>
      </c>
      <c r="AB105" s="60" t="str">
        <f>IF(AB103="","",VLOOKUP(AB103,'[2]シフト記号表（勤務時間帯）'!$C$6:$U$35,19,FALSE))</f>
        <v/>
      </c>
      <c r="AC105" s="60" t="str">
        <f>IF(AC103="","",VLOOKUP(AC103,'[2]シフト記号表（勤務時間帯）'!$C$6:$U$35,19,FALSE))</f>
        <v/>
      </c>
      <c r="AD105" s="60" t="str">
        <f>IF(AD103="","",VLOOKUP(AD103,'[2]シフト記号表（勤務時間帯）'!$C$6:$U$35,19,FALSE))</f>
        <v/>
      </c>
      <c r="AE105" s="60" t="str">
        <f>IF(AE103="","",VLOOKUP(AE103,'[2]シフト記号表（勤務時間帯）'!$C$6:$U$35,19,FALSE))</f>
        <v/>
      </c>
      <c r="AF105" s="61" t="str">
        <f>IF(AF103="","",VLOOKUP(AF103,'[2]シフト記号表（勤務時間帯）'!$C$6:$U$35,19,FALSE))</f>
        <v/>
      </c>
      <c r="AG105" s="59" t="str">
        <f>IF(AG103="","",VLOOKUP(AG103,'[2]シフト記号表（勤務時間帯）'!$C$6:$U$35,19,FALSE))</f>
        <v/>
      </c>
      <c r="AH105" s="60" t="str">
        <f>IF(AH103="","",VLOOKUP(AH103,'[2]シフト記号表（勤務時間帯）'!$C$6:$U$35,19,FALSE))</f>
        <v/>
      </c>
      <c r="AI105" s="60" t="str">
        <f>IF(AI103="","",VLOOKUP(AI103,'[2]シフト記号表（勤務時間帯）'!$C$6:$U$35,19,FALSE))</f>
        <v/>
      </c>
      <c r="AJ105" s="60" t="str">
        <f>IF(AJ103="","",VLOOKUP(AJ103,'[2]シフト記号表（勤務時間帯）'!$C$6:$U$35,19,FALSE))</f>
        <v/>
      </c>
      <c r="AK105" s="60" t="str">
        <f>IF(AK103="","",VLOOKUP(AK103,'[2]シフト記号表（勤務時間帯）'!$C$6:$U$35,19,FALSE))</f>
        <v/>
      </c>
      <c r="AL105" s="60" t="str">
        <f>IF(AL103="","",VLOOKUP(AL103,'[2]シフト記号表（勤務時間帯）'!$C$6:$U$35,19,FALSE))</f>
        <v/>
      </c>
      <c r="AM105" s="61" t="str">
        <f>IF(AM103="","",VLOOKUP(AM103,'[2]シフト記号表（勤務時間帯）'!$C$6:$U$35,19,FALSE))</f>
        <v/>
      </c>
      <c r="AN105" s="59" t="str">
        <f>IF(AN103="","",VLOOKUP(AN103,'[2]シフト記号表（勤務時間帯）'!$C$6:$U$35,19,FALSE))</f>
        <v/>
      </c>
      <c r="AO105" s="60" t="str">
        <f>IF(AO103="","",VLOOKUP(AO103,'[2]シフト記号表（勤務時間帯）'!$C$6:$U$35,19,FALSE))</f>
        <v/>
      </c>
      <c r="AP105" s="60" t="str">
        <f>IF(AP103="","",VLOOKUP(AP103,'[2]シフト記号表（勤務時間帯）'!$C$6:$U$35,19,FALSE))</f>
        <v/>
      </c>
      <c r="AQ105" s="60" t="str">
        <f>IF(AQ103="","",VLOOKUP(AQ103,'[2]シフト記号表（勤務時間帯）'!$C$6:$U$35,19,FALSE))</f>
        <v/>
      </c>
      <c r="AR105" s="60" t="str">
        <f>IF(AR103="","",VLOOKUP(AR103,'[2]シフト記号表（勤務時間帯）'!$C$6:$U$35,19,FALSE))</f>
        <v/>
      </c>
      <c r="AS105" s="60" t="str">
        <f>IF(AS103="","",VLOOKUP(AS103,'[2]シフト記号表（勤務時間帯）'!$C$6:$U$35,19,FALSE))</f>
        <v/>
      </c>
      <c r="AT105" s="61" t="str">
        <f>IF(AT103="","",VLOOKUP(AT103,'[2]シフト記号表（勤務時間帯）'!$C$6:$U$35,19,FALSE))</f>
        <v/>
      </c>
      <c r="AU105" s="59" t="str">
        <f>IF(AU103="","",VLOOKUP(AU103,'[2]シフト記号表（勤務時間帯）'!$C$6:$U$35,19,FALSE))</f>
        <v/>
      </c>
      <c r="AV105" s="60" t="str">
        <f>IF(AV103="","",VLOOKUP(AV103,'[2]シフト記号表（勤務時間帯）'!$C$6:$U$35,19,FALSE))</f>
        <v/>
      </c>
      <c r="AW105" s="60" t="str">
        <f>IF(AW103="","",VLOOKUP(AW103,'[2]シフト記号表（勤務時間帯）'!$C$6:$U$35,19,FALSE))</f>
        <v/>
      </c>
      <c r="AX105" s="381">
        <f>IF($BB$3="４週",SUM(S105:AT105),IF($BB$3="暦月",SUM(S105:AW105),""))</f>
        <v>0</v>
      </c>
      <c r="AY105" s="382"/>
      <c r="AZ105" s="383">
        <f>IF($BB$3="４週",AX105/4,IF($BB$3="暦月",'通所介護（100名）'!AX105/('通所介護（100名）'!$BB$8/7),""))</f>
        <v>0</v>
      </c>
      <c r="BA105" s="384"/>
      <c r="BB105" s="313"/>
      <c r="BC105" s="289"/>
      <c r="BD105" s="289"/>
      <c r="BE105" s="289"/>
      <c r="BF105" s="290"/>
    </row>
    <row r="106" spans="2:58" ht="20.25" customHeight="1" x14ac:dyDescent="0.2">
      <c r="B106" s="385">
        <f>B103+1</f>
        <v>29</v>
      </c>
      <c r="C106" s="294"/>
      <c r="D106" s="295"/>
      <c r="E106" s="296"/>
      <c r="F106" s="126"/>
      <c r="G106" s="282"/>
      <c r="H106" s="284"/>
      <c r="I106" s="264"/>
      <c r="J106" s="264"/>
      <c r="K106" s="265"/>
      <c r="L106" s="285"/>
      <c r="M106" s="286"/>
      <c r="N106" s="286"/>
      <c r="O106" s="287"/>
      <c r="P106" s="630" t="s">
        <v>377</v>
      </c>
      <c r="Q106" s="631"/>
      <c r="R106" s="632"/>
      <c r="S106" s="53"/>
      <c r="T106" s="54"/>
      <c r="U106" s="54"/>
      <c r="V106" s="54"/>
      <c r="W106" s="54"/>
      <c r="X106" s="54"/>
      <c r="Y106" s="55"/>
      <c r="Z106" s="53"/>
      <c r="AA106" s="54"/>
      <c r="AB106" s="54"/>
      <c r="AC106" s="54"/>
      <c r="AD106" s="54"/>
      <c r="AE106" s="54"/>
      <c r="AF106" s="55"/>
      <c r="AG106" s="53"/>
      <c r="AH106" s="54"/>
      <c r="AI106" s="54"/>
      <c r="AJ106" s="54"/>
      <c r="AK106" s="54"/>
      <c r="AL106" s="54"/>
      <c r="AM106" s="55"/>
      <c r="AN106" s="53"/>
      <c r="AO106" s="54"/>
      <c r="AP106" s="54"/>
      <c r="AQ106" s="54"/>
      <c r="AR106" s="54"/>
      <c r="AS106" s="54"/>
      <c r="AT106" s="55"/>
      <c r="AU106" s="53"/>
      <c r="AV106" s="54"/>
      <c r="AW106" s="54"/>
      <c r="AX106" s="373"/>
      <c r="AY106" s="374"/>
      <c r="AZ106" s="375"/>
      <c r="BA106" s="376"/>
      <c r="BB106" s="311"/>
      <c r="BC106" s="286"/>
      <c r="BD106" s="286"/>
      <c r="BE106" s="286"/>
      <c r="BF106" s="287"/>
    </row>
    <row r="107" spans="2:58" ht="20.25" customHeight="1" x14ac:dyDescent="0.2">
      <c r="B107" s="385"/>
      <c r="C107" s="297"/>
      <c r="D107" s="633"/>
      <c r="E107" s="298"/>
      <c r="F107" s="23"/>
      <c r="G107" s="259"/>
      <c r="H107" s="263"/>
      <c r="I107" s="264"/>
      <c r="J107" s="264"/>
      <c r="K107" s="265"/>
      <c r="L107" s="269"/>
      <c r="M107" s="622"/>
      <c r="N107" s="622"/>
      <c r="O107" s="270"/>
      <c r="P107" s="623" t="s">
        <v>380</v>
      </c>
      <c r="Q107" s="624"/>
      <c r="R107" s="625"/>
      <c r="S107" s="56" t="str">
        <f>IF(S106="","",VLOOKUP(S106,'[2]シフト記号表（勤務時間帯）'!$C$6:$K$35,9,FALSE))</f>
        <v/>
      </c>
      <c r="T107" s="57" t="str">
        <f>IF(T106="","",VLOOKUP(T106,'[2]シフト記号表（勤務時間帯）'!$C$6:$K$35,9,FALSE))</f>
        <v/>
      </c>
      <c r="U107" s="57" t="str">
        <f>IF(U106="","",VLOOKUP(U106,'[2]シフト記号表（勤務時間帯）'!$C$6:$K$35,9,FALSE))</f>
        <v/>
      </c>
      <c r="V107" s="57" t="str">
        <f>IF(V106="","",VLOOKUP(V106,'[2]シフト記号表（勤務時間帯）'!$C$6:$K$35,9,FALSE))</f>
        <v/>
      </c>
      <c r="W107" s="57" t="str">
        <f>IF(W106="","",VLOOKUP(W106,'[2]シフト記号表（勤務時間帯）'!$C$6:$K$35,9,FALSE))</f>
        <v/>
      </c>
      <c r="X107" s="57" t="str">
        <f>IF(X106="","",VLOOKUP(X106,'[2]シフト記号表（勤務時間帯）'!$C$6:$K$35,9,FALSE))</f>
        <v/>
      </c>
      <c r="Y107" s="58" t="str">
        <f>IF(Y106="","",VLOOKUP(Y106,'[2]シフト記号表（勤務時間帯）'!$C$6:$K$35,9,FALSE))</f>
        <v/>
      </c>
      <c r="Z107" s="56" t="str">
        <f>IF(Z106="","",VLOOKUP(Z106,'[2]シフト記号表（勤務時間帯）'!$C$6:$K$35,9,FALSE))</f>
        <v/>
      </c>
      <c r="AA107" s="57" t="str">
        <f>IF(AA106="","",VLOOKUP(AA106,'[2]シフト記号表（勤務時間帯）'!$C$6:$K$35,9,FALSE))</f>
        <v/>
      </c>
      <c r="AB107" s="57" t="str">
        <f>IF(AB106="","",VLOOKUP(AB106,'[2]シフト記号表（勤務時間帯）'!$C$6:$K$35,9,FALSE))</f>
        <v/>
      </c>
      <c r="AC107" s="57" t="str">
        <f>IF(AC106="","",VLOOKUP(AC106,'[2]シフト記号表（勤務時間帯）'!$C$6:$K$35,9,FALSE))</f>
        <v/>
      </c>
      <c r="AD107" s="57" t="str">
        <f>IF(AD106="","",VLOOKUP(AD106,'[2]シフト記号表（勤務時間帯）'!$C$6:$K$35,9,FALSE))</f>
        <v/>
      </c>
      <c r="AE107" s="57" t="str">
        <f>IF(AE106="","",VLOOKUP(AE106,'[2]シフト記号表（勤務時間帯）'!$C$6:$K$35,9,FALSE))</f>
        <v/>
      </c>
      <c r="AF107" s="58" t="str">
        <f>IF(AF106="","",VLOOKUP(AF106,'[2]シフト記号表（勤務時間帯）'!$C$6:$K$35,9,FALSE))</f>
        <v/>
      </c>
      <c r="AG107" s="56" t="str">
        <f>IF(AG106="","",VLOOKUP(AG106,'[2]シフト記号表（勤務時間帯）'!$C$6:$K$35,9,FALSE))</f>
        <v/>
      </c>
      <c r="AH107" s="57" t="str">
        <f>IF(AH106="","",VLOOKUP(AH106,'[2]シフト記号表（勤務時間帯）'!$C$6:$K$35,9,FALSE))</f>
        <v/>
      </c>
      <c r="AI107" s="57" t="str">
        <f>IF(AI106="","",VLOOKUP(AI106,'[2]シフト記号表（勤務時間帯）'!$C$6:$K$35,9,FALSE))</f>
        <v/>
      </c>
      <c r="AJ107" s="57" t="str">
        <f>IF(AJ106="","",VLOOKUP(AJ106,'[2]シフト記号表（勤務時間帯）'!$C$6:$K$35,9,FALSE))</f>
        <v/>
      </c>
      <c r="AK107" s="57" t="str">
        <f>IF(AK106="","",VLOOKUP(AK106,'[2]シフト記号表（勤務時間帯）'!$C$6:$K$35,9,FALSE))</f>
        <v/>
      </c>
      <c r="AL107" s="57" t="str">
        <f>IF(AL106="","",VLOOKUP(AL106,'[2]シフト記号表（勤務時間帯）'!$C$6:$K$35,9,FALSE))</f>
        <v/>
      </c>
      <c r="AM107" s="58" t="str">
        <f>IF(AM106="","",VLOOKUP(AM106,'[2]シフト記号表（勤務時間帯）'!$C$6:$K$35,9,FALSE))</f>
        <v/>
      </c>
      <c r="AN107" s="56" t="str">
        <f>IF(AN106="","",VLOOKUP(AN106,'[2]シフト記号表（勤務時間帯）'!$C$6:$K$35,9,FALSE))</f>
        <v/>
      </c>
      <c r="AO107" s="57" t="str">
        <f>IF(AO106="","",VLOOKUP(AO106,'[2]シフト記号表（勤務時間帯）'!$C$6:$K$35,9,FALSE))</f>
        <v/>
      </c>
      <c r="AP107" s="57" t="str">
        <f>IF(AP106="","",VLOOKUP(AP106,'[2]シフト記号表（勤務時間帯）'!$C$6:$K$35,9,FALSE))</f>
        <v/>
      </c>
      <c r="AQ107" s="57" t="str">
        <f>IF(AQ106="","",VLOOKUP(AQ106,'[2]シフト記号表（勤務時間帯）'!$C$6:$K$35,9,FALSE))</f>
        <v/>
      </c>
      <c r="AR107" s="57" t="str">
        <f>IF(AR106="","",VLOOKUP(AR106,'[2]シフト記号表（勤務時間帯）'!$C$6:$K$35,9,FALSE))</f>
        <v/>
      </c>
      <c r="AS107" s="57" t="str">
        <f>IF(AS106="","",VLOOKUP(AS106,'[2]シフト記号表（勤務時間帯）'!$C$6:$K$35,9,FALSE))</f>
        <v/>
      </c>
      <c r="AT107" s="58" t="str">
        <f>IF(AT106="","",VLOOKUP(AT106,'[2]シフト記号表（勤務時間帯）'!$C$6:$K$35,9,FALSE))</f>
        <v/>
      </c>
      <c r="AU107" s="56" t="str">
        <f>IF(AU106="","",VLOOKUP(AU106,'[2]シフト記号表（勤務時間帯）'!$C$6:$K$35,9,FALSE))</f>
        <v/>
      </c>
      <c r="AV107" s="57" t="str">
        <f>IF(AV106="","",VLOOKUP(AV106,'[2]シフト記号表（勤務時間帯）'!$C$6:$K$35,9,FALSE))</f>
        <v/>
      </c>
      <c r="AW107" s="57" t="str">
        <f>IF(AW106="","",VLOOKUP(AW106,'[2]シフト記号表（勤務時間帯）'!$C$6:$K$35,9,FALSE))</f>
        <v/>
      </c>
      <c r="AX107" s="377">
        <f>IF($BB$3="４週",SUM(S107:AT107),IF($BB$3="暦月",SUM(S107:AW107),""))</f>
        <v>0</v>
      </c>
      <c r="AY107" s="378"/>
      <c r="AZ107" s="379">
        <f>IF($BB$3="４週",AX107/4,IF($BB$3="暦月",'通所介護（100名）'!AX107/('通所介護（100名）'!$BB$8/7),""))</f>
        <v>0</v>
      </c>
      <c r="BA107" s="380"/>
      <c r="BB107" s="312"/>
      <c r="BC107" s="622"/>
      <c r="BD107" s="622"/>
      <c r="BE107" s="622"/>
      <c r="BF107" s="270"/>
    </row>
    <row r="108" spans="2:58" ht="20.25" customHeight="1" x14ac:dyDescent="0.2">
      <c r="B108" s="385"/>
      <c r="C108" s="299"/>
      <c r="D108" s="300"/>
      <c r="E108" s="301"/>
      <c r="F108" s="62">
        <f>C106</f>
        <v>0</v>
      </c>
      <c r="G108" s="283"/>
      <c r="H108" s="263"/>
      <c r="I108" s="264"/>
      <c r="J108" s="264"/>
      <c r="K108" s="265"/>
      <c r="L108" s="288"/>
      <c r="M108" s="289"/>
      <c r="N108" s="289"/>
      <c r="O108" s="290"/>
      <c r="P108" s="627" t="s">
        <v>381</v>
      </c>
      <c r="Q108" s="628"/>
      <c r="R108" s="629"/>
      <c r="S108" s="59" t="str">
        <f>IF(S106="","",VLOOKUP(S106,'[2]シフト記号表（勤務時間帯）'!$C$6:$U$35,19,FALSE))</f>
        <v/>
      </c>
      <c r="T108" s="60" t="str">
        <f>IF(T106="","",VLOOKUP(T106,'[2]シフト記号表（勤務時間帯）'!$C$6:$U$35,19,FALSE))</f>
        <v/>
      </c>
      <c r="U108" s="60" t="str">
        <f>IF(U106="","",VLOOKUP(U106,'[2]シフト記号表（勤務時間帯）'!$C$6:$U$35,19,FALSE))</f>
        <v/>
      </c>
      <c r="V108" s="60" t="str">
        <f>IF(V106="","",VLOOKUP(V106,'[2]シフト記号表（勤務時間帯）'!$C$6:$U$35,19,FALSE))</f>
        <v/>
      </c>
      <c r="W108" s="60" t="str">
        <f>IF(W106="","",VLOOKUP(W106,'[2]シフト記号表（勤務時間帯）'!$C$6:$U$35,19,FALSE))</f>
        <v/>
      </c>
      <c r="X108" s="60" t="str">
        <f>IF(X106="","",VLOOKUP(X106,'[2]シフト記号表（勤務時間帯）'!$C$6:$U$35,19,FALSE))</f>
        <v/>
      </c>
      <c r="Y108" s="61" t="str">
        <f>IF(Y106="","",VLOOKUP(Y106,'[2]シフト記号表（勤務時間帯）'!$C$6:$U$35,19,FALSE))</f>
        <v/>
      </c>
      <c r="Z108" s="59" t="str">
        <f>IF(Z106="","",VLOOKUP(Z106,'[2]シフト記号表（勤務時間帯）'!$C$6:$U$35,19,FALSE))</f>
        <v/>
      </c>
      <c r="AA108" s="60" t="str">
        <f>IF(AA106="","",VLOOKUP(AA106,'[2]シフト記号表（勤務時間帯）'!$C$6:$U$35,19,FALSE))</f>
        <v/>
      </c>
      <c r="AB108" s="60" t="str">
        <f>IF(AB106="","",VLOOKUP(AB106,'[2]シフト記号表（勤務時間帯）'!$C$6:$U$35,19,FALSE))</f>
        <v/>
      </c>
      <c r="AC108" s="60" t="str">
        <f>IF(AC106="","",VLOOKUP(AC106,'[2]シフト記号表（勤務時間帯）'!$C$6:$U$35,19,FALSE))</f>
        <v/>
      </c>
      <c r="AD108" s="60" t="str">
        <f>IF(AD106="","",VLOOKUP(AD106,'[2]シフト記号表（勤務時間帯）'!$C$6:$U$35,19,FALSE))</f>
        <v/>
      </c>
      <c r="AE108" s="60" t="str">
        <f>IF(AE106="","",VLOOKUP(AE106,'[2]シフト記号表（勤務時間帯）'!$C$6:$U$35,19,FALSE))</f>
        <v/>
      </c>
      <c r="AF108" s="61" t="str">
        <f>IF(AF106="","",VLOOKUP(AF106,'[2]シフト記号表（勤務時間帯）'!$C$6:$U$35,19,FALSE))</f>
        <v/>
      </c>
      <c r="AG108" s="59" t="str">
        <f>IF(AG106="","",VLOOKUP(AG106,'[2]シフト記号表（勤務時間帯）'!$C$6:$U$35,19,FALSE))</f>
        <v/>
      </c>
      <c r="AH108" s="60" t="str">
        <f>IF(AH106="","",VLOOKUP(AH106,'[2]シフト記号表（勤務時間帯）'!$C$6:$U$35,19,FALSE))</f>
        <v/>
      </c>
      <c r="AI108" s="60" t="str">
        <f>IF(AI106="","",VLOOKUP(AI106,'[2]シフト記号表（勤務時間帯）'!$C$6:$U$35,19,FALSE))</f>
        <v/>
      </c>
      <c r="AJ108" s="60" t="str">
        <f>IF(AJ106="","",VLOOKUP(AJ106,'[2]シフト記号表（勤務時間帯）'!$C$6:$U$35,19,FALSE))</f>
        <v/>
      </c>
      <c r="AK108" s="60" t="str">
        <f>IF(AK106="","",VLOOKUP(AK106,'[2]シフト記号表（勤務時間帯）'!$C$6:$U$35,19,FALSE))</f>
        <v/>
      </c>
      <c r="AL108" s="60" t="str">
        <f>IF(AL106="","",VLOOKUP(AL106,'[2]シフト記号表（勤務時間帯）'!$C$6:$U$35,19,FALSE))</f>
        <v/>
      </c>
      <c r="AM108" s="61" t="str">
        <f>IF(AM106="","",VLOOKUP(AM106,'[2]シフト記号表（勤務時間帯）'!$C$6:$U$35,19,FALSE))</f>
        <v/>
      </c>
      <c r="AN108" s="59" t="str">
        <f>IF(AN106="","",VLOOKUP(AN106,'[2]シフト記号表（勤務時間帯）'!$C$6:$U$35,19,FALSE))</f>
        <v/>
      </c>
      <c r="AO108" s="60" t="str">
        <f>IF(AO106="","",VLOOKUP(AO106,'[2]シフト記号表（勤務時間帯）'!$C$6:$U$35,19,FALSE))</f>
        <v/>
      </c>
      <c r="AP108" s="60" t="str">
        <f>IF(AP106="","",VLOOKUP(AP106,'[2]シフト記号表（勤務時間帯）'!$C$6:$U$35,19,FALSE))</f>
        <v/>
      </c>
      <c r="AQ108" s="60" t="str">
        <f>IF(AQ106="","",VLOOKUP(AQ106,'[2]シフト記号表（勤務時間帯）'!$C$6:$U$35,19,FALSE))</f>
        <v/>
      </c>
      <c r="AR108" s="60" t="str">
        <f>IF(AR106="","",VLOOKUP(AR106,'[2]シフト記号表（勤務時間帯）'!$C$6:$U$35,19,FALSE))</f>
        <v/>
      </c>
      <c r="AS108" s="60" t="str">
        <f>IF(AS106="","",VLOOKUP(AS106,'[2]シフト記号表（勤務時間帯）'!$C$6:$U$35,19,FALSE))</f>
        <v/>
      </c>
      <c r="AT108" s="61" t="str">
        <f>IF(AT106="","",VLOOKUP(AT106,'[2]シフト記号表（勤務時間帯）'!$C$6:$U$35,19,FALSE))</f>
        <v/>
      </c>
      <c r="AU108" s="59" t="str">
        <f>IF(AU106="","",VLOOKUP(AU106,'[2]シフト記号表（勤務時間帯）'!$C$6:$U$35,19,FALSE))</f>
        <v/>
      </c>
      <c r="AV108" s="60" t="str">
        <f>IF(AV106="","",VLOOKUP(AV106,'[2]シフト記号表（勤務時間帯）'!$C$6:$U$35,19,FALSE))</f>
        <v/>
      </c>
      <c r="AW108" s="60" t="str">
        <f>IF(AW106="","",VLOOKUP(AW106,'[2]シフト記号表（勤務時間帯）'!$C$6:$U$35,19,FALSE))</f>
        <v/>
      </c>
      <c r="AX108" s="381">
        <f>IF($BB$3="４週",SUM(S108:AT108),IF($BB$3="暦月",SUM(S108:AW108),""))</f>
        <v>0</v>
      </c>
      <c r="AY108" s="382"/>
      <c r="AZ108" s="383">
        <f>IF($BB$3="４週",AX108/4,IF($BB$3="暦月",'通所介護（100名）'!AX108/('通所介護（100名）'!$BB$8/7),""))</f>
        <v>0</v>
      </c>
      <c r="BA108" s="384"/>
      <c r="BB108" s="313"/>
      <c r="BC108" s="289"/>
      <c r="BD108" s="289"/>
      <c r="BE108" s="289"/>
      <c r="BF108" s="290"/>
    </row>
    <row r="109" spans="2:58" ht="20.25" customHeight="1" x14ac:dyDescent="0.2">
      <c r="B109" s="385">
        <f>B106+1</f>
        <v>30</v>
      </c>
      <c r="C109" s="294"/>
      <c r="D109" s="295"/>
      <c r="E109" s="296"/>
      <c r="F109" s="126"/>
      <c r="G109" s="282"/>
      <c r="H109" s="284"/>
      <c r="I109" s="264"/>
      <c r="J109" s="264"/>
      <c r="K109" s="265"/>
      <c r="L109" s="285"/>
      <c r="M109" s="286"/>
      <c r="N109" s="286"/>
      <c r="O109" s="287"/>
      <c r="P109" s="630" t="s">
        <v>377</v>
      </c>
      <c r="Q109" s="631"/>
      <c r="R109" s="632"/>
      <c r="S109" s="53"/>
      <c r="T109" s="54"/>
      <c r="U109" s="54"/>
      <c r="V109" s="54"/>
      <c r="W109" s="54"/>
      <c r="X109" s="54"/>
      <c r="Y109" s="55"/>
      <c r="Z109" s="53"/>
      <c r="AA109" s="54"/>
      <c r="AB109" s="54"/>
      <c r="AC109" s="54"/>
      <c r="AD109" s="54"/>
      <c r="AE109" s="54"/>
      <c r="AF109" s="55"/>
      <c r="AG109" s="53"/>
      <c r="AH109" s="54"/>
      <c r="AI109" s="54"/>
      <c r="AJ109" s="54"/>
      <c r="AK109" s="54"/>
      <c r="AL109" s="54"/>
      <c r="AM109" s="55"/>
      <c r="AN109" s="53"/>
      <c r="AO109" s="54"/>
      <c r="AP109" s="54"/>
      <c r="AQ109" s="54"/>
      <c r="AR109" s="54"/>
      <c r="AS109" s="54"/>
      <c r="AT109" s="55"/>
      <c r="AU109" s="53"/>
      <c r="AV109" s="54"/>
      <c r="AW109" s="54"/>
      <c r="AX109" s="373"/>
      <c r="AY109" s="374"/>
      <c r="AZ109" s="375"/>
      <c r="BA109" s="376"/>
      <c r="BB109" s="311"/>
      <c r="BC109" s="286"/>
      <c r="BD109" s="286"/>
      <c r="BE109" s="286"/>
      <c r="BF109" s="287"/>
    </row>
    <row r="110" spans="2:58" ht="20.25" customHeight="1" x14ac:dyDescent="0.2">
      <c r="B110" s="385"/>
      <c r="C110" s="297"/>
      <c r="D110" s="633"/>
      <c r="E110" s="298"/>
      <c r="F110" s="23"/>
      <c r="G110" s="259"/>
      <c r="H110" s="263"/>
      <c r="I110" s="264"/>
      <c r="J110" s="264"/>
      <c r="K110" s="265"/>
      <c r="L110" s="269"/>
      <c r="M110" s="622"/>
      <c r="N110" s="622"/>
      <c r="O110" s="270"/>
      <c r="P110" s="623" t="s">
        <v>380</v>
      </c>
      <c r="Q110" s="624"/>
      <c r="R110" s="625"/>
      <c r="S110" s="56" t="str">
        <f>IF(S109="","",VLOOKUP(S109,'[2]シフト記号表（勤務時間帯）'!$C$6:$K$35,9,FALSE))</f>
        <v/>
      </c>
      <c r="T110" s="57" t="str">
        <f>IF(T109="","",VLOOKUP(T109,'[2]シフト記号表（勤務時間帯）'!$C$6:$K$35,9,FALSE))</f>
        <v/>
      </c>
      <c r="U110" s="57" t="str">
        <f>IF(U109="","",VLOOKUP(U109,'[2]シフト記号表（勤務時間帯）'!$C$6:$K$35,9,FALSE))</f>
        <v/>
      </c>
      <c r="V110" s="57" t="str">
        <f>IF(V109="","",VLOOKUP(V109,'[2]シフト記号表（勤務時間帯）'!$C$6:$K$35,9,FALSE))</f>
        <v/>
      </c>
      <c r="W110" s="57" t="str">
        <f>IF(W109="","",VLOOKUP(W109,'[2]シフト記号表（勤務時間帯）'!$C$6:$K$35,9,FALSE))</f>
        <v/>
      </c>
      <c r="X110" s="57" t="str">
        <f>IF(X109="","",VLOOKUP(X109,'[2]シフト記号表（勤務時間帯）'!$C$6:$K$35,9,FALSE))</f>
        <v/>
      </c>
      <c r="Y110" s="58" t="str">
        <f>IF(Y109="","",VLOOKUP(Y109,'[2]シフト記号表（勤務時間帯）'!$C$6:$K$35,9,FALSE))</f>
        <v/>
      </c>
      <c r="Z110" s="56" t="str">
        <f>IF(Z109="","",VLOOKUP(Z109,'[2]シフト記号表（勤務時間帯）'!$C$6:$K$35,9,FALSE))</f>
        <v/>
      </c>
      <c r="AA110" s="57" t="str">
        <f>IF(AA109="","",VLOOKUP(AA109,'[2]シフト記号表（勤務時間帯）'!$C$6:$K$35,9,FALSE))</f>
        <v/>
      </c>
      <c r="AB110" s="57" t="str">
        <f>IF(AB109="","",VLOOKUP(AB109,'[2]シフト記号表（勤務時間帯）'!$C$6:$K$35,9,FALSE))</f>
        <v/>
      </c>
      <c r="AC110" s="57" t="str">
        <f>IF(AC109="","",VLOOKUP(AC109,'[2]シフト記号表（勤務時間帯）'!$C$6:$K$35,9,FALSE))</f>
        <v/>
      </c>
      <c r="AD110" s="57" t="str">
        <f>IF(AD109="","",VLOOKUP(AD109,'[2]シフト記号表（勤務時間帯）'!$C$6:$K$35,9,FALSE))</f>
        <v/>
      </c>
      <c r="AE110" s="57" t="str">
        <f>IF(AE109="","",VLOOKUP(AE109,'[2]シフト記号表（勤務時間帯）'!$C$6:$K$35,9,FALSE))</f>
        <v/>
      </c>
      <c r="AF110" s="58" t="str">
        <f>IF(AF109="","",VLOOKUP(AF109,'[2]シフト記号表（勤務時間帯）'!$C$6:$K$35,9,FALSE))</f>
        <v/>
      </c>
      <c r="AG110" s="56" t="str">
        <f>IF(AG109="","",VLOOKUP(AG109,'[2]シフト記号表（勤務時間帯）'!$C$6:$K$35,9,FALSE))</f>
        <v/>
      </c>
      <c r="AH110" s="57" t="str">
        <f>IF(AH109="","",VLOOKUP(AH109,'[2]シフト記号表（勤務時間帯）'!$C$6:$K$35,9,FALSE))</f>
        <v/>
      </c>
      <c r="AI110" s="57" t="str">
        <f>IF(AI109="","",VLOOKUP(AI109,'[2]シフト記号表（勤務時間帯）'!$C$6:$K$35,9,FALSE))</f>
        <v/>
      </c>
      <c r="AJ110" s="57" t="str">
        <f>IF(AJ109="","",VLOOKUP(AJ109,'[2]シフト記号表（勤務時間帯）'!$C$6:$K$35,9,FALSE))</f>
        <v/>
      </c>
      <c r="AK110" s="57" t="str">
        <f>IF(AK109="","",VLOOKUP(AK109,'[2]シフト記号表（勤務時間帯）'!$C$6:$K$35,9,FALSE))</f>
        <v/>
      </c>
      <c r="AL110" s="57" t="str">
        <f>IF(AL109="","",VLOOKUP(AL109,'[2]シフト記号表（勤務時間帯）'!$C$6:$K$35,9,FALSE))</f>
        <v/>
      </c>
      <c r="AM110" s="58" t="str">
        <f>IF(AM109="","",VLOOKUP(AM109,'[2]シフト記号表（勤務時間帯）'!$C$6:$K$35,9,FALSE))</f>
        <v/>
      </c>
      <c r="AN110" s="56" t="str">
        <f>IF(AN109="","",VLOOKUP(AN109,'[2]シフト記号表（勤務時間帯）'!$C$6:$K$35,9,FALSE))</f>
        <v/>
      </c>
      <c r="AO110" s="57" t="str">
        <f>IF(AO109="","",VLOOKUP(AO109,'[2]シフト記号表（勤務時間帯）'!$C$6:$K$35,9,FALSE))</f>
        <v/>
      </c>
      <c r="AP110" s="57" t="str">
        <f>IF(AP109="","",VLOOKUP(AP109,'[2]シフト記号表（勤務時間帯）'!$C$6:$K$35,9,FALSE))</f>
        <v/>
      </c>
      <c r="AQ110" s="57" t="str">
        <f>IF(AQ109="","",VLOOKUP(AQ109,'[2]シフト記号表（勤務時間帯）'!$C$6:$K$35,9,FALSE))</f>
        <v/>
      </c>
      <c r="AR110" s="57" t="str">
        <f>IF(AR109="","",VLOOKUP(AR109,'[2]シフト記号表（勤務時間帯）'!$C$6:$K$35,9,FALSE))</f>
        <v/>
      </c>
      <c r="AS110" s="57" t="str">
        <f>IF(AS109="","",VLOOKUP(AS109,'[2]シフト記号表（勤務時間帯）'!$C$6:$K$35,9,FALSE))</f>
        <v/>
      </c>
      <c r="AT110" s="58" t="str">
        <f>IF(AT109="","",VLOOKUP(AT109,'[2]シフト記号表（勤務時間帯）'!$C$6:$K$35,9,FALSE))</f>
        <v/>
      </c>
      <c r="AU110" s="56" t="str">
        <f>IF(AU109="","",VLOOKUP(AU109,'[2]シフト記号表（勤務時間帯）'!$C$6:$K$35,9,FALSE))</f>
        <v/>
      </c>
      <c r="AV110" s="57" t="str">
        <f>IF(AV109="","",VLOOKUP(AV109,'[2]シフト記号表（勤務時間帯）'!$C$6:$K$35,9,FALSE))</f>
        <v/>
      </c>
      <c r="AW110" s="57" t="str">
        <f>IF(AW109="","",VLOOKUP(AW109,'[2]シフト記号表（勤務時間帯）'!$C$6:$K$35,9,FALSE))</f>
        <v/>
      </c>
      <c r="AX110" s="377">
        <f>IF($BB$3="４週",SUM(S110:AT110),IF($BB$3="暦月",SUM(S110:AW110),""))</f>
        <v>0</v>
      </c>
      <c r="AY110" s="378"/>
      <c r="AZ110" s="379">
        <f>IF($BB$3="４週",AX110/4,IF($BB$3="暦月",'通所介護（100名）'!AX110/('通所介護（100名）'!$BB$8/7),""))</f>
        <v>0</v>
      </c>
      <c r="BA110" s="380"/>
      <c r="BB110" s="312"/>
      <c r="BC110" s="622"/>
      <c r="BD110" s="622"/>
      <c r="BE110" s="622"/>
      <c r="BF110" s="270"/>
    </row>
    <row r="111" spans="2:58" ht="20.25" customHeight="1" x14ac:dyDescent="0.2">
      <c r="B111" s="385"/>
      <c r="C111" s="299"/>
      <c r="D111" s="300"/>
      <c r="E111" s="301"/>
      <c r="F111" s="62">
        <f>C109</f>
        <v>0</v>
      </c>
      <c r="G111" s="283"/>
      <c r="H111" s="263"/>
      <c r="I111" s="264"/>
      <c r="J111" s="264"/>
      <c r="K111" s="265"/>
      <c r="L111" s="288"/>
      <c r="M111" s="289"/>
      <c r="N111" s="289"/>
      <c r="O111" s="290"/>
      <c r="P111" s="627" t="s">
        <v>381</v>
      </c>
      <c r="Q111" s="628"/>
      <c r="R111" s="629"/>
      <c r="S111" s="59" t="str">
        <f>IF(S109="","",VLOOKUP(S109,'[2]シフト記号表（勤務時間帯）'!$C$6:$U$35,19,FALSE))</f>
        <v/>
      </c>
      <c r="T111" s="60" t="str">
        <f>IF(T109="","",VLOOKUP(T109,'[2]シフト記号表（勤務時間帯）'!$C$6:$U$35,19,FALSE))</f>
        <v/>
      </c>
      <c r="U111" s="60" t="str">
        <f>IF(U109="","",VLOOKUP(U109,'[2]シフト記号表（勤務時間帯）'!$C$6:$U$35,19,FALSE))</f>
        <v/>
      </c>
      <c r="V111" s="60" t="str">
        <f>IF(V109="","",VLOOKUP(V109,'[2]シフト記号表（勤務時間帯）'!$C$6:$U$35,19,FALSE))</f>
        <v/>
      </c>
      <c r="W111" s="60" t="str">
        <f>IF(W109="","",VLOOKUP(W109,'[2]シフト記号表（勤務時間帯）'!$C$6:$U$35,19,FALSE))</f>
        <v/>
      </c>
      <c r="X111" s="60" t="str">
        <f>IF(X109="","",VLOOKUP(X109,'[2]シフト記号表（勤務時間帯）'!$C$6:$U$35,19,FALSE))</f>
        <v/>
      </c>
      <c r="Y111" s="61" t="str">
        <f>IF(Y109="","",VLOOKUP(Y109,'[2]シフト記号表（勤務時間帯）'!$C$6:$U$35,19,FALSE))</f>
        <v/>
      </c>
      <c r="Z111" s="59" t="str">
        <f>IF(Z109="","",VLOOKUP(Z109,'[2]シフト記号表（勤務時間帯）'!$C$6:$U$35,19,FALSE))</f>
        <v/>
      </c>
      <c r="AA111" s="60" t="str">
        <f>IF(AA109="","",VLOOKUP(AA109,'[2]シフト記号表（勤務時間帯）'!$C$6:$U$35,19,FALSE))</f>
        <v/>
      </c>
      <c r="AB111" s="60" t="str">
        <f>IF(AB109="","",VLOOKUP(AB109,'[2]シフト記号表（勤務時間帯）'!$C$6:$U$35,19,FALSE))</f>
        <v/>
      </c>
      <c r="AC111" s="60" t="str">
        <f>IF(AC109="","",VLOOKUP(AC109,'[2]シフト記号表（勤務時間帯）'!$C$6:$U$35,19,FALSE))</f>
        <v/>
      </c>
      <c r="AD111" s="60" t="str">
        <f>IF(AD109="","",VLOOKUP(AD109,'[2]シフト記号表（勤務時間帯）'!$C$6:$U$35,19,FALSE))</f>
        <v/>
      </c>
      <c r="AE111" s="60" t="str">
        <f>IF(AE109="","",VLOOKUP(AE109,'[2]シフト記号表（勤務時間帯）'!$C$6:$U$35,19,FALSE))</f>
        <v/>
      </c>
      <c r="AF111" s="61" t="str">
        <f>IF(AF109="","",VLOOKUP(AF109,'[2]シフト記号表（勤務時間帯）'!$C$6:$U$35,19,FALSE))</f>
        <v/>
      </c>
      <c r="AG111" s="59" t="str">
        <f>IF(AG109="","",VLOOKUP(AG109,'[2]シフト記号表（勤務時間帯）'!$C$6:$U$35,19,FALSE))</f>
        <v/>
      </c>
      <c r="AH111" s="60" t="str">
        <f>IF(AH109="","",VLOOKUP(AH109,'[2]シフト記号表（勤務時間帯）'!$C$6:$U$35,19,FALSE))</f>
        <v/>
      </c>
      <c r="AI111" s="60" t="str">
        <f>IF(AI109="","",VLOOKUP(AI109,'[2]シフト記号表（勤務時間帯）'!$C$6:$U$35,19,FALSE))</f>
        <v/>
      </c>
      <c r="AJ111" s="60" t="str">
        <f>IF(AJ109="","",VLOOKUP(AJ109,'[2]シフト記号表（勤務時間帯）'!$C$6:$U$35,19,FALSE))</f>
        <v/>
      </c>
      <c r="AK111" s="60" t="str">
        <f>IF(AK109="","",VLOOKUP(AK109,'[2]シフト記号表（勤務時間帯）'!$C$6:$U$35,19,FALSE))</f>
        <v/>
      </c>
      <c r="AL111" s="60" t="str">
        <f>IF(AL109="","",VLOOKUP(AL109,'[2]シフト記号表（勤務時間帯）'!$C$6:$U$35,19,FALSE))</f>
        <v/>
      </c>
      <c r="AM111" s="61" t="str">
        <f>IF(AM109="","",VLOOKUP(AM109,'[2]シフト記号表（勤務時間帯）'!$C$6:$U$35,19,FALSE))</f>
        <v/>
      </c>
      <c r="AN111" s="59" t="str">
        <f>IF(AN109="","",VLOOKUP(AN109,'[2]シフト記号表（勤務時間帯）'!$C$6:$U$35,19,FALSE))</f>
        <v/>
      </c>
      <c r="AO111" s="60" t="str">
        <f>IF(AO109="","",VLOOKUP(AO109,'[2]シフト記号表（勤務時間帯）'!$C$6:$U$35,19,FALSE))</f>
        <v/>
      </c>
      <c r="AP111" s="60" t="str">
        <f>IF(AP109="","",VLOOKUP(AP109,'[2]シフト記号表（勤務時間帯）'!$C$6:$U$35,19,FALSE))</f>
        <v/>
      </c>
      <c r="AQ111" s="60" t="str">
        <f>IF(AQ109="","",VLOOKUP(AQ109,'[2]シフト記号表（勤務時間帯）'!$C$6:$U$35,19,FALSE))</f>
        <v/>
      </c>
      <c r="AR111" s="60" t="str">
        <f>IF(AR109="","",VLOOKUP(AR109,'[2]シフト記号表（勤務時間帯）'!$C$6:$U$35,19,FALSE))</f>
        <v/>
      </c>
      <c r="AS111" s="60" t="str">
        <f>IF(AS109="","",VLOOKUP(AS109,'[2]シフト記号表（勤務時間帯）'!$C$6:$U$35,19,FALSE))</f>
        <v/>
      </c>
      <c r="AT111" s="61" t="str">
        <f>IF(AT109="","",VLOOKUP(AT109,'[2]シフト記号表（勤務時間帯）'!$C$6:$U$35,19,FALSE))</f>
        <v/>
      </c>
      <c r="AU111" s="59" t="str">
        <f>IF(AU109="","",VLOOKUP(AU109,'[2]シフト記号表（勤務時間帯）'!$C$6:$U$35,19,FALSE))</f>
        <v/>
      </c>
      <c r="AV111" s="60" t="str">
        <f>IF(AV109="","",VLOOKUP(AV109,'[2]シフト記号表（勤務時間帯）'!$C$6:$U$35,19,FALSE))</f>
        <v/>
      </c>
      <c r="AW111" s="60" t="str">
        <f>IF(AW109="","",VLOOKUP(AW109,'[2]シフト記号表（勤務時間帯）'!$C$6:$U$35,19,FALSE))</f>
        <v/>
      </c>
      <c r="AX111" s="381">
        <f>IF($BB$3="４週",SUM(S111:AT111),IF($BB$3="暦月",SUM(S111:AW111),""))</f>
        <v>0</v>
      </c>
      <c r="AY111" s="382"/>
      <c r="AZ111" s="383">
        <f>IF($BB$3="４週",AX111/4,IF($BB$3="暦月",'通所介護（100名）'!AX111/('通所介護（100名）'!$BB$8/7),""))</f>
        <v>0</v>
      </c>
      <c r="BA111" s="384"/>
      <c r="BB111" s="313"/>
      <c r="BC111" s="289"/>
      <c r="BD111" s="289"/>
      <c r="BE111" s="289"/>
      <c r="BF111" s="290"/>
    </row>
    <row r="112" spans="2:58" ht="20.25" customHeight="1" x14ac:dyDescent="0.2">
      <c r="B112" s="385">
        <f>B109+1</f>
        <v>31</v>
      </c>
      <c r="C112" s="294"/>
      <c r="D112" s="295"/>
      <c r="E112" s="296"/>
      <c r="F112" s="126"/>
      <c r="G112" s="282"/>
      <c r="H112" s="284"/>
      <c r="I112" s="264"/>
      <c r="J112" s="264"/>
      <c r="K112" s="265"/>
      <c r="L112" s="285"/>
      <c r="M112" s="286"/>
      <c r="N112" s="286"/>
      <c r="O112" s="287"/>
      <c r="P112" s="630" t="s">
        <v>377</v>
      </c>
      <c r="Q112" s="631"/>
      <c r="R112" s="632"/>
      <c r="S112" s="53"/>
      <c r="T112" s="54"/>
      <c r="U112" s="54"/>
      <c r="V112" s="54"/>
      <c r="W112" s="54"/>
      <c r="X112" s="54"/>
      <c r="Y112" s="55"/>
      <c r="Z112" s="53"/>
      <c r="AA112" s="54"/>
      <c r="AB112" s="54"/>
      <c r="AC112" s="54"/>
      <c r="AD112" s="54"/>
      <c r="AE112" s="54"/>
      <c r="AF112" s="55"/>
      <c r="AG112" s="53"/>
      <c r="AH112" s="54"/>
      <c r="AI112" s="54"/>
      <c r="AJ112" s="54"/>
      <c r="AK112" s="54"/>
      <c r="AL112" s="54"/>
      <c r="AM112" s="55"/>
      <c r="AN112" s="53"/>
      <c r="AO112" s="54"/>
      <c r="AP112" s="54"/>
      <c r="AQ112" s="54"/>
      <c r="AR112" s="54"/>
      <c r="AS112" s="54"/>
      <c r="AT112" s="55"/>
      <c r="AU112" s="53"/>
      <c r="AV112" s="54"/>
      <c r="AW112" s="54"/>
      <c r="AX112" s="373"/>
      <c r="AY112" s="374"/>
      <c r="AZ112" s="375"/>
      <c r="BA112" s="376"/>
      <c r="BB112" s="311"/>
      <c r="BC112" s="286"/>
      <c r="BD112" s="286"/>
      <c r="BE112" s="286"/>
      <c r="BF112" s="287"/>
    </row>
    <row r="113" spans="2:58" ht="20.25" customHeight="1" x14ac:dyDescent="0.2">
      <c r="B113" s="385"/>
      <c r="C113" s="297"/>
      <c r="D113" s="633"/>
      <c r="E113" s="298"/>
      <c r="F113" s="23"/>
      <c r="G113" s="259"/>
      <c r="H113" s="263"/>
      <c r="I113" s="264"/>
      <c r="J113" s="264"/>
      <c r="K113" s="265"/>
      <c r="L113" s="269"/>
      <c r="M113" s="622"/>
      <c r="N113" s="622"/>
      <c r="O113" s="270"/>
      <c r="P113" s="623" t="s">
        <v>380</v>
      </c>
      <c r="Q113" s="624"/>
      <c r="R113" s="625"/>
      <c r="S113" s="56" t="str">
        <f>IF(S112="","",VLOOKUP(S112,'[2]シフト記号表（勤務時間帯）'!$C$6:$K$35,9,FALSE))</f>
        <v/>
      </c>
      <c r="T113" s="57" t="str">
        <f>IF(T112="","",VLOOKUP(T112,'[2]シフト記号表（勤務時間帯）'!$C$6:$K$35,9,FALSE))</f>
        <v/>
      </c>
      <c r="U113" s="57" t="str">
        <f>IF(U112="","",VLOOKUP(U112,'[2]シフト記号表（勤務時間帯）'!$C$6:$K$35,9,FALSE))</f>
        <v/>
      </c>
      <c r="V113" s="57" t="str">
        <f>IF(V112="","",VLOOKUP(V112,'[2]シフト記号表（勤務時間帯）'!$C$6:$K$35,9,FALSE))</f>
        <v/>
      </c>
      <c r="W113" s="57" t="str">
        <f>IF(W112="","",VLOOKUP(W112,'[2]シフト記号表（勤務時間帯）'!$C$6:$K$35,9,FALSE))</f>
        <v/>
      </c>
      <c r="X113" s="57" t="str">
        <f>IF(X112="","",VLOOKUP(X112,'[2]シフト記号表（勤務時間帯）'!$C$6:$K$35,9,FALSE))</f>
        <v/>
      </c>
      <c r="Y113" s="58" t="str">
        <f>IF(Y112="","",VLOOKUP(Y112,'[2]シフト記号表（勤務時間帯）'!$C$6:$K$35,9,FALSE))</f>
        <v/>
      </c>
      <c r="Z113" s="56" t="str">
        <f>IF(Z112="","",VLOOKUP(Z112,'[2]シフト記号表（勤務時間帯）'!$C$6:$K$35,9,FALSE))</f>
        <v/>
      </c>
      <c r="AA113" s="57" t="str">
        <f>IF(AA112="","",VLOOKUP(AA112,'[2]シフト記号表（勤務時間帯）'!$C$6:$K$35,9,FALSE))</f>
        <v/>
      </c>
      <c r="AB113" s="57" t="str">
        <f>IF(AB112="","",VLOOKUP(AB112,'[2]シフト記号表（勤務時間帯）'!$C$6:$K$35,9,FALSE))</f>
        <v/>
      </c>
      <c r="AC113" s="57" t="str">
        <f>IF(AC112="","",VLOOKUP(AC112,'[2]シフト記号表（勤務時間帯）'!$C$6:$K$35,9,FALSE))</f>
        <v/>
      </c>
      <c r="AD113" s="57" t="str">
        <f>IF(AD112="","",VLOOKUP(AD112,'[2]シフト記号表（勤務時間帯）'!$C$6:$K$35,9,FALSE))</f>
        <v/>
      </c>
      <c r="AE113" s="57" t="str">
        <f>IF(AE112="","",VLOOKUP(AE112,'[2]シフト記号表（勤務時間帯）'!$C$6:$K$35,9,FALSE))</f>
        <v/>
      </c>
      <c r="AF113" s="58" t="str">
        <f>IF(AF112="","",VLOOKUP(AF112,'[2]シフト記号表（勤務時間帯）'!$C$6:$K$35,9,FALSE))</f>
        <v/>
      </c>
      <c r="AG113" s="56" t="str">
        <f>IF(AG112="","",VLOOKUP(AG112,'[2]シフト記号表（勤務時間帯）'!$C$6:$K$35,9,FALSE))</f>
        <v/>
      </c>
      <c r="AH113" s="57" t="str">
        <f>IF(AH112="","",VLOOKUP(AH112,'[2]シフト記号表（勤務時間帯）'!$C$6:$K$35,9,FALSE))</f>
        <v/>
      </c>
      <c r="AI113" s="57" t="str">
        <f>IF(AI112="","",VLOOKUP(AI112,'[2]シフト記号表（勤務時間帯）'!$C$6:$K$35,9,FALSE))</f>
        <v/>
      </c>
      <c r="AJ113" s="57" t="str">
        <f>IF(AJ112="","",VLOOKUP(AJ112,'[2]シフト記号表（勤務時間帯）'!$C$6:$K$35,9,FALSE))</f>
        <v/>
      </c>
      <c r="AK113" s="57" t="str">
        <f>IF(AK112="","",VLOOKUP(AK112,'[2]シフト記号表（勤務時間帯）'!$C$6:$K$35,9,FALSE))</f>
        <v/>
      </c>
      <c r="AL113" s="57" t="str">
        <f>IF(AL112="","",VLOOKUP(AL112,'[2]シフト記号表（勤務時間帯）'!$C$6:$K$35,9,FALSE))</f>
        <v/>
      </c>
      <c r="AM113" s="58" t="str">
        <f>IF(AM112="","",VLOOKUP(AM112,'[2]シフト記号表（勤務時間帯）'!$C$6:$K$35,9,FALSE))</f>
        <v/>
      </c>
      <c r="AN113" s="56" t="str">
        <f>IF(AN112="","",VLOOKUP(AN112,'[2]シフト記号表（勤務時間帯）'!$C$6:$K$35,9,FALSE))</f>
        <v/>
      </c>
      <c r="AO113" s="57" t="str">
        <f>IF(AO112="","",VLOOKUP(AO112,'[2]シフト記号表（勤務時間帯）'!$C$6:$K$35,9,FALSE))</f>
        <v/>
      </c>
      <c r="AP113" s="57" t="str">
        <f>IF(AP112="","",VLOOKUP(AP112,'[2]シフト記号表（勤務時間帯）'!$C$6:$K$35,9,FALSE))</f>
        <v/>
      </c>
      <c r="AQ113" s="57" t="str">
        <f>IF(AQ112="","",VLOOKUP(AQ112,'[2]シフト記号表（勤務時間帯）'!$C$6:$K$35,9,FALSE))</f>
        <v/>
      </c>
      <c r="AR113" s="57" t="str">
        <f>IF(AR112="","",VLOOKUP(AR112,'[2]シフト記号表（勤務時間帯）'!$C$6:$K$35,9,FALSE))</f>
        <v/>
      </c>
      <c r="AS113" s="57" t="str">
        <f>IF(AS112="","",VLOOKUP(AS112,'[2]シフト記号表（勤務時間帯）'!$C$6:$K$35,9,FALSE))</f>
        <v/>
      </c>
      <c r="AT113" s="58" t="str">
        <f>IF(AT112="","",VLOOKUP(AT112,'[2]シフト記号表（勤務時間帯）'!$C$6:$K$35,9,FALSE))</f>
        <v/>
      </c>
      <c r="AU113" s="56" t="str">
        <f>IF(AU112="","",VLOOKUP(AU112,'[2]シフト記号表（勤務時間帯）'!$C$6:$K$35,9,FALSE))</f>
        <v/>
      </c>
      <c r="AV113" s="57" t="str">
        <f>IF(AV112="","",VLOOKUP(AV112,'[2]シフト記号表（勤務時間帯）'!$C$6:$K$35,9,FALSE))</f>
        <v/>
      </c>
      <c r="AW113" s="57" t="str">
        <f>IF(AW112="","",VLOOKUP(AW112,'[2]シフト記号表（勤務時間帯）'!$C$6:$K$35,9,FALSE))</f>
        <v/>
      </c>
      <c r="AX113" s="377">
        <f>IF($BB$3="４週",SUM(S113:AT113),IF($BB$3="暦月",SUM(S113:AW113),""))</f>
        <v>0</v>
      </c>
      <c r="AY113" s="378"/>
      <c r="AZ113" s="379">
        <f>IF($BB$3="４週",AX113/4,IF($BB$3="暦月",'通所介護（100名）'!AX113/('通所介護（100名）'!$BB$8/7),""))</f>
        <v>0</v>
      </c>
      <c r="BA113" s="380"/>
      <c r="BB113" s="312"/>
      <c r="BC113" s="622"/>
      <c r="BD113" s="622"/>
      <c r="BE113" s="622"/>
      <c r="BF113" s="270"/>
    </row>
    <row r="114" spans="2:58" ht="20.25" customHeight="1" x14ac:dyDescent="0.2">
      <c r="B114" s="385"/>
      <c r="C114" s="299"/>
      <c r="D114" s="300"/>
      <c r="E114" s="301"/>
      <c r="F114" s="62">
        <f>C112</f>
        <v>0</v>
      </c>
      <c r="G114" s="283"/>
      <c r="H114" s="263"/>
      <c r="I114" s="264"/>
      <c r="J114" s="264"/>
      <c r="K114" s="265"/>
      <c r="L114" s="288"/>
      <c r="M114" s="289"/>
      <c r="N114" s="289"/>
      <c r="O114" s="290"/>
      <c r="P114" s="627" t="s">
        <v>381</v>
      </c>
      <c r="Q114" s="628"/>
      <c r="R114" s="629"/>
      <c r="S114" s="59" t="str">
        <f>IF(S112="","",VLOOKUP(S112,'[2]シフト記号表（勤務時間帯）'!$C$6:$U$35,19,FALSE))</f>
        <v/>
      </c>
      <c r="T114" s="60" t="str">
        <f>IF(T112="","",VLOOKUP(T112,'[2]シフト記号表（勤務時間帯）'!$C$6:$U$35,19,FALSE))</f>
        <v/>
      </c>
      <c r="U114" s="60" t="str">
        <f>IF(U112="","",VLOOKUP(U112,'[2]シフト記号表（勤務時間帯）'!$C$6:$U$35,19,FALSE))</f>
        <v/>
      </c>
      <c r="V114" s="60" t="str">
        <f>IF(V112="","",VLOOKUP(V112,'[2]シフト記号表（勤務時間帯）'!$C$6:$U$35,19,FALSE))</f>
        <v/>
      </c>
      <c r="W114" s="60" t="str">
        <f>IF(W112="","",VLOOKUP(W112,'[2]シフト記号表（勤務時間帯）'!$C$6:$U$35,19,FALSE))</f>
        <v/>
      </c>
      <c r="X114" s="60" t="str">
        <f>IF(X112="","",VLOOKUP(X112,'[2]シフト記号表（勤務時間帯）'!$C$6:$U$35,19,FALSE))</f>
        <v/>
      </c>
      <c r="Y114" s="61" t="str">
        <f>IF(Y112="","",VLOOKUP(Y112,'[2]シフト記号表（勤務時間帯）'!$C$6:$U$35,19,FALSE))</f>
        <v/>
      </c>
      <c r="Z114" s="59" t="str">
        <f>IF(Z112="","",VLOOKUP(Z112,'[2]シフト記号表（勤務時間帯）'!$C$6:$U$35,19,FALSE))</f>
        <v/>
      </c>
      <c r="AA114" s="60" t="str">
        <f>IF(AA112="","",VLOOKUP(AA112,'[2]シフト記号表（勤務時間帯）'!$C$6:$U$35,19,FALSE))</f>
        <v/>
      </c>
      <c r="AB114" s="60" t="str">
        <f>IF(AB112="","",VLOOKUP(AB112,'[2]シフト記号表（勤務時間帯）'!$C$6:$U$35,19,FALSE))</f>
        <v/>
      </c>
      <c r="AC114" s="60" t="str">
        <f>IF(AC112="","",VLOOKUP(AC112,'[2]シフト記号表（勤務時間帯）'!$C$6:$U$35,19,FALSE))</f>
        <v/>
      </c>
      <c r="AD114" s="60" t="str">
        <f>IF(AD112="","",VLOOKUP(AD112,'[2]シフト記号表（勤務時間帯）'!$C$6:$U$35,19,FALSE))</f>
        <v/>
      </c>
      <c r="AE114" s="60" t="str">
        <f>IF(AE112="","",VLOOKUP(AE112,'[2]シフト記号表（勤務時間帯）'!$C$6:$U$35,19,FALSE))</f>
        <v/>
      </c>
      <c r="AF114" s="61" t="str">
        <f>IF(AF112="","",VLOOKUP(AF112,'[2]シフト記号表（勤務時間帯）'!$C$6:$U$35,19,FALSE))</f>
        <v/>
      </c>
      <c r="AG114" s="59" t="str">
        <f>IF(AG112="","",VLOOKUP(AG112,'[2]シフト記号表（勤務時間帯）'!$C$6:$U$35,19,FALSE))</f>
        <v/>
      </c>
      <c r="AH114" s="60" t="str">
        <f>IF(AH112="","",VLOOKUP(AH112,'[2]シフト記号表（勤務時間帯）'!$C$6:$U$35,19,FALSE))</f>
        <v/>
      </c>
      <c r="AI114" s="60" t="str">
        <f>IF(AI112="","",VLOOKUP(AI112,'[2]シフト記号表（勤務時間帯）'!$C$6:$U$35,19,FALSE))</f>
        <v/>
      </c>
      <c r="AJ114" s="60" t="str">
        <f>IF(AJ112="","",VLOOKUP(AJ112,'[2]シフト記号表（勤務時間帯）'!$C$6:$U$35,19,FALSE))</f>
        <v/>
      </c>
      <c r="AK114" s="60" t="str">
        <f>IF(AK112="","",VLOOKUP(AK112,'[2]シフト記号表（勤務時間帯）'!$C$6:$U$35,19,FALSE))</f>
        <v/>
      </c>
      <c r="AL114" s="60" t="str">
        <f>IF(AL112="","",VLOOKUP(AL112,'[2]シフト記号表（勤務時間帯）'!$C$6:$U$35,19,FALSE))</f>
        <v/>
      </c>
      <c r="AM114" s="61" t="str">
        <f>IF(AM112="","",VLOOKUP(AM112,'[2]シフト記号表（勤務時間帯）'!$C$6:$U$35,19,FALSE))</f>
        <v/>
      </c>
      <c r="AN114" s="59" t="str">
        <f>IF(AN112="","",VLOOKUP(AN112,'[2]シフト記号表（勤務時間帯）'!$C$6:$U$35,19,FALSE))</f>
        <v/>
      </c>
      <c r="AO114" s="60" t="str">
        <f>IF(AO112="","",VLOOKUP(AO112,'[2]シフト記号表（勤務時間帯）'!$C$6:$U$35,19,FALSE))</f>
        <v/>
      </c>
      <c r="AP114" s="60" t="str">
        <f>IF(AP112="","",VLOOKUP(AP112,'[2]シフト記号表（勤務時間帯）'!$C$6:$U$35,19,FALSE))</f>
        <v/>
      </c>
      <c r="AQ114" s="60" t="str">
        <f>IF(AQ112="","",VLOOKUP(AQ112,'[2]シフト記号表（勤務時間帯）'!$C$6:$U$35,19,FALSE))</f>
        <v/>
      </c>
      <c r="AR114" s="60" t="str">
        <f>IF(AR112="","",VLOOKUP(AR112,'[2]シフト記号表（勤務時間帯）'!$C$6:$U$35,19,FALSE))</f>
        <v/>
      </c>
      <c r="AS114" s="60" t="str">
        <f>IF(AS112="","",VLOOKUP(AS112,'[2]シフト記号表（勤務時間帯）'!$C$6:$U$35,19,FALSE))</f>
        <v/>
      </c>
      <c r="AT114" s="61" t="str">
        <f>IF(AT112="","",VLOOKUP(AT112,'[2]シフト記号表（勤務時間帯）'!$C$6:$U$35,19,FALSE))</f>
        <v/>
      </c>
      <c r="AU114" s="59" t="str">
        <f>IF(AU112="","",VLOOKUP(AU112,'[2]シフト記号表（勤務時間帯）'!$C$6:$U$35,19,FALSE))</f>
        <v/>
      </c>
      <c r="AV114" s="60" t="str">
        <f>IF(AV112="","",VLOOKUP(AV112,'[2]シフト記号表（勤務時間帯）'!$C$6:$U$35,19,FALSE))</f>
        <v/>
      </c>
      <c r="AW114" s="60" t="str">
        <f>IF(AW112="","",VLOOKUP(AW112,'[2]シフト記号表（勤務時間帯）'!$C$6:$U$35,19,FALSE))</f>
        <v/>
      </c>
      <c r="AX114" s="381">
        <f>IF($BB$3="４週",SUM(S114:AT114),IF($BB$3="暦月",SUM(S114:AW114),""))</f>
        <v>0</v>
      </c>
      <c r="AY114" s="382"/>
      <c r="AZ114" s="383">
        <f>IF($BB$3="４週",AX114/4,IF($BB$3="暦月",'通所介護（100名）'!AX114/('通所介護（100名）'!$BB$8/7),""))</f>
        <v>0</v>
      </c>
      <c r="BA114" s="384"/>
      <c r="BB114" s="313"/>
      <c r="BC114" s="289"/>
      <c r="BD114" s="289"/>
      <c r="BE114" s="289"/>
      <c r="BF114" s="290"/>
    </row>
    <row r="115" spans="2:58" ht="20.25" customHeight="1" x14ac:dyDescent="0.2">
      <c r="B115" s="385">
        <f>B112+1</f>
        <v>32</v>
      </c>
      <c r="C115" s="294"/>
      <c r="D115" s="295"/>
      <c r="E115" s="296"/>
      <c r="F115" s="126"/>
      <c r="G115" s="282"/>
      <c r="H115" s="284"/>
      <c r="I115" s="264"/>
      <c r="J115" s="264"/>
      <c r="K115" s="265"/>
      <c r="L115" s="285"/>
      <c r="M115" s="286"/>
      <c r="N115" s="286"/>
      <c r="O115" s="287"/>
      <c r="P115" s="630" t="s">
        <v>377</v>
      </c>
      <c r="Q115" s="631"/>
      <c r="R115" s="632"/>
      <c r="S115" s="53"/>
      <c r="T115" s="54"/>
      <c r="U115" s="54"/>
      <c r="V115" s="54"/>
      <c r="W115" s="54"/>
      <c r="X115" s="54"/>
      <c r="Y115" s="55"/>
      <c r="Z115" s="53"/>
      <c r="AA115" s="54"/>
      <c r="AB115" s="54"/>
      <c r="AC115" s="54"/>
      <c r="AD115" s="54"/>
      <c r="AE115" s="54"/>
      <c r="AF115" s="55"/>
      <c r="AG115" s="53"/>
      <c r="AH115" s="54"/>
      <c r="AI115" s="54"/>
      <c r="AJ115" s="54"/>
      <c r="AK115" s="54"/>
      <c r="AL115" s="54"/>
      <c r="AM115" s="55"/>
      <c r="AN115" s="53"/>
      <c r="AO115" s="54"/>
      <c r="AP115" s="54"/>
      <c r="AQ115" s="54"/>
      <c r="AR115" s="54"/>
      <c r="AS115" s="54"/>
      <c r="AT115" s="55"/>
      <c r="AU115" s="53"/>
      <c r="AV115" s="54"/>
      <c r="AW115" s="54"/>
      <c r="AX115" s="373"/>
      <c r="AY115" s="374"/>
      <c r="AZ115" s="375"/>
      <c r="BA115" s="376"/>
      <c r="BB115" s="311"/>
      <c r="BC115" s="286"/>
      <c r="BD115" s="286"/>
      <c r="BE115" s="286"/>
      <c r="BF115" s="287"/>
    </row>
    <row r="116" spans="2:58" ht="20.25" customHeight="1" x14ac:dyDescent="0.2">
      <c r="B116" s="385"/>
      <c r="C116" s="297"/>
      <c r="D116" s="633"/>
      <c r="E116" s="298"/>
      <c r="F116" s="23"/>
      <c r="G116" s="259"/>
      <c r="H116" s="263"/>
      <c r="I116" s="264"/>
      <c r="J116" s="264"/>
      <c r="K116" s="265"/>
      <c r="L116" s="269"/>
      <c r="M116" s="622"/>
      <c r="N116" s="622"/>
      <c r="O116" s="270"/>
      <c r="P116" s="623" t="s">
        <v>380</v>
      </c>
      <c r="Q116" s="624"/>
      <c r="R116" s="625"/>
      <c r="S116" s="56" t="str">
        <f>IF(S115="","",VLOOKUP(S115,'[2]シフト記号表（勤務時間帯）'!$C$6:$K$35,9,FALSE))</f>
        <v/>
      </c>
      <c r="T116" s="57" t="str">
        <f>IF(T115="","",VLOOKUP(T115,'[2]シフト記号表（勤務時間帯）'!$C$6:$K$35,9,FALSE))</f>
        <v/>
      </c>
      <c r="U116" s="57" t="str">
        <f>IF(U115="","",VLOOKUP(U115,'[2]シフト記号表（勤務時間帯）'!$C$6:$K$35,9,FALSE))</f>
        <v/>
      </c>
      <c r="V116" s="57" t="str">
        <f>IF(V115="","",VLOOKUP(V115,'[2]シフト記号表（勤務時間帯）'!$C$6:$K$35,9,FALSE))</f>
        <v/>
      </c>
      <c r="W116" s="57" t="str">
        <f>IF(W115="","",VLOOKUP(W115,'[2]シフト記号表（勤務時間帯）'!$C$6:$K$35,9,FALSE))</f>
        <v/>
      </c>
      <c r="X116" s="57" t="str">
        <f>IF(X115="","",VLOOKUP(X115,'[2]シフト記号表（勤務時間帯）'!$C$6:$K$35,9,FALSE))</f>
        <v/>
      </c>
      <c r="Y116" s="58" t="str">
        <f>IF(Y115="","",VLOOKUP(Y115,'[2]シフト記号表（勤務時間帯）'!$C$6:$K$35,9,FALSE))</f>
        <v/>
      </c>
      <c r="Z116" s="56" t="str">
        <f>IF(Z115="","",VLOOKUP(Z115,'[2]シフト記号表（勤務時間帯）'!$C$6:$K$35,9,FALSE))</f>
        <v/>
      </c>
      <c r="AA116" s="57" t="str">
        <f>IF(AA115="","",VLOOKUP(AA115,'[2]シフト記号表（勤務時間帯）'!$C$6:$K$35,9,FALSE))</f>
        <v/>
      </c>
      <c r="AB116" s="57" t="str">
        <f>IF(AB115="","",VLOOKUP(AB115,'[2]シフト記号表（勤務時間帯）'!$C$6:$K$35,9,FALSE))</f>
        <v/>
      </c>
      <c r="AC116" s="57" t="str">
        <f>IF(AC115="","",VLOOKUP(AC115,'[2]シフト記号表（勤務時間帯）'!$C$6:$K$35,9,FALSE))</f>
        <v/>
      </c>
      <c r="AD116" s="57" t="str">
        <f>IF(AD115="","",VLOOKUP(AD115,'[2]シフト記号表（勤務時間帯）'!$C$6:$K$35,9,FALSE))</f>
        <v/>
      </c>
      <c r="AE116" s="57" t="str">
        <f>IF(AE115="","",VLOOKUP(AE115,'[2]シフト記号表（勤務時間帯）'!$C$6:$K$35,9,FALSE))</f>
        <v/>
      </c>
      <c r="AF116" s="58" t="str">
        <f>IF(AF115="","",VLOOKUP(AF115,'[2]シフト記号表（勤務時間帯）'!$C$6:$K$35,9,FALSE))</f>
        <v/>
      </c>
      <c r="AG116" s="56" t="str">
        <f>IF(AG115="","",VLOOKUP(AG115,'[2]シフト記号表（勤務時間帯）'!$C$6:$K$35,9,FALSE))</f>
        <v/>
      </c>
      <c r="AH116" s="57" t="str">
        <f>IF(AH115="","",VLOOKUP(AH115,'[2]シフト記号表（勤務時間帯）'!$C$6:$K$35,9,FALSE))</f>
        <v/>
      </c>
      <c r="AI116" s="57" t="str">
        <f>IF(AI115="","",VLOOKUP(AI115,'[2]シフト記号表（勤務時間帯）'!$C$6:$K$35,9,FALSE))</f>
        <v/>
      </c>
      <c r="AJ116" s="57" t="str">
        <f>IF(AJ115="","",VLOOKUP(AJ115,'[2]シフト記号表（勤務時間帯）'!$C$6:$K$35,9,FALSE))</f>
        <v/>
      </c>
      <c r="AK116" s="57" t="str">
        <f>IF(AK115="","",VLOOKUP(AK115,'[2]シフト記号表（勤務時間帯）'!$C$6:$K$35,9,FALSE))</f>
        <v/>
      </c>
      <c r="AL116" s="57" t="str">
        <f>IF(AL115="","",VLOOKUP(AL115,'[2]シフト記号表（勤務時間帯）'!$C$6:$K$35,9,FALSE))</f>
        <v/>
      </c>
      <c r="AM116" s="58" t="str">
        <f>IF(AM115="","",VLOOKUP(AM115,'[2]シフト記号表（勤務時間帯）'!$C$6:$K$35,9,FALSE))</f>
        <v/>
      </c>
      <c r="AN116" s="56" t="str">
        <f>IF(AN115="","",VLOOKUP(AN115,'[2]シフト記号表（勤務時間帯）'!$C$6:$K$35,9,FALSE))</f>
        <v/>
      </c>
      <c r="AO116" s="57" t="str">
        <f>IF(AO115="","",VLOOKUP(AO115,'[2]シフト記号表（勤務時間帯）'!$C$6:$K$35,9,FALSE))</f>
        <v/>
      </c>
      <c r="AP116" s="57" t="str">
        <f>IF(AP115="","",VLOOKUP(AP115,'[2]シフト記号表（勤務時間帯）'!$C$6:$K$35,9,FALSE))</f>
        <v/>
      </c>
      <c r="AQ116" s="57" t="str">
        <f>IF(AQ115="","",VLOOKUP(AQ115,'[2]シフト記号表（勤務時間帯）'!$C$6:$K$35,9,FALSE))</f>
        <v/>
      </c>
      <c r="AR116" s="57" t="str">
        <f>IF(AR115="","",VLOOKUP(AR115,'[2]シフト記号表（勤務時間帯）'!$C$6:$K$35,9,FALSE))</f>
        <v/>
      </c>
      <c r="AS116" s="57" t="str">
        <f>IF(AS115="","",VLOOKUP(AS115,'[2]シフト記号表（勤務時間帯）'!$C$6:$K$35,9,FALSE))</f>
        <v/>
      </c>
      <c r="AT116" s="58" t="str">
        <f>IF(AT115="","",VLOOKUP(AT115,'[2]シフト記号表（勤務時間帯）'!$C$6:$K$35,9,FALSE))</f>
        <v/>
      </c>
      <c r="AU116" s="56" t="str">
        <f>IF(AU115="","",VLOOKUP(AU115,'[2]シフト記号表（勤務時間帯）'!$C$6:$K$35,9,FALSE))</f>
        <v/>
      </c>
      <c r="AV116" s="57" t="str">
        <f>IF(AV115="","",VLOOKUP(AV115,'[2]シフト記号表（勤務時間帯）'!$C$6:$K$35,9,FALSE))</f>
        <v/>
      </c>
      <c r="AW116" s="57" t="str">
        <f>IF(AW115="","",VLOOKUP(AW115,'[2]シフト記号表（勤務時間帯）'!$C$6:$K$35,9,FALSE))</f>
        <v/>
      </c>
      <c r="AX116" s="377">
        <f>IF($BB$3="４週",SUM(S116:AT116),IF($BB$3="暦月",SUM(S116:AW116),""))</f>
        <v>0</v>
      </c>
      <c r="AY116" s="378"/>
      <c r="AZ116" s="379">
        <f>IF($BB$3="４週",AX116/4,IF($BB$3="暦月",'通所介護（100名）'!AX116/('通所介護（100名）'!$BB$8/7),""))</f>
        <v>0</v>
      </c>
      <c r="BA116" s="380"/>
      <c r="BB116" s="312"/>
      <c r="BC116" s="622"/>
      <c r="BD116" s="622"/>
      <c r="BE116" s="622"/>
      <c r="BF116" s="270"/>
    </row>
    <row r="117" spans="2:58" ht="20.25" customHeight="1" x14ac:dyDescent="0.2">
      <c r="B117" s="385"/>
      <c r="C117" s="299"/>
      <c r="D117" s="300"/>
      <c r="E117" s="301"/>
      <c r="F117" s="62">
        <f>C115</f>
        <v>0</v>
      </c>
      <c r="G117" s="283"/>
      <c r="H117" s="263"/>
      <c r="I117" s="264"/>
      <c r="J117" s="264"/>
      <c r="K117" s="265"/>
      <c r="L117" s="288"/>
      <c r="M117" s="289"/>
      <c r="N117" s="289"/>
      <c r="O117" s="290"/>
      <c r="P117" s="627" t="s">
        <v>381</v>
      </c>
      <c r="Q117" s="628"/>
      <c r="R117" s="629"/>
      <c r="S117" s="59" t="str">
        <f>IF(S115="","",VLOOKUP(S115,'[2]シフト記号表（勤務時間帯）'!$C$6:$U$35,19,FALSE))</f>
        <v/>
      </c>
      <c r="T117" s="60" t="str">
        <f>IF(T115="","",VLOOKUP(T115,'[2]シフト記号表（勤務時間帯）'!$C$6:$U$35,19,FALSE))</f>
        <v/>
      </c>
      <c r="U117" s="60" t="str">
        <f>IF(U115="","",VLOOKUP(U115,'[2]シフト記号表（勤務時間帯）'!$C$6:$U$35,19,FALSE))</f>
        <v/>
      </c>
      <c r="V117" s="60" t="str">
        <f>IF(V115="","",VLOOKUP(V115,'[2]シフト記号表（勤務時間帯）'!$C$6:$U$35,19,FALSE))</f>
        <v/>
      </c>
      <c r="W117" s="60" t="str">
        <f>IF(W115="","",VLOOKUP(W115,'[2]シフト記号表（勤務時間帯）'!$C$6:$U$35,19,FALSE))</f>
        <v/>
      </c>
      <c r="X117" s="60" t="str">
        <f>IF(X115="","",VLOOKUP(X115,'[2]シフト記号表（勤務時間帯）'!$C$6:$U$35,19,FALSE))</f>
        <v/>
      </c>
      <c r="Y117" s="61" t="str">
        <f>IF(Y115="","",VLOOKUP(Y115,'[2]シフト記号表（勤務時間帯）'!$C$6:$U$35,19,FALSE))</f>
        <v/>
      </c>
      <c r="Z117" s="59" t="str">
        <f>IF(Z115="","",VLOOKUP(Z115,'[2]シフト記号表（勤務時間帯）'!$C$6:$U$35,19,FALSE))</f>
        <v/>
      </c>
      <c r="AA117" s="60" t="str">
        <f>IF(AA115="","",VLOOKUP(AA115,'[2]シフト記号表（勤務時間帯）'!$C$6:$U$35,19,FALSE))</f>
        <v/>
      </c>
      <c r="AB117" s="60" t="str">
        <f>IF(AB115="","",VLOOKUP(AB115,'[2]シフト記号表（勤務時間帯）'!$C$6:$U$35,19,FALSE))</f>
        <v/>
      </c>
      <c r="AC117" s="60" t="str">
        <f>IF(AC115="","",VLOOKUP(AC115,'[2]シフト記号表（勤務時間帯）'!$C$6:$U$35,19,FALSE))</f>
        <v/>
      </c>
      <c r="AD117" s="60" t="str">
        <f>IF(AD115="","",VLOOKUP(AD115,'[2]シフト記号表（勤務時間帯）'!$C$6:$U$35,19,FALSE))</f>
        <v/>
      </c>
      <c r="AE117" s="60" t="str">
        <f>IF(AE115="","",VLOOKUP(AE115,'[2]シフト記号表（勤務時間帯）'!$C$6:$U$35,19,FALSE))</f>
        <v/>
      </c>
      <c r="AF117" s="61" t="str">
        <f>IF(AF115="","",VLOOKUP(AF115,'[2]シフト記号表（勤務時間帯）'!$C$6:$U$35,19,FALSE))</f>
        <v/>
      </c>
      <c r="AG117" s="59" t="str">
        <f>IF(AG115="","",VLOOKUP(AG115,'[2]シフト記号表（勤務時間帯）'!$C$6:$U$35,19,FALSE))</f>
        <v/>
      </c>
      <c r="AH117" s="60" t="str">
        <f>IF(AH115="","",VLOOKUP(AH115,'[2]シフト記号表（勤務時間帯）'!$C$6:$U$35,19,FALSE))</f>
        <v/>
      </c>
      <c r="AI117" s="60" t="str">
        <f>IF(AI115="","",VLOOKUP(AI115,'[2]シフト記号表（勤務時間帯）'!$C$6:$U$35,19,FALSE))</f>
        <v/>
      </c>
      <c r="AJ117" s="60" t="str">
        <f>IF(AJ115="","",VLOOKUP(AJ115,'[2]シフト記号表（勤務時間帯）'!$C$6:$U$35,19,FALSE))</f>
        <v/>
      </c>
      <c r="AK117" s="60" t="str">
        <f>IF(AK115="","",VLOOKUP(AK115,'[2]シフト記号表（勤務時間帯）'!$C$6:$U$35,19,FALSE))</f>
        <v/>
      </c>
      <c r="AL117" s="60" t="str">
        <f>IF(AL115="","",VLOOKUP(AL115,'[2]シフト記号表（勤務時間帯）'!$C$6:$U$35,19,FALSE))</f>
        <v/>
      </c>
      <c r="AM117" s="61" t="str">
        <f>IF(AM115="","",VLOOKUP(AM115,'[2]シフト記号表（勤務時間帯）'!$C$6:$U$35,19,FALSE))</f>
        <v/>
      </c>
      <c r="AN117" s="59" t="str">
        <f>IF(AN115="","",VLOOKUP(AN115,'[2]シフト記号表（勤務時間帯）'!$C$6:$U$35,19,FALSE))</f>
        <v/>
      </c>
      <c r="AO117" s="60" t="str">
        <f>IF(AO115="","",VLOOKUP(AO115,'[2]シフト記号表（勤務時間帯）'!$C$6:$U$35,19,FALSE))</f>
        <v/>
      </c>
      <c r="AP117" s="60" t="str">
        <f>IF(AP115="","",VLOOKUP(AP115,'[2]シフト記号表（勤務時間帯）'!$C$6:$U$35,19,FALSE))</f>
        <v/>
      </c>
      <c r="AQ117" s="60" t="str">
        <f>IF(AQ115="","",VLOOKUP(AQ115,'[2]シフト記号表（勤務時間帯）'!$C$6:$U$35,19,FALSE))</f>
        <v/>
      </c>
      <c r="AR117" s="60" t="str">
        <f>IF(AR115="","",VLOOKUP(AR115,'[2]シフト記号表（勤務時間帯）'!$C$6:$U$35,19,FALSE))</f>
        <v/>
      </c>
      <c r="AS117" s="60" t="str">
        <f>IF(AS115="","",VLOOKUP(AS115,'[2]シフト記号表（勤務時間帯）'!$C$6:$U$35,19,FALSE))</f>
        <v/>
      </c>
      <c r="AT117" s="61" t="str">
        <f>IF(AT115="","",VLOOKUP(AT115,'[2]シフト記号表（勤務時間帯）'!$C$6:$U$35,19,FALSE))</f>
        <v/>
      </c>
      <c r="AU117" s="59" t="str">
        <f>IF(AU115="","",VLOOKUP(AU115,'[2]シフト記号表（勤務時間帯）'!$C$6:$U$35,19,FALSE))</f>
        <v/>
      </c>
      <c r="AV117" s="60" t="str">
        <f>IF(AV115="","",VLOOKUP(AV115,'[2]シフト記号表（勤務時間帯）'!$C$6:$U$35,19,FALSE))</f>
        <v/>
      </c>
      <c r="AW117" s="60" t="str">
        <f>IF(AW115="","",VLOOKUP(AW115,'[2]シフト記号表（勤務時間帯）'!$C$6:$U$35,19,FALSE))</f>
        <v/>
      </c>
      <c r="AX117" s="381">
        <f>IF($BB$3="４週",SUM(S117:AT117),IF($BB$3="暦月",SUM(S117:AW117),""))</f>
        <v>0</v>
      </c>
      <c r="AY117" s="382"/>
      <c r="AZ117" s="383">
        <f>IF($BB$3="４週",AX117/4,IF($BB$3="暦月",'通所介護（100名）'!AX117/('通所介護（100名）'!$BB$8/7),""))</f>
        <v>0</v>
      </c>
      <c r="BA117" s="384"/>
      <c r="BB117" s="313"/>
      <c r="BC117" s="289"/>
      <c r="BD117" s="289"/>
      <c r="BE117" s="289"/>
      <c r="BF117" s="290"/>
    </row>
    <row r="118" spans="2:58" ht="20.25" customHeight="1" x14ac:dyDescent="0.2">
      <c r="B118" s="385">
        <f>B115+1</f>
        <v>33</v>
      </c>
      <c r="C118" s="294"/>
      <c r="D118" s="295"/>
      <c r="E118" s="296"/>
      <c r="F118" s="126"/>
      <c r="G118" s="282"/>
      <c r="H118" s="284"/>
      <c r="I118" s="264"/>
      <c r="J118" s="264"/>
      <c r="K118" s="265"/>
      <c r="L118" s="285"/>
      <c r="M118" s="286"/>
      <c r="N118" s="286"/>
      <c r="O118" s="287"/>
      <c r="P118" s="630" t="s">
        <v>377</v>
      </c>
      <c r="Q118" s="631"/>
      <c r="R118" s="632"/>
      <c r="S118" s="53"/>
      <c r="T118" s="54"/>
      <c r="U118" s="54"/>
      <c r="V118" s="54"/>
      <c r="W118" s="54"/>
      <c r="X118" s="54"/>
      <c r="Y118" s="55"/>
      <c r="Z118" s="53"/>
      <c r="AA118" s="54"/>
      <c r="AB118" s="54"/>
      <c r="AC118" s="54"/>
      <c r="AD118" s="54"/>
      <c r="AE118" s="54"/>
      <c r="AF118" s="55"/>
      <c r="AG118" s="53"/>
      <c r="AH118" s="54"/>
      <c r="AI118" s="54"/>
      <c r="AJ118" s="54"/>
      <c r="AK118" s="54"/>
      <c r="AL118" s="54"/>
      <c r="AM118" s="55"/>
      <c r="AN118" s="53"/>
      <c r="AO118" s="54"/>
      <c r="AP118" s="54"/>
      <c r="AQ118" s="54"/>
      <c r="AR118" s="54"/>
      <c r="AS118" s="54"/>
      <c r="AT118" s="55"/>
      <c r="AU118" s="53"/>
      <c r="AV118" s="54"/>
      <c r="AW118" s="54"/>
      <c r="AX118" s="373"/>
      <c r="AY118" s="374"/>
      <c r="AZ118" s="375"/>
      <c r="BA118" s="376"/>
      <c r="BB118" s="311"/>
      <c r="BC118" s="286"/>
      <c r="BD118" s="286"/>
      <c r="BE118" s="286"/>
      <c r="BF118" s="287"/>
    </row>
    <row r="119" spans="2:58" ht="20.25" customHeight="1" x14ac:dyDescent="0.2">
      <c r="B119" s="385"/>
      <c r="C119" s="297"/>
      <c r="D119" s="633"/>
      <c r="E119" s="298"/>
      <c r="F119" s="23"/>
      <c r="G119" s="259"/>
      <c r="H119" s="263"/>
      <c r="I119" s="264"/>
      <c r="J119" s="264"/>
      <c r="K119" s="265"/>
      <c r="L119" s="269"/>
      <c r="M119" s="622"/>
      <c r="N119" s="622"/>
      <c r="O119" s="270"/>
      <c r="P119" s="623" t="s">
        <v>380</v>
      </c>
      <c r="Q119" s="624"/>
      <c r="R119" s="625"/>
      <c r="S119" s="56" t="str">
        <f>IF(S118="","",VLOOKUP(S118,'[2]シフト記号表（勤務時間帯）'!$C$6:$K$35,9,FALSE))</f>
        <v/>
      </c>
      <c r="T119" s="57" t="str">
        <f>IF(T118="","",VLOOKUP(T118,'[2]シフト記号表（勤務時間帯）'!$C$6:$K$35,9,FALSE))</f>
        <v/>
      </c>
      <c r="U119" s="57" t="str">
        <f>IF(U118="","",VLOOKUP(U118,'[2]シフト記号表（勤務時間帯）'!$C$6:$K$35,9,FALSE))</f>
        <v/>
      </c>
      <c r="V119" s="57" t="str">
        <f>IF(V118="","",VLOOKUP(V118,'[2]シフト記号表（勤務時間帯）'!$C$6:$K$35,9,FALSE))</f>
        <v/>
      </c>
      <c r="W119" s="57" t="str">
        <f>IF(W118="","",VLOOKUP(W118,'[2]シフト記号表（勤務時間帯）'!$C$6:$K$35,9,FALSE))</f>
        <v/>
      </c>
      <c r="X119" s="57" t="str">
        <f>IF(X118="","",VLOOKUP(X118,'[2]シフト記号表（勤務時間帯）'!$C$6:$K$35,9,FALSE))</f>
        <v/>
      </c>
      <c r="Y119" s="58" t="str">
        <f>IF(Y118="","",VLOOKUP(Y118,'[2]シフト記号表（勤務時間帯）'!$C$6:$K$35,9,FALSE))</f>
        <v/>
      </c>
      <c r="Z119" s="56" t="str">
        <f>IF(Z118="","",VLOOKUP(Z118,'[2]シフト記号表（勤務時間帯）'!$C$6:$K$35,9,FALSE))</f>
        <v/>
      </c>
      <c r="AA119" s="57" t="str">
        <f>IF(AA118="","",VLOOKUP(AA118,'[2]シフト記号表（勤務時間帯）'!$C$6:$K$35,9,FALSE))</f>
        <v/>
      </c>
      <c r="AB119" s="57" t="str">
        <f>IF(AB118="","",VLOOKUP(AB118,'[2]シフト記号表（勤務時間帯）'!$C$6:$K$35,9,FALSE))</f>
        <v/>
      </c>
      <c r="AC119" s="57" t="str">
        <f>IF(AC118="","",VLOOKUP(AC118,'[2]シフト記号表（勤務時間帯）'!$C$6:$K$35,9,FALSE))</f>
        <v/>
      </c>
      <c r="AD119" s="57" t="str">
        <f>IF(AD118="","",VLOOKUP(AD118,'[2]シフト記号表（勤務時間帯）'!$C$6:$K$35,9,FALSE))</f>
        <v/>
      </c>
      <c r="AE119" s="57" t="str">
        <f>IF(AE118="","",VLOOKUP(AE118,'[2]シフト記号表（勤務時間帯）'!$C$6:$K$35,9,FALSE))</f>
        <v/>
      </c>
      <c r="AF119" s="58" t="str">
        <f>IF(AF118="","",VLOOKUP(AF118,'[2]シフト記号表（勤務時間帯）'!$C$6:$K$35,9,FALSE))</f>
        <v/>
      </c>
      <c r="AG119" s="56" t="str">
        <f>IF(AG118="","",VLOOKUP(AG118,'[2]シフト記号表（勤務時間帯）'!$C$6:$K$35,9,FALSE))</f>
        <v/>
      </c>
      <c r="AH119" s="57" t="str">
        <f>IF(AH118="","",VLOOKUP(AH118,'[2]シフト記号表（勤務時間帯）'!$C$6:$K$35,9,FALSE))</f>
        <v/>
      </c>
      <c r="AI119" s="57" t="str">
        <f>IF(AI118="","",VLOOKUP(AI118,'[2]シフト記号表（勤務時間帯）'!$C$6:$K$35,9,FALSE))</f>
        <v/>
      </c>
      <c r="AJ119" s="57" t="str">
        <f>IF(AJ118="","",VLOOKUP(AJ118,'[2]シフト記号表（勤務時間帯）'!$C$6:$K$35,9,FALSE))</f>
        <v/>
      </c>
      <c r="AK119" s="57" t="str">
        <f>IF(AK118="","",VLOOKUP(AK118,'[2]シフト記号表（勤務時間帯）'!$C$6:$K$35,9,FALSE))</f>
        <v/>
      </c>
      <c r="AL119" s="57" t="str">
        <f>IF(AL118="","",VLOOKUP(AL118,'[2]シフト記号表（勤務時間帯）'!$C$6:$K$35,9,FALSE))</f>
        <v/>
      </c>
      <c r="AM119" s="58" t="str">
        <f>IF(AM118="","",VLOOKUP(AM118,'[2]シフト記号表（勤務時間帯）'!$C$6:$K$35,9,FALSE))</f>
        <v/>
      </c>
      <c r="AN119" s="56" t="str">
        <f>IF(AN118="","",VLOOKUP(AN118,'[2]シフト記号表（勤務時間帯）'!$C$6:$K$35,9,FALSE))</f>
        <v/>
      </c>
      <c r="AO119" s="57" t="str">
        <f>IF(AO118="","",VLOOKUP(AO118,'[2]シフト記号表（勤務時間帯）'!$C$6:$K$35,9,FALSE))</f>
        <v/>
      </c>
      <c r="AP119" s="57" t="str">
        <f>IF(AP118="","",VLOOKUP(AP118,'[2]シフト記号表（勤務時間帯）'!$C$6:$K$35,9,FALSE))</f>
        <v/>
      </c>
      <c r="AQ119" s="57" t="str">
        <f>IF(AQ118="","",VLOOKUP(AQ118,'[2]シフト記号表（勤務時間帯）'!$C$6:$K$35,9,FALSE))</f>
        <v/>
      </c>
      <c r="AR119" s="57" t="str">
        <f>IF(AR118="","",VLOOKUP(AR118,'[2]シフト記号表（勤務時間帯）'!$C$6:$K$35,9,FALSE))</f>
        <v/>
      </c>
      <c r="AS119" s="57" t="str">
        <f>IF(AS118="","",VLOOKUP(AS118,'[2]シフト記号表（勤務時間帯）'!$C$6:$K$35,9,FALSE))</f>
        <v/>
      </c>
      <c r="AT119" s="58" t="str">
        <f>IF(AT118="","",VLOOKUP(AT118,'[2]シフト記号表（勤務時間帯）'!$C$6:$K$35,9,FALSE))</f>
        <v/>
      </c>
      <c r="AU119" s="56" t="str">
        <f>IF(AU118="","",VLOOKUP(AU118,'[2]シフト記号表（勤務時間帯）'!$C$6:$K$35,9,FALSE))</f>
        <v/>
      </c>
      <c r="AV119" s="57" t="str">
        <f>IF(AV118="","",VLOOKUP(AV118,'[2]シフト記号表（勤務時間帯）'!$C$6:$K$35,9,FALSE))</f>
        <v/>
      </c>
      <c r="AW119" s="57" t="str">
        <f>IF(AW118="","",VLOOKUP(AW118,'[2]シフト記号表（勤務時間帯）'!$C$6:$K$35,9,FALSE))</f>
        <v/>
      </c>
      <c r="AX119" s="377">
        <f>IF($BB$3="４週",SUM(S119:AT119),IF($BB$3="暦月",SUM(S119:AW119),""))</f>
        <v>0</v>
      </c>
      <c r="AY119" s="378"/>
      <c r="AZ119" s="379">
        <f>IF($BB$3="４週",AX119/4,IF($BB$3="暦月",'通所介護（100名）'!AX119/('通所介護（100名）'!$BB$8/7),""))</f>
        <v>0</v>
      </c>
      <c r="BA119" s="380"/>
      <c r="BB119" s="312"/>
      <c r="BC119" s="622"/>
      <c r="BD119" s="622"/>
      <c r="BE119" s="622"/>
      <c r="BF119" s="270"/>
    </row>
    <row r="120" spans="2:58" ht="20.25" customHeight="1" x14ac:dyDescent="0.2">
      <c r="B120" s="385"/>
      <c r="C120" s="299"/>
      <c r="D120" s="300"/>
      <c r="E120" s="301"/>
      <c r="F120" s="62">
        <f>C118</f>
        <v>0</v>
      </c>
      <c r="G120" s="283"/>
      <c r="H120" s="263"/>
      <c r="I120" s="264"/>
      <c r="J120" s="264"/>
      <c r="K120" s="265"/>
      <c r="L120" s="288"/>
      <c r="M120" s="289"/>
      <c r="N120" s="289"/>
      <c r="O120" s="290"/>
      <c r="P120" s="627" t="s">
        <v>381</v>
      </c>
      <c r="Q120" s="628"/>
      <c r="R120" s="629"/>
      <c r="S120" s="59" t="str">
        <f>IF(S118="","",VLOOKUP(S118,'[2]シフト記号表（勤務時間帯）'!$C$6:$U$35,19,FALSE))</f>
        <v/>
      </c>
      <c r="T120" s="60" t="str">
        <f>IF(T118="","",VLOOKUP(T118,'[2]シフト記号表（勤務時間帯）'!$C$6:$U$35,19,FALSE))</f>
        <v/>
      </c>
      <c r="U120" s="60" t="str">
        <f>IF(U118="","",VLOOKUP(U118,'[2]シフト記号表（勤務時間帯）'!$C$6:$U$35,19,FALSE))</f>
        <v/>
      </c>
      <c r="V120" s="60" t="str">
        <f>IF(V118="","",VLOOKUP(V118,'[2]シフト記号表（勤務時間帯）'!$C$6:$U$35,19,FALSE))</f>
        <v/>
      </c>
      <c r="W120" s="60" t="str">
        <f>IF(W118="","",VLOOKUP(W118,'[2]シフト記号表（勤務時間帯）'!$C$6:$U$35,19,FALSE))</f>
        <v/>
      </c>
      <c r="X120" s="60" t="str">
        <f>IF(X118="","",VLOOKUP(X118,'[2]シフト記号表（勤務時間帯）'!$C$6:$U$35,19,FALSE))</f>
        <v/>
      </c>
      <c r="Y120" s="61" t="str">
        <f>IF(Y118="","",VLOOKUP(Y118,'[2]シフト記号表（勤務時間帯）'!$C$6:$U$35,19,FALSE))</f>
        <v/>
      </c>
      <c r="Z120" s="59" t="str">
        <f>IF(Z118="","",VLOOKUP(Z118,'[2]シフト記号表（勤務時間帯）'!$C$6:$U$35,19,FALSE))</f>
        <v/>
      </c>
      <c r="AA120" s="60" t="str">
        <f>IF(AA118="","",VLOOKUP(AA118,'[2]シフト記号表（勤務時間帯）'!$C$6:$U$35,19,FALSE))</f>
        <v/>
      </c>
      <c r="AB120" s="60" t="str">
        <f>IF(AB118="","",VLOOKUP(AB118,'[2]シフト記号表（勤務時間帯）'!$C$6:$U$35,19,FALSE))</f>
        <v/>
      </c>
      <c r="AC120" s="60" t="str">
        <f>IF(AC118="","",VLOOKUP(AC118,'[2]シフト記号表（勤務時間帯）'!$C$6:$U$35,19,FALSE))</f>
        <v/>
      </c>
      <c r="AD120" s="60" t="str">
        <f>IF(AD118="","",VLOOKUP(AD118,'[2]シフト記号表（勤務時間帯）'!$C$6:$U$35,19,FALSE))</f>
        <v/>
      </c>
      <c r="AE120" s="60" t="str">
        <f>IF(AE118="","",VLOOKUP(AE118,'[2]シフト記号表（勤務時間帯）'!$C$6:$U$35,19,FALSE))</f>
        <v/>
      </c>
      <c r="AF120" s="61" t="str">
        <f>IF(AF118="","",VLOOKUP(AF118,'[2]シフト記号表（勤務時間帯）'!$C$6:$U$35,19,FALSE))</f>
        <v/>
      </c>
      <c r="AG120" s="59" t="str">
        <f>IF(AG118="","",VLOOKUP(AG118,'[2]シフト記号表（勤務時間帯）'!$C$6:$U$35,19,FALSE))</f>
        <v/>
      </c>
      <c r="AH120" s="60" t="str">
        <f>IF(AH118="","",VLOOKUP(AH118,'[2]シフト記号表（勤務時間帯）'!$C$6:$U$35,19,FALSE))</f>
        <v/>
      </c>
      <c r="AI120" s="60" t="str">
        <f>IF(AI118="","",VLOOKUP(AI118,'[2]シフト記号表（勤務時間帯）'!$C$6:$U$35,19,FALSE))</f>
        <v/>
      </c>
      <c r="AJ120" s="60" t="str">
        <f>IF(AJ118="","",VLOOKUP(AJ118,'[2]シフト記号表（勤務時間帯）'!$C$6:$U$35,19,FALSE))</f>
        <v/>
      </c>
      <c r="AK120" s="60" t="str">
        <f>IF(AK118="","",VLOOKUP(AK118,'[2]シフト記号表（勤務時間帯）'!$C$6:$U$35,19,FALSE))</f>
        <v/>
      </c>
      <c r="AL120" s="60" t="str">
        <f>IF(AL118="","",VLOOKUP(AL118,'[2]シフト記号表（勤務時間帯）'!$C$6:$U$35,19,FALSE))</f>
        <v/>
      </c>
      <c r="AM120" s="61" t="str">
        <f>IF(AM118="","",VLOOKUP(AM118,'[2]シフト記号表（勤務時間帯）'!$C$6:$U$35,19,FALSE))</f>
        <v/>
      </c>
      <c r="AN120" s="59" t="str">
        <f>IF(AN118="","",VLOOKUP(AN118,'[2]シフト記号表（勤務時間帯）'!$C$6:$U$35,19,FALSE))</f>
        <v/>
      </c>
      <c r="AO120" s="60" t="str">
        <f>IF(AO118="","",VLOOKUP(AO118,'[2]シフト記号表（勤務時間帯）'!$C$6:$U$35,19,FALSE))</f>
        <v/>
      </c>
      <c r="AP120" s="60" t="str">
        <f>IF(AP118="","",VLOOKUP(AP118,'[2]シフト記号表（勤務時間帯）'!$C$6:$U$35,19,FALSE))</f>
        <v/>
      </c>
      <c r="AQ120" s="60" t="str">
        <f>IF(AQ118="","",VLOOKUP(AQ118,'[2]シフト記号表（勤務時間帯）'!$C$6:$U$35,19,FALSE))</f>
        <v/>
      </c>
      <c r="AR120" s="60" t="str">
        <f>IF(AR118="","",VLOOKUP(AR118,'[2]シフト記号表（勤務時間帯）'!$C$6:$U$35,19,FALSE))</f>
        <v/>
      </c>
      <c r="AS120" s="60" t="str">
        <f>IF(AS118="","",VLOOKUP(AS118,'[2]シフト記号表（勤務時間帯）'!$C$6:$U$35,19,FALSE))</f>
        <v/>
      </c>
      <c r="AT120" s="61" t="str">
        <f>IF(AT118="","",VLOOKUP(AT118,'[2]シフト記号表（勤務時間帯）'!$C$6:$U$35,19,FALSE))</f>
        <v/>
      </c>
      <c r="AU120" s="59" t="str">
        <f>IF(AU118="","",VLOOKUP(AU118,'[2]シフト記号表（勤務時間帯）'!$C$6:$U$35,19,FALSE))</f>
        <v/>
      </c>
      <c r="AV120" s="60" t="str">
        <f>IF(AV118="","",VLOOKUP(AV118,'[2]シフト記号表（勤務時間帯）'!$C$6:$U$35,19,FALSE))</f>
        <v/>
      </c>
      <c r="AW120" s="60" t="str">
        <f>IF(AW118="","",VLOOKUP(AW118,'[2]シフト記号表（勤務時間帯）'!$C$6:$U$35,19,FALSE))</f>
        <v/>
      </c>
      <c r="AX120" s="381">
        <f>IF($BB$3="４週",SUM(S120:AT120),IF($BB$3="暦月",SUM(S120:AW120),""))</f>
        <v>0</v>
      </c>
      <c r="AY120" s="382"/>
      <c r="AZ120" s="383">
        <f>IF($BB$3="４週",AX120/4,IF($BB$3="暦月",'通所介護（100名）'!AX120/('通所介護（100名）'!$BB$8/7),""))</f>
        <v>0</v>
      </c>
      <c r="BA120" s="384"/>
      <c r="BB120" s="313"/>
      <c r="BC120" s="289"/>
      <c r="BD120" s="289"/>
      <c r="BE120" s="289"/>
      <c r="BF120" s="290"/>
    </row>
    <row r="121" spans="2:58" ht="20.25" customHeight="1" x14ac:dyDescent="0.2">
      <c r="B121" s="385">
        <f>B118+1</f>
        <v>34</v>
      </c>
      <c r="C121" s="294"/>
      <c r="D121" s="295"/>
      <c r="E121" s="296"/>
      <c r="F121" s="126"/>
      <c r="G121" s="282"/>
      <c r="H121" s="284"/>
      <c r="I121" s="264"/>
      <c r="J121" s="264"/>
      <c r="K121" s="265"/>
      <c r="L121" s="285"/>
      <c r="M121" s="286"/>
      <c r="N121" s="286"/>
      <c r="O121" s="287"/>
      <c r="P121" s="630" t="s">
        <v>377</v>
      </c>
      <c r="Q121" s="631"/>
      <c r="R121" s="632"/>
      <c r="S121" s="53"/>
      <c r="T121" s="54"/>
      <c r="U121" s="54"/>
      <c r="V121" s="54"/>
      <c r="W121" s="54"/>
      <c r="X121" s="54"/>
      <c r="Y121" s="55"/>
      <c r="Z121" s="53"/>
      <c r="AA121" s="54"/>
      <c r="AB121" s="54"/>
      <c r="AC121" s="54"/>
      <c r="AD121" s="54"/>
      <c r="AE121" s="54"/>
      <c r="AF121" s="55"/>
      <c r="AG121" s="53"/>
      <c r="AH121" s="54"/>
      <c r="AI121" s="54"/>
      <c r="AJ121" s="54"/>
      <c r="AK121" s="54"/>
      <c r="AL121" s="54"/>
      <c r="AM121" s="55"/>
      <c r="AN121" s="53"/>
      <c r="AO121" s="54"/>
      <c r="AP121" s="54"/>
      <c r="AQ121" s="54"/>
      <c r="AR121" s="54"/>
      <c r="AS121" s="54"/>
      <c r="AT121" s="55"/>
      <c r="AU121" s="53"/>
      <c r="AV121" s="54"/>
      <c r="AW121" s="54"/>
      <c r="AX121" s="373"/>
      <c r="AY121" s="374"/>
      <c r="AZ121" s="375"/>
      <c r="BA121" s="376"/>
      <c r="BB121" s="311"/>
      <c r="BC121" s="286"/>
      <c r="BD121" s="286"/>
      <c r="BE121" s="286"/>
      <c r="BF121" s="287"/>
    </row>
    <row r="122" spans="2:58" ht="20.25" customHeight="1" x14ac:dyDescent="0.2">
      <c r="B122" s="385"/>
      <c r="C122" s="297"/>
      <c r="D122" s="633"/>
      <c r="E122" s="298"/>
      <c r="F122" s="23"/>
      <c r="G122" s="259"/>
      <c r="H122" s="263"/>
      <c r="I122" s="264"/>
      <c r="J122" s="264"/>
      <c r="K122" s="265"/>
      <c r="L122" s="269"/>
      <c r="M122" s="622"/>
      <c r="N122" s="622"/>
      <c r="O122" s="270"/>
      <c r="P122" s="623" t="s">
        <v>380</v>
      </c>
      <c r="Q122" s="624"/>
      <c r="R122" s="625"/>
      <c r="S122" s="56" t="str">
        <f>IF(S121="","",VLOOKUP(S121,'[2]シフト記号表（勤務時間帯）'!$C$6:$K$35,9,FALSE))</f>
        <v/>
      </c>
      <c r="T122" s="57" t="str">
        <f>IF(T121="","",VLOOKUP(T121,'[2]シフト記号表（勤務時間帯）'!$C$6:$K$35,9,FALSE))</f>
        <v/>
      </c>
      <c r="U122" s="57" t="str">
        <f>IF(U121="","",VLOOKUP(U121,'[2]シフト記号表（勤務時間帯）'!$C$6:$K$35,9,FALSE))</f>
        <v/>
      </c>
      <c r="V122" s="57" t="str">
        <f>IF(V121="","",VLOOKUP(V121,'[2]シフト記号表（勤務時間帯）'!$C$6:$K$35,9,FALSE))</f>
        <v/>
      </c>
      <c r="W122" s="57" t="str">
        <f>IF(W121="","",VLOOKUP(W121,'[2]シフト記号表（勤務時間帯）'!$C$6:$K$35,9,FALSE))</f>
        <v/>
      </c>
      <c r="X122" s="57" t="str">
        <f>IF(X121="","",VLOOKUP(X121,'[2]シフト記号表（勤務時間帯）'!$C$6:$K$35,9,FALSE))</f>
        <v/>
      </c>
      <c r="Y122" s="58" t="str">
        <f>IF(Y121="","",VLOOKUP(Y121,'[2]シフト記号表（勤務時間帯）'!$C$6:$K$35,9,FALSE))</f>
        <v/>
      </c>
      <c r="Z122" s="56" t="str">
        <f>IF(Z121="","",VLOOKUP(Z121,'[2]シフト記号表（勤務時間帯）'!$C$6:$K$35,9,FALSE))</f>
        <v/>
      </c>
      <c r="AA122" s="57" t="str">
        <f>IF(AA121="","",VLOOKUP(AA121,'[2]シフト記号表（勤務時間帯）'!$C$6:$K$35,9,FALSE))</f>
        <v/>
      </c>
      <c r="AB122" s="57" t="str">
        <f>IF(AB121="","",VLOOKUP(AB121,'[2]シフト記号表（勤務時間帯）'!$C$6:$K$35,9,FALSE))</f>
        <v/>
      </c>
      <c r="AC122" s="57" t="str">
        <f>IF(AC121="","",VLOOKUP(AC121,'[2]シフト記号表（勤務時間帯）'!$C$6:$K$35,9,FALSE))</f>
        <v/>
      </c>
      <c r="AD122" s="57" t="str">
        <f>IF(AD121="","",VLOOKUP(AD121,'[2]シフト記号表（勤務時間帯）'!$C$6:$K$35,9,FALSE))</f>
        <v/>
      </c>
      <c r="AE122" s="57" t="str">
        <f>IF(AE121="","",VLOOKUP(AE121,'[2]シフト記号表（勤務時間帯）'!$C$6:$K$35,9,FALSE))</f>
        <v/>
      </c>
      <c r="AF122" s="58" t="str">
        <f>IF(AF121="","",VLOOKUP(AF121,'[2]シフト記号表（勤務時間帯）'!$C$6:$K$35,9,FALSE))</f>
        <v/>
      </c>
      <c r="AG122" s="56" t="str">
        <f>IF(AG121="","",VLOOKUP(AG121,'[2]シフト記号表（勤務時間帯）'!$C$6:$K$35,9,FALSE))</f>
        <v/>
      </c>
      <c r="AH122" s="57" t="str">
        <f>IF(AH121="","",VLOOKUP(AH121,'[2]シフト記号表（勤務時間帯）'!$C$6:$K$35,9,FALSE))</f>
        <v/>
      </c>
      <c r="AI122" s="57" t="str">
        <f>IF(AI121="","",VLOOKUP(AI121,'[2]シフト記号表（勤務時間帯）'!$C$6:$K$35,9,FALSE))</f>
        <v/>
      </c>
      <c r="AJ122" s="57" t="str">
        <f>IF(AJ121="","",VLOOKUP(AJ121,'[2]シフト記号表（勤務時間帯）'!$C$6:$K$35,9,FALSE))</f>
        <v/>
      </c>
      <c r="AK122" s="57" t="str">
        <f>IF(AK121="","",VLOOKUP(AK121,'[2]シフト記号表（勤務時間帯）'!$C$6:$K$35,9,FALSE))</f>
        <v/>
      </c>
      <c r="AL122" s="57" t="str">
        <f>IF(AL121="","",VLOOKUP(AL121,'[2]シフト記号表（勤務時間帯）'!$C$6:$K$35,9,FALSE))</f>
        <v/>
      </c>
      <c r="AM122" s="58" t="str">
        <f>IF(AM121="","",VLOOKUP(AM121,'[2]シフト記号表（勤務時間帯）'!$C$6:$K$35,9,FALSE))</f>
        <v/>
      </c>
      <c r="AN122" s="56" t="str">
        <f>IF(AN121="","",VLOOKUP(AN121,'[2]シフト記号表（勤務時間帯）'!$C$6:$K$35,9,FALSE))</f>
        <v/>
      </c>
      <c r="AO122" s="57" t="str">
        <f>IF(AO121="","",VLOOKUP(AO121,'[2]シフト記号表（勤務時間帯）'!$C$6:$K$35,9,FALSE))</f>
        <v/>
      </c>
      <c r="AP122" s="57" t="str">
        <f>IF(AP121="","",VLOOKUP(AP121,'[2]シフト記号表（勤務時間帯）'!$C$6:$K$35,9,FALSE))</f>
        <v/>
      </c>
      <c r="AQ122" s="57" t="str">
        <f>IF(AQ121="","",VLOOKUP(AQ121,'[2]シフト記号表（勤務時間帯）'!$C$6:$K$35,9,FALSE))</f>
        <v/>
      </c>
      <c r="AR122" s="57" t="str">
        <f>IF(AR121="","",VLOOKUP(AR121,'[2]シフト記号表（勤務時間帯）'!$C$6:$K$35,9,FALSE))</f>
        <v/>
      </c>
      <c r="AS122" s="57" t="str">
        <f>IF(AS121="","",VLOOKUP(AS121,'[2]シフト記号表（勤務時間帯）'!$C$6:$K$35,9,FALSE))</f>
        <v/>
      </c>
      <c r="AT122" s="58" t="str">
        <f>IF(AT121="","",VLOOKUP(AT121,'[2]シフト記号表（勤務時間帯）'!$C$6:$K$35,9,FALSE))</f>
        <v/>
      </c>
      <c r="AU122" s="56" t="str">
        <f>IF(AU121="","",VLOOKUP(AU121,'[2]シフト記号表（勤務時間帯）'!$C$6:$K$35,9,FALSE))</f>
        <v/>
      </c>
      <c r="AV122" s="57" t="str">
        <f>IF(AV121="","",VLOOKUP(AV121,'[2]シフト記号表（勤務時間帯）'!$C$6:$K$35,9,FALSE))</f>
        <v/>
      </c>
      <c r="AW122" s="57" t="str">
        <f>IF(AW121="","",VLOOKUP(AW121,'[2]シフト記号表（勤務時間帯）'!$C$6:$K$35,9,FALSE))</f>
        <v/>
      </c>
      <c r="AX122" s="377">
        <f>IF($BB$3="４週",SUM(S122:AT122),IF($BB$3="暦月",SUM(S122:AW122),""))</f>
        <v>0</v>
      </c>
      <c r="AY122" s="378"/>
      <c r="AZ122" s="379">
        <f>IF($BB$3="４週",AX122/4,IF($BB$3="暦月",'通所介護（100名）'!AX122/('通所介護（100名）'!$BB$8/7),""))</f>
        <v>0</v>
      </c>
      <c r="BA122" s="380"/>
      <c r="BB122" s="312"/>
      <c r="BC122" s="622"/>
      <c r="BD122" s="622"/>
      <c r="BE122" s="622"/>
      <c r="BF122" s="270"/>
    </row>
    <row r="123" spans="2:58" ht="20.25" customHeight="1" x14ac:dyDescent="0.2">
      <c r="B123" s="385"/>
      <c r="C123" s="299"/>
      <c r="D123" s="300"/>
      <c r="E123" s="301"/>
      <c r="F123" s="62">
        <f>C121</f>
        <v>0</v>
      </c>
      <c r="G123" s="283"/>
      <c r="H123" s="263"/>
      <c r="I123" s="264"/>
      <c r="J123" s="264"/>
      <c r="K123" s="265"/>
      <c r="L123" s="288"/>
      <c r="M123" s="289"/>
      <c r="N123" s="289"/>
      <c r="O123" s="290"/>
      <c r="P123" s="627" t="s">
        <v>381</v>
      </c>
      <c r="Q123" s="628"/>
      <c r="R123" s="629"/>
      <c r="S123" s="59" t="str">
        <f>IF(S121="","",VLOOKUP(S121,'[2]シフト記号表（勤務時間帯）'!$C$6:$U$35,19,FALSE))</f>
        <v/>
      </c>
      <c r="T123" s="60" t="str">
        <f>IF(T121="","",VLOOKUP(T121,'[2]シフト記号表（勤務時間帯）'!$C$6:$U$35,19,FALSE))</f>
        <v/>
      </c>
      <c r="U123" s="60" t="str">
        <f>IF(U121="","",VLOOKUP(U121,'[2]シフト記号表（勤務時間帯）'!$C$6:$U$35,19,FALSE))</f>
        <v/>
      </c>
      <c r="V123" s="60" t="str">
        <f>IF(V121="","",VLOOKUP(V121,'[2]シフト記号表（勤務時間帯）'!$C$6:$U$35,19,FALSE))</f>
        <v/>
      </c>
      <c r="W123" s="60" t="str">
        <f>IF(W121="","",VLOOKUP(W121,'[2]シフト記号表（勤務時間帯）'!$C$6:$U$35,19,FALSE))</f>
        <v/>
      </c>
      <c r="X123" s="60" t="str">
        <f>IF(X121="","",VLOOKUP(X121,'[2]シフト記号表（勤務時間帯）'!$C$6:$U$35,19,FALSE))</f>
        <v/>
      </c>
      <c r="Y123" s="61" t="str">
        <f>IF(Y121="","",VLOOKUP(Y121,'[2]シフト記号表（勤務時間帯）'!$C$6:$U$35,19,FALSE))</f>
        <v/>
      </c>
      <c r="Z123" s="59" t="str">
        <f>IF(Z121="","",VLOOKUP(Z121,'[2]シフト記号表（勤務時間帯）'!$C$6:$U$35,19,FALSE))</f>
        <v/>
      </c>
      <c r="AA123" s="60" t="str">
        <f>IF(AA121="","",VLOOKUP(AA121,'[2]シフト記号表（勤務時間帯）'!$C$6:$U$35,19,FALSE))</f>
        <v/>
      </c>
      <c r="AB123" s="60" t="str">
        <f>IF(AB121="","",VLOOKUP(AB121,'[2]シフト記号表（勤務時間帯）'!$C$6:$U$35,19,FALSE))</f>
        <v/>
      </c>
      <c r="AC123" s="60" t="str">
        <f>IF(AC121="","",VLOOKUP(AC121,'[2]シフト記号表（勤務時間帯）'!$C$6:$U$35,19,FALSE))</f>
        <v/>
      </c>
      <c r="AD123" s="60" t="str">
        <f>IF(AD121="","",VLOOKUP(AD121,'[2]シフト記号表（勤務時間帯）'!$C$6:$U$35,19,FALSE))</f>
        <v/>
      </c>
      <c r="AE123" s="60" t="str">
        <f>IF(AE121="","",VLOOKUP(AE121,'[2]シフト記号表（勤務時間帯）'!$C$6:$U$35,19,FALSE))</f>
        <v/>
      </c>
      <c r="AF123" s="61" t="str">
        <f>IF(AF121="","",VLOOKUP(AF121,'[2]シフト記号表（勤務時間帯）'!$C$6:$U$35,19,FALSE))</f>
        <v/>
      </c>
      <c r="AG123" s="59" t="str">
        <f>IF(AG121="","",VLOOKUP(AG121,'[2]シフト記号表（勤務時間帯）'!$C$6:$U$35,19,FALSE))</f>
        <v/>
      </c>
      <c r="AH123" s="60" t="str">
        <f>IF(AH121="","",VLOOKUP(AH121,'[2]シフト記号表（勤務時間帯）'!$C$6:$U$35,19,FALSE))</f>
        <v/>
      </c>
      <c r="AI123" s="60" t="str">
        <f>IF(AI121="","",VLOOKUP(AI121,'[2]シフト記号表（勤務時間帯）'!$C$6:$U$35,19,FALSE))</f>
        <v/>
      </c>
      <c r="AJ123" s="60" t="str">
        <f>IF(AJ121="","",VLOOKUP(AJ121,'[2]シフト記号表（勤務時間帯）'!$C$6:$U$35,19,FALSE))</f>
        <v/>
      </c>
      <c r="AK123" s="60" t="str">
        <f>IF(AK121="","",VLOOKUP(AK121,'[2]シフト記号表（勤務時間帯）'!$C$6:$U$35,19,FALSE))</f>
        <v/>
      </c>
      <c r="AL123" s="60" t="str">
        <f>IF(AL121="","",VLOOKUP(AL121,'[2]シフト記号表（勤務時間帯）'!$C$6:$U$35,19,FALSE))</f>
        <v/>
      </c>
      <c r="AM123" s="61" t="str">
        <f>IF(AM121="","",VLOOKUP(AM121,'[2]シフト記号表（勤務時間帯）'!$C$6:$U$35,19,FALSE))</f>
        <v/>
      </c>
      <c r="AN123" s="59" t="str">
        <f>IF(AN121="","",VLOOKUP(AN121,'[2]シフト記号表（勤務時間帯）'!$C$6:$U$35,19,FALSE))</f>
        <v/>
      </c>
      <c r="AO123" s="60" t="str">
        <f>IF(AO121="","",VLOOKUP(AO121,'[2]シフト記号表（勤務時間帯）'!$C$6:$U$35,19,FALSE))</f>
        <v/>
      </c>
      <c r="AP123" s="60" t="str">
        <f>IF(AP121="","",VLOOKUP(AP121,'[2]シフト記号表（勤務時間帯）'!$C$6:$U$35,19,FALSE))</f>
        <v/>
      </c>
      <c r="AQ123" s="60" t="str">
        <f>IF(AQ121="","",VLOOKUP(AQ121,'[2]シフト記号表（勤務時間帯）'!$C$6:$U$35,19,FALSE))</f>
        <v/>
      </c>
      <c r="AR123" s="60" t="str">
        <f>IF(AR121="","",VLOOKUP(AR121,'[2]シフト記号表（勤務時間帯）'!$C$6:$U$35,19,FALSE))</f>
        <v/>
      </c>
      <c r="AS123" s="60" t="str">
        <f>IF(AS121="","",VLOOKUP(AS121,'[2]シフト記号表（勤務時間帯）'!$C$6:$U$35,19,FALSE))</f>
        <v/>
      </c>
      <c r="AT123" s="61" t="str">
        <f>IF(AT121="","",VLOOKUP(AT121,'[2]シフト記号表（勤務時間帯）'!$C$6:$U$35,19,FALSE))</f>
        <v/>
      </c>
      <c r="AU123" s="59" t="str">
        <f>IF(AU121="","",VLOOKUP(AU121,'[2]シフト記号表（勤務時間帯）'!$C$6:$U$35,19,FALSE))</f>
        <v/>
      </c>
      <c r="AV123" s="60" t="str">
        <f>IF(AV121="","",VLOOKUP(AV121,'[2]シフト記号表（勤務時間帯）'!$C$6:$U$35,19,FALSE))</f>
        <v/>
      </c>
      <c r="AW123" s="60" t="str">
        <f>IF(AW121="","",VLOOKUP(AW121,'[2]シフト記号表（勤務時間帯）'!$C$6:$U$35,19,FALSE))</f>
        <v/>
      </c>
      <c r="AX123" s="381">
        <f>IF($BB$3="４週",SUM(S123:AT123),IF($BB$3="暦月",SUM(S123:AW123),""))</f>
        <v>0</v>
      </c>
      <c r="AY123" s="382"/>
      <c r="AZ123" s="383">
        <f>IF($BB$3="４週",AX123/4,IF($BB$3="暦月",'通所介護（100名）'!AX123/('通所介護（100名）'!$BB$8/7),""))</f>
        <v>0</v>
      </c>
      <c r="BA123" s="384"/>
      <c r="BB123" s="313"/>
      <c r="BC123" s="289"/>
      <c r="BD123" s="289"/>
      <c r="BE123" s="289"/>
      <c r="BF123" s="290"/>
    </row>
    <row r="124" spans="2:58" ht="20.25" customHeight="1" x14ac:dyDescent="0.2">
      <c r="B124" s="385">
        <f>B121+1</f>
        <v>35</v>
      </c>
      <c r="C124" s="294"/>
      <c r="D124" s="295"/>
      <c r="E124" s="296"/>
      <c r="F124" s="126"/>
      <c r="G124" s="282"/>
      <c r="H124" s="284"/>
      <c r="I124" s="264"/>
      <c r="J124" s="264"/>
      <c r="K124" s="265"/>
      <c r="L124" s="285"/>
      <c r="M124" s="286"/>
      <c r="N124" s="286"/>
      <c r="O124" s="287"/>
      <c r="P124" s="630" t="s">
        <v>377</v>
      </c>
      <c r="Q124" s="631"/>
      <c r="R124" s="632"/>
      <c r="S124" s="53"/>
      <c r="T124" s="54"/>
      <c r="U124" s="54"/>
      <c r="V124" s="54"/>
      <c r="W124" s="54"/>
      <c r="X124" s="54"/>
      <c r="Y124" s="55"/>
      <c r="Z124" s="53"/>
      <c r="AA124" s="54"/>
      <c r="AB124" s="54"/>
      <c r="AC124" s="54"/>
      <c r="AD124" s="54"/>
      <c r="AE124" s="54"/>
      <c r="AF124" s="55"/>
      <c r="AG124" s="53"/>
      <c r="AH124" s="54"/>
      <c r="AI124" s="54"/>
      <c r="AJ124" s="54"/>
      <c r="AK124" s="54"/>
      <c r="AL124" s="54"/>
      <c r="AM124" s="55"/>
      <c r="AN124" s="53"/>
      <c r="AO124" s="54"/>
      <c r="AP124" s="54"/>
      <c r="AQ124" s="54"/>
      <c r="AR124" s="54"/>
      <c r="AS124" s="54"/>
      <c r="AT124" s="55"/>
      <c r="AU124" s="53"/>
      <c r="AV124" s="54"/>
      <c r="AW124" s="54"/>
      <c r="AX124" s="373"/>
      <c r="AY124" s="374"/>
      <c r="AZ124" s="375"/>
      <c r="BA124" s="376"/>
      <c r="BB124" s="311"/>
      <c r="BC124" s="286"/>
      <c r="BD124" s="286"/>
      <c r="BE124" s="286"/>
      <c r="BF124" s="287"/>
    </row>
    <row r="125" spans="2:58" ht="20.25" customHeight="1" x14ac:dyDescent="0.2">
      <c r="B125" s="385"/>
      <c r="C125" s="297"/>
      <c r="D125" s="633"/>
      <c r="E125" s="298"/>
      <c r="F125" s="23"/>
      <c r="G125" s="259"/>
      <c r="H125" s="263"/>
      <c r="I125" s="264"/>
      <c r="J125" s="264"/>
      <c r="K125" s="265"/>
      <c r="L125" s="269"/>
      <c r="M125" s="622"/>
      <c r="N125" s="622"/>
      <c r="O125" s="270"/>
      <c r="P125" s="623" t="s">
        <v>380</v>
      </c>
      <c r="Q125" s="624"/>
      <c r="R125" s="625"/>
      <c r="S125" s="56" t="str">
        <f>IF(S124="","",VLOOKUP(S124,'[2]シフト記号表（勤務時間帯）'!$C$6:$K$35,9,FALSE))</f>
        <v/>
      </c>
      <c r="T125" s="57" t="str">
        <f>IF(T124="","",VLOOKUP(T124,'[2]シフト記号表（勤務時間帯）'!$C$6:$K$35,9,FALSE))</f>
        <v/>
      </c>
      <c r="U125" s="57" t="str">
        <f>IF(U124="","",VLOOKUP(U124,'[2]シフト記号表（勤務時間帯）'!$C$6:$K$35,9,FALSE))</f>
        <v/>
      </c>
      <c r="V125" s="57" t="str">
        <f>IF(V124="","",VLOOKUP(V124,'[2]シフト記号表（勤務時間帯）'!$C$6:$K$35,9,FALSE))</f>
        <v/>
      </c>
      <c r="W125" s="57" t="str">
        <f>IF(W124="","",VLOOKUP(W124,'[2]シフト記号表（勤務時間帯）'!$C$6:$K$35,9,FALSE))</f>
        <v/>
      </c>
      <c r="X125" s="57" t="str">
        <f>IF(X124="","",VLOOKUP(X124,'[2]シフト記号表（勤務時間帯）'!$C$6:$K$35,9,FALSE))</f>
        <v/>
      </c>
      <c r="Y125" s="58" t="str">
        <f>IF(Y124="","",VLOOKUP(Y124,'[2]シフト記号表（勤務時間帯）'!$C$6:$K$35,9,FALSE))</f>
        <v/>
      </c>
      <c r="Z125" s="56" t="str">
        <f>IF(Z124="","",VLOOKUP(Z124,'[2]シフト記号表（勤務時間帯）'!$C$6:$K$35,9,FALSE))</f>
        <v/>
      </c>
      <c r="AA125" s="57" t="str">
        <f>IF(AA124="","",VLOOKUP(AA124,'[2]シフト記号表（勤務時間帯）'!$C$6:$K$35,9,FALSE))</f>
        <v/>
      </c>
      <c r="AB125" s="57" t="str">
        <f>IF(AB124="","",VLOOKUP(AB124,'[2]シフト記号表（勤務時間帯）'!$C$6:$K$35,9,FALSE))</f>
        <v/>
      </c>
      <c r="AC125" s="57" t="str">
        <f>IF(AC124="","",VLOOKUP(AC124,'[2]シフト記号表（勤務時間帯）'!$C$6:$K$35,9,FALSE))</f>
        <v/>
      </c>
      <c r="AD125" s="57" t="str">
        <f>IF(AD124="","",VLOOKUP(AD124,'[2]シフト記号表（勤務時間帯）'!$C$6:$K$35,9,FALSE))</f>
        <v/>
      </c>
      <c r="AE125" s="57" t="str">
        <f>IF(AE124="","",VLOOKUP(AE124,'[2]シフト記号表（勤務時間帯）'!$C$6:$K$35,9,FALSE))</f>
        <v/>
      </c>
      <c r="AF125" s="58" t="str">
        <f>IF(AF124="","",VLOOKUP(AF124,'[2]シフト記号表（勤務時間帯）'!$C$6:$K$35,9,FALSE))</f>
        <v/>
      </c>
      <c r="AG125" s="56" t="str">
        <f>IF(AG124="","",VLOOKUP(AG124,'[2]シフト記号表（勤務時間帯）'!$C$6:$K$35,9,FALSE))</f>
        <v/>
      </c>
      <c r="AH125" s="57" t="str">
        <f>IF(AH124="","",VLOOKUP(AH124,'[2]シフト記号表（勤務時間帯）'!$C$6:$K$35,9,FALSE))</f>
        <v/>
      </c>
      <c r="AI125" s="57" t="str">
        <f>IF(AI124="","",VLOOKUP(AI124,'[2]シフト記号表（勤務時間帯）'!$C$6:$K$35,9,FALSE))</f>
        <v/>
      </c>
      <c r="AJ125" s="57" t="str">
        <f>IF(AJ124="","",VLOOKUP(AJ124,'[2]シフト記号表（勤務時間帯）'!$C$6:$K$35,9,FALSE))</f>
        <v/>
      </c>
      <c r="AK125" s="57" t="str">
        <f>IF(AK124="","",VLOOKUP(AK124,'[2]シフト記号表（勤務時間帯）'!$C$6:$K$35,9,FALSE))</f>
        <v/>
      </c>
      <c r="AL125" s="57" t="str">
        <f>IF(AL124="","",VLOOKUP(AL124,'[2]シフト記号表（勤務時間帯）'!$C$6:$K$35,9,FALSE))</f>
        <v/>
      </c>
      <c r="AM125" s="58" t="str">
        <f>IF(AM124="","",VLOOKUP(AM124,'[2]シフト記号表（勤務時間帯）'!$C$6:$K$35,9,FALSE))</f>
        <v/>
      </c>
      <c r="AN125" s="56" t="str">
        <f>IF(AN124="","",VLOOKUP(AN124,'[2]シフト記号表（勤務時間帯）'!$C$6:$K$35,9,FALSE))</f>
        <v/>
      </c>
      <c r="AO125" s="57" t="str">
        <f>IF(AO124="","",VLOOKUP(AO124,'[2]シフト記号表（勤務時間帯）'!$C$6:$K$35,9,FALSE))</f>
        <v/>
      </c>
      <c r="AP125" s="57" t="str">
        <f>IF(AP124="","",VLOOKUP(AP124,'[2]シフト記号表（勤務時間帯）'!$C$6:$K$35,9,FALSE))</f>
        <v/>
      </c>
      <c r="AQ125" s="57" t="str">
        <f>IF(AQ124="","",VLOOKUP(AQ124,'[2]シフト記号表（勤務時間帯）'!$C$6:$K$35,9,FALSE))</f>
        <v/>
      </c>
      <c r="AR125" s="57" t="str">
        <f>IF(AR124="","",VLOOKUP(AR124,'[2]シフト記号表（勤務時間帯）'!$C$6:$K$35,9,FALSE))</f>
        <v/>
      </c>
      <c r="AS125" s="57" t="str">
        <f>IF(AS124="","",VLOOKUP(AS124,'[2]シフト記号表（勤務時間帯）'!$C$6:$K$35,9,FALSE))</f>
        <v/>
      </c>
      <c r="AT125" s="58" t="str">
        <f>IF(AT124="","",VLOOKUP(AT124,'[2]シフト記号表（勤務時間帯）'!$C$6:$K$35,9,FALSE))</f>
        <v/>
      </c>
      <c r="AU125" s="56" t="str">
        <f>IF(AU124="","",VLOOKUP(AU124,'[2]シフト記号表（勤務時間帯）'!$C$6:$K$35,9,FALSE))</f>
        <v/>
      </c>
      <c r="AV125" s="57" t="str">
        <f>IF(AV124="","",VLOOKUP(AV124,'[2]シフト記号表（勤務時間帯）'!$C$6:$K$35,9,FALSE))</f>
        <v/>
      </c>
      <c r="AW125" s="57" t="str">
        <f>IF(AW124="","",VLOOKUP(AW124,'[2]シフト記号表（勤務時間帯）'!$C$6:$K$35,9,FALSE))</f>
        <v/>
      </c>
      <c r="AX125" s="377">
        <f>IF($BB$3="４週",SUM(S125:AT125),IF($BB$3="暦月",SUM(S125:AW125),""))</f>
        <v>0</v>
      </c>
      <c r="AY125" s="378"/>
      <c r="AZ125" s="379">
        <f>IF($BB$3="４週",AX125/4,IF($BB$3="暦月",'通所介護（100名）'!AX125/('通所介護（100名）'!$BB$8/7),""))</f>
        <v>0</v>
      </c>
      <c r="BA125" s="380"/>
      <c r="BB125" s="312"/>
      <c r="BC125" s="622"/>
      <c r="BD125" s="622"/>
      <c r="BE125" s="622"/>
      <c r="BF125" s="270"/>
    </row>
    <row r="126" spans="2:58" ht="20.25" customHeight="1" x14ac:dyDescent="0.2">
      <c r="B126" s="385"/>
      <c r="C126" s="299"/>
      <c r="D126" s="300"/>
      <c r="E126" s="301"/>
      <c r="F126" s="62">
        <f>C124</f>
        <v>0</v>
      </c>
      <c r="G126" s="283"/>
      <c r="H126" s="263"/>
      <c r="I126" s="264"/>
      <c r="J126" s="264"/>
      <c r="K126" s="265"/>
      <c r="L126" s="288"/>
      <c r="M126" s="289"/>
      <c r="N126" s="289"/>
      <c r="O126" s="290"/>
      <c r="P126" s="627" t="s">
        <v>381</v>
      </c>
      <c r="Q126" s="628"/>
      <c r="R126" s="629"/>
      <c r="S126" s="59" t="str">
        <f>IF(S124="","",VLOOKUP(S124,'[2]シフト記号表（勤務時間帯）'!$C$6:$U$35,19,FALSE))</f>
        <v/>
      </c>
      <c r="T126" s="60" t="str">
        <f>IF(T124="","",VLOOKUP(T124,'[2]シフト記号表（勤務時間帯）'!$C$6:$U$35,19,FALSE))</f>
        <v/>
      </c>
      <c r="U126" s="60" t="str">
        <f>IF(U124="","",VLOOKUP(U124,'[2]シフト記号表（勤務時間帯）'!$C$6:$U$35,19,FALSE))</f>
        <v/>
      </c>
      <c r="V126" s="60" t="str">
        <f>IF(V124="","",VLOOKUP(V124,'[2]シフト記号表（勤務時間帯）'!$C$6:$U$35,19,FALSE))</f>
        <v/>
      </c>
      <c r="W126" s="60" t="str">
        <f>IF(W124="","",VLOOKUP(W124,'[2]シフト記号表（勤務時間帯）'!$C$6:$U$35,19,FALSE))</f>
        <v/>
      </c>
      <c r="X126" s="60" t="str">
        <f>IF(X124="","",VLOOKUP(X124,'[2]シフト記号表（勤務時間帯）'!$C$6:$U$35,19,FALSE))</f>
        <v/>
      </c>
      <c r="Y126" s="61" t="str">
        <f>IF(Y124="","",VLOOKUP(Y124,'[2]シフト記号表（勤務時間帯）'!$C$6:$U$35,19,FALSE))</f>
        <v/>
      </c>
      <c r="Z126" s="59" t="str">
        <f>IF(Z124="","",VLOOKUP(Z124,'[2]シフト記号表（勤務時間帯）'!$C$6:$U$35,19,FALSE))</f>
        <v/>
      </c>
      <c r="AA126" s="60" t="str">
        <f>IF(AA124="","",VLOOKUP(AA124,'[2]シフト記号表（勤務時間帯）'!$C$6:$U$35,19,FALSE))</f>
        <v/>
      </c>
      <c r="AB126" s="60" t="str">
        <f>IF(AB124="","",VLOOKUP(AB124,'[2]シフト記号表（勤務時間帯）'!$C$6:$U$35,19,FALSE))</f>
        <v/>
      </c>
      <c r="AC126" s="60" t="str">
        <f>IF(AC124="","",VLOOKUP(AC124,'[2]シフト記号表（勤務時間帯）'!$C$6:$U$35,19,FALSE))</f>
        <v/>
      </c>
      <c r="AD126" s="60" t="str">
        <f>IF(AD124="","",VLOOKUP(AD124,'[2]シフト記号表（勤務時間帯）'!$C$6:$U$35,19,FALSE))</f>
        <v/>
      </c>
      <c r="AE126" s="60" t="str">
        <f>IF(AE124="","",VLOOKUP(AE124,'[2]シフト記号表（勤務時間帯）'!$C$6:$U$35,19,FALSE))</f>
        <v/>
      </c>
      <c r="AF126" s="61" t="str">
        <f>IF(AF124="","",VLOOKUP(AF124,'[2]シフト記号表（勤務時間帯）'!$C$6:$U$35,19,FALSE))</f>
        <v/>
      </c>
      <c r="AG126" s="59" t="str">
        <f>IF(AG124="","",VLOOKUP(AG124,'[2]シフト記号表（勤務時間帯）'!$C$6:$U$35,19,FALSE))</f>
        <v/>
      </c>
      <c r="AH126" s="60" t="str">
        <f>IF(AH124="","",VLOOKUP(AH124,'[2]シフト記号表（勤務時間帯）'!$C$6:$U$35,19,FALSE))</f>
        <v/>
      </c>
      <c r="AI126" s="60" t="str">
        <f>IF(AI124="","",VLOOKUP(AI124,'[2]シフト記号表（勤務時間帯）'!$C$6:$U$35,19,FALSE))</f>
        <v/>
      </c>
      <c r="AJ126" s="60" t="str">
        <f>IF(AJ124="","",VLOOKUP(AJ124,'[2]シフト記号表（勤務時間帯）'!$C$6:$U$35,19,FALSE))</f>
        <v/>
      </c>
      <c r="AK126" s="60" t="str">
        <f>IF(AK124="","",VLOOKUP(AK124,'[2]シフト記号表（勤務時間帯）'!$C$6:$U$35,19,FALSE))</f>
        <v/>
      </c>
      <c r="AL126" s="60" t="str">
        <f>IF(AL124="","",VLOOKUP(AL124,'[2]シフト記号表（勤務時間帯）'!$C$6:$U$35,19,FALSE))</f>
        <v/>
      </c>
      <c r="AM126" s="61" t="str">
        <f>IF(AM124="","",VLOOKUP(AM124,'[2]シフト記号表（勤務時間帯）'!$C$6:$U$35,19,FALSE))</f>
        <v/>
      </c>
      <c r="AN126" s="59" t="str">
        <f>IF(AN124="","",VLOOKUP(AN124,'[2]シフト記号表（勤務時間帯）'!$C$6:$U$35,19,FALSE))</f>
        <v/>
      </c>
      <c r="AO126" s="60" t="str">
        <f>IF(AO124="","",VLOOKUP(AO124,'[2]シフト記号表（勤務時間帯）'!$C$6:$U$35,19,FALSE))</f>
        <v/>
      </c>
      <c r="AP126" s="60" t="str">
        <f>IF(AP124="","",VLOOKUP(AP124,'[2]シフト記号表（勤務時間帯）'!$C$6:$U$35,19,FALSE))</f>
        <v/>
      </c>
      <c r="AQ126" s="60" t="str">
        <f>IF(AQ124="","",VLOOKUP(AQ124,'[2]シフト記号表（勤務時間帯）'!$C$6:$U$35,19,FALSE))</f>
        <v/>
      </c>
      <c r="AR126" s="60" t="str">
        <f>IF(AR124="","",VLOOKUP(AR124,'[2]シフト記号表（勤務時間帯）'!$C$6:$U$35,19,FALSE))</f>
        <v/>
      </c>
      <c r="AS126" s="60" t="str">
        <f>IF(AS124="","",VLOOKUP(AS124,'[2]シフト記号表（勤務時間帯）'!$C$6:$U$35,19,FALSE))</f>
        <v/>
      </c>
      <c r="AT126" s="61" t="str">
        <f>IF(AT124="","",VLOOKUP(AT124,'[2]シフト記号表（勤務時間帯）'!$C$6:$U$35,19,FALSE))</f>
        <v/>
      </c>
      <c r="AU126" s="59" t="str">
        <f>IF(AU124="","",VLOOKUP(AU124,'[2]シフト記号表（勤務時間帯）'!$C$6:$U$35,19,FALSE))</f>
        <v/>
      </c>
      <c r="AV126" s="60" t="str">
        <f>IF(AV124="","",VLOOKUP(AV124,'[2]シフト記号表（勤務時間帯）'!$C$6:$U$35,19,FALSE))</f>
        <v/>
      </c>
      <c r="AW126" s="60" t="str">
        <f>IF(AW124="","",VLOOKUP(AW124,'[2]シフト記号表（勤務時間帯）'!$C$6:$U$35,19,FALSE))</f>
        <v/>
      </c>
      <c r="AX126" s="381">
        <f>IF($BB$3="４週",SUM(S126:AT126),IF($BB$3="暦月",SUM(S126:AW126),""))</f>
        <v>0</v>
      </c>
      <c r="AY126" s="382"/>
      <c r="AZ126" s="383">
        <f>IF($BB$3="４週",AX126/4,IF($BB$3="暦月",'通所介護（100名）'!AX126/('通所介護（100名）'!$BB$8/7),""))</f>
        <v>0</v>
      </c>
      <c r="BA126" s="384"/>
      <c r="BB126" s="313"/>
      <c r="BC126" s="289"/>
      <c r="BD126" s="289"/>
      <c r="BE126" s="289"/>
      <c r="BF126" s="290"/>
    </row>
    <row r="127" spans="2:58" ht="20.25" customHeight="1" x14ac:dyDescent="0.2">
      <c r="B127" s="385">
        <f>B124+1</f>
        <v>36</v>
      </c>
      <c r="C127" s="294"/>
      <c r="D127" s="295"/>
      <c r="E127" s="296"/>
      <c r="F127" s="126"/>
      <c r="G127" s="282"/>
      <c r="H127" s="284"/>
      <c r="I127" s="264"/>
      <c r="J127" s="264"/>
      <c r="K127" s="265"/>
      <c r="L127" s="285"/>
      <c r="M127" s="286"/>
      <c r="N127" s="286"/>
      <c r="O127" s="287"/>
      <c r="P127" s="630" t="s">
        <v>377</v>
      </c>
      <c r="Q127" s="631"/>
      <c r="R127" s="632"/>
      <c r="S127" s="53"/>
      <c r="T127" s="54"/>
      <c r="U127" s="54"/>
      <c r="V127" s="54"/>
      <c r="W127" s="54"/>
      <c r="X127" s="54"/>
      <c r="Y127" s="55"/>
      <c r="Z127" s="53"/>
      <c r="AA127" s="54"/>
      <c r="AB127" s="54"/>
      <c r="AC127" s="54"/>
      <c r="AD127" s="54"/>
      <c r="AE127" s="54"/>
      <c r="AF127" s="55"/>
      <c r="AG127" s="53"/>
      <c r="AH127" s="54"/>
      <c r="AI127" s="54"/>
      <c r="AJ127" s="54"/>
      <c r="AK127" s="54"/>
      <c r="AL127" s="54"/>
      <c r="AM127" s="55"/>
      <c r="AN127" s="53"/>
      <c r="AO127" s="54"/>
      <c r="AP127" s="54"/>
      <c r="AQ127" s="54"/>
      <c r="AR127" s="54"/>
      <c r="AS127" s="54"/>
      <c r="AT127" s="55"/>
      <c r="AU127" s="53"/>
      <c r="AV127" s="54"/>
      <c r="AW127" s="54"/>
      <c r="AX127" s="373"/>
      <c r="AY127" s="374"/>
      <c r="AZ127" s="375"/>
      <c r="BA127" s="376"/>
      <c r="BB127" s="311"/>
      <c r="BC127" s="286"/>
      <c r="BD127" s="286"/>
      <c r="BE127" s="286"/>
      <c r="BF127" s="287"/>
    </row>
    <row r="128" spans="2:58" ht="20.25" customHeight="1" x14ac:dyDescent="0.2">
      <c r="B128" s="385"/>
      <c r="C128" s="297"/>
      <c r="D128" s="633"/>
      <c r="E128" s="298"/>
      <c r="F128" s="23"/>
      <c r="G128" s="259"/>
      <c r="H128" s="263"/>
      <c r="I128" s="264"/>
      <c r="J128" s="264"/>
      <c r="K128" s="265"/>
      <c r="L128" s="269"/>
      <c r="M128" s="622"/>
      <c r="N128" s="622"/>
      <c r="O128" s="270"/>
      <c r="P128" s="623" t="s">
        <v>380</v>
      </c>
      <c r="Q128" s="624"/>
      <c r="R128" s="625"/>
      <c r="S128" s="56" t="str">
        <f>IF(S127="","",VLOOKUP(S127,'[2]シフト記号表（勤務時間帯）'!$C$6:$K$35,9,FALSE))</f>
        <v/>
      </c>
      <c r="T128" s="57" t="str">
        <f>IF(T127="","",VLOOKUP(T127,'[2]シフト記号表（勤務時間帯）'!$C$6:$K$35,9,FALSE))</f>
        <v/>
      </c>
      <c r="U128" s="57" t="str">
        <f>IF(U127="","",VLOOKUP(U127,'[2]シフト記号表（勤務時間帯）'!$C$6:$K$35,9,FALSE))</f>
        <v/>
      </c>
      <c r="V128" s="57" t="str">
        <f>IF(V127="","",VLOOKUP(V127,'[2]シフト記号表（勤務時間帯）'!$C$6:$K$35,9,FALSE))</f>
        <v/>
      </c>
      <c r="W128" s="57" t="str">
        <f>IF(W127="","",VLOOKUP(W127,'[2]シフト記号表（勤務時間帯）'!$C$6:$K$35,9,FALSE))</f>
        <v/>
      </c>
      <c r="X128" s="57" t="str">
        <f>IF(X127="","",VLOOKUP(X127,'[2]シフト記号表（勤務時間帯）'!$C$6:$K$35,9,FALSE))</f>
        <v/>
      </c>
      <c r="Y128" s="58" t="str">
        <f>IF(Y127="","",VLOOKUP(Y127,'[2]シフト記号表（勤務時間帯）'!$C$6:$K$35,9,FALSE))</f>
        <v/>
      </c>
      <c r="Z128" s="56" t="str">
        <f>IF(Z127="","",VLOOKUP(Z127,'[2]シフト記号表（勤務時間帯）'!$C$6:$K$35,9,FALSE))</f>
        <v/>
      </c>
      <c r="AA128" s="57" t="str">
        <f>IF(AA127="","",VLOOKUP(AA127,'[2]シフト記号表（勤務時間帯）'!$C$6:$K$35,9,FALSE))</f>
        <v/>
      </c>
      <c r="AB128" s="57" t="str">
        <f>IF(AB127="","",VLOOKUP(AB127,'[2]シフト記号表（勤務時間帯）'!$C$6:$K$35,9,FALSE))</f>
        <v/>
      </c>
      <c r="AC128" s="57" t="str">
        <f>IF(AC127="","",VLOOKUP(AC127,'[2]シフト記号表（勤務時間帯）'!$C$6:$K$35,9,FALSE))</f>
        <v/>
      </c>
      <c r="AD128" s="57" t="str">
        <f>IF(AD127="","",VLOOKUP(AD127,'[2]シフト記号表（勤務時間帯）'!$C$6:$K$35,9,FALSE))</f>
        <v/>
      </c>
      <c r="AE128" s="57" t="str">
        <f>IF(AE127="","",VLOOKUP(AE127,'[2]シフト記号表（勤務時間帯）'!$C$6:$K$35,9,FALSE))</f>
        <v/>
      </c>
      <c r="AF128" s="58" t="str">
        <f>IF(AF127="","",VLOOKUP(AF127,'[2]シフト記号表（勤務時間帯）'!$C$6:$K$35,9,FALSE))</f>
        <v/>
      </c>
      <c r="AG128" s="56" t="str">
        <f>IF(AG127="","",VLOOKUP(AG127,'[2]シフト記号表（勤務時間帯）'!$C$6:$K$35,9,FALSE))</f>
        <v/>
      </c>
      <c r="AH128" s="57" t="str">
        <f>IF(AH127="","",VLOOKUP(AH127,'[2]シフト記号表（勤務時間帯）'!$C$6:$K$35,9,FALSE))</f>
        <v/>
      </c>
      <c r="AI128" s="57" t="str">
        <f>IF(AI127="","",VLOOKUP(AI127,'[2]シフト記号表（勤務時間帯）'!$C$6:$K$35,9,FALSE))</f>
        <v/>
      </c>
      <c r="AJ128" s="57" t="str">
        <f>IF(AJ127="","",VLOOKUP(AJ127,'[2]シフト記号表（勤務時間帯）'!$C$6:$K$35,9,FALSE))</f>
        <v/>
      </c>
      <c r="AK128" s="57" t="str">
        <f>IF(AK127="","",VLOOKUP(AK127,'[2]シフト記号表（勤務時間帯）'!$C$6:$K$35,9,FALSE))</f>
        <v/>
      </c>
      <c r="AL128" s="57" t="str">
        <f>IF(AL127="","",VLOOKUP(AL127,'[2]シフト記号表（勤務時間帯）'!$C$6:$K$35,9,FALSE))</f>
        <v/>
      </c>
      <c r="AM128" s="58" t="str">
        <f>IF(AM127="","",VLOOKUP(AM127,'[2]シフト記号表（勤務時間帯）'!$C$6:$K$35,9,FALSE))</f>
        <v/>
      </c>
      <c r="AN128" s="56" t="str">
        <f>IF(AN127="","",VLOOKUP(AN127,'[2]シフト記号表（勤務時間帯）'!$C$6:$K$35,9,FALSE))</f>
        <v/>
      </c>
      <c r="AO128" s="57" t="str">
        <f>IF(AO127="","",VLOOKUP(AO127,'[2]シフト記号表（勤務時間帯）'!$C$6:$K$35,9,FALSE))</f>
        <v/>
      </c>
      <c r="AP128" s="57" t="str">
        <f>IF(AP127="","",VLOOKUP(AP127,'[2]シフト記号表（勤務時間帯）'!$C$6:$K$35,9,FALSE))</f>
        <v/>
      </c>
      <c r="AQ128" s="57" t="str">
        <f>IF(AQ127="","",VLOOKUP(AQ127,'[2]シフト記号表（勤務時間帯）'!$C$6:$K$35,9,FALSE))</f>
        <v/>
      </c>
      <c r="AR128" s="57" t="str">
        <f>IF(AR127="","",VLOOKUP(AR127,'[2]シフト記号表（勤務時間帯）'!$C$6:$K$35,9,FALSE))</f>
        <v/>
      </c>
      <c r="AS128" s="57" t="str">
        <f>IF(AS127="","",VLOOKUP(AS127,'[2]シフト記号表（勤務時間帯）'!$C$6:$K$35,9,FALSE))</f>
        <v/>
      </c>
      <c r="AT128" s="58" t="str">
        <f>IF(AT127="","",VLOOKUP(AT127,'[2]シフト記号表（勤務時間帯）'!$C$6:$K$35,9,FALSE))</f>
        <v/>
      </c>
      <c r="AU128" s="56" t="str">
        <f>IF(AU127="","",VLOOKUP(AU127,'[2]シフト記号表（勤務時間帯）'!$C$6:$K$35,9,FALSE))</f>
        <v/>
      </c>
      <c r="AV128" s="57" t="str">
        <f>IF(AV127="","",VLOOKUP(AV127,'[2]シフト記号表（勤務時間帯）'!$C$6:$K$35,9,FALSE))</f>
        <v/>
      </c>
      <c r="AW128" s="57" t="str">
        <f>IF(AW127="","",VLOOKUP(AW127,'[2]シフト記号表（勤務時間帯）'!$C$6:$K$35,9,FALSE))</f>
        <v/>
      </c>
      <c r="AX128" s="377">
        <f>IF($BB$3="４週",SUM(S128:AT128),IF($BB$3="暦月",SUM(S128:AW128),""))</f>
        <v>0</v>
      </c>
      <c r="AY128" s="378"/>
      <c r="AZ128" s="379">
        <f>IF($BB$3="４週",AX128/4,IF($BB$3="暦月",'通所介護（100名）'!AX128/('通所介護（100名）'!$BB$8/7),""))</f>
        <v>0</v>
      </c>
      <c r="BA128" s="380"/>
      <c r="BB128" s="312"/>
      <c r="BC128" s="622"/>
      <c r="BD128" s="622"/>
      <c r="BE128" s="622"/>
      <c r="BF128" s="270"/>
    </row>
    <row r="129" spans="2:58" ht="20.25" customHeight="1" x14ac:dyDescent="0.2">
      <c r="B129" s="385"/>
      <c r="C129" s="299"/>
      <c r="D129" s="300"/>
      <c r="E129" s="301"/>
      <c r="F129" s="62">
        <f>C127</f>
        <v>0</v>
      </c>
      <c r="G129" s="283"/>
      <c r="H129" s="263"/>
      <c r="I129" s="264"/>
      <c r="J129" s="264"/>
      <c r="K129" s="265"/>
      <c r="L129" s="288"/>
      <c r="M129" s="289"/>
      <c r="N129" s="289"/>
      <c r="O129" s="290"/>
      <c r="P129" s="627" t="s">
        <v>381</v>
      </c>
      <c r="Q129" s="628"/>
      <c r="R129" s="629"/>
      <c r="S129" s="59" t="str">
        <f>IF(S127="","",VLOOKUP(S127,'[2]シフト記号表（勤務時間帯）'!$C$6:$U$35,19,FALSE))</f>
        <v/>
      </c>
      <c r="T129" s="60" t="str">
        <f>IF(T127="","",VLOOKUP(T127,'[2]シフト記号表（勤務時間帯）'!$C$6:$U$35,19,FALSE))</f>
        <v/>
      </c>
      <c r="U129" s="60" t="str">
        <f>IF(U127="","",VLOOKUP(U127,'[2]シフト記号表（勤務時間帯）'!$C$6:$U$35,19,FALSE))</f>
        <v/>
      </c>
      <c r="V129" s="60" t="str">
        <f>IF(V127="","",VLOOKUP(V127,'[2]シフト記号表（勤務時間帯）'!$C$6:$U$35,19,FALSE))</f>
        <v/>
      </c>
      <c r="W129" s="60" t="str">
        <f>IF(W127="","",VLOOKUP(W127,'[2]シフト記号表（勤務時間帯）'!$C$6:$U$35,19,FALSE))</f>
        <v/>
      </c>
      <c r="X129" s="60" t="str">
        <f>IF(X127="","",VLOOKUP(X127,'[2]シフト記号表（勤務時間帯）'!$C$6:$U$35,19,FALSE))</f>
        <v/>
      </c>
      <c r="Y129" s="61" t="str">
        <f>IF(Y127="","",VLOOKUP(Y127,'[2]シフト記号表（勤務時間帯）'!$C$6:$U$35,19,FALSE))</f>
        <v/>
      </c>
      <c r="Z129" s="59" t="str">
        <f>IF(Z127="","",VLOOKUP(Z127,'[2]シフト記号表（勤務時間帯）'!$C$6:$U$35,19,FALSE))</f>
        <v/>
      </c>
      <c r="AA129" s="60" t="str">
        <f>IF(AA127="","",VLOOKUP(AA127,'[2]シフト記号表（勤務時間帯）'!$C$6:$U$35,19,FALSE))</f>
        <v/>
      </c>
      <c r="AB129" s="60" t="str">
        <f>IF(AB127="","",VLOOKUP(AB127,'[2]シフト記号表（勤務時間帯）'!$C$6:$U$35,19,FALSE))</f>
        <v/>
      </c>
      <c r="AC129" s="60" t="str">
        <f>IF(AC127="","",VLOOKUP(AC127,'[2]シフト記号表（勤務時間帯）'!$C$6:$U$35,19,FALSE))</f>
        <v/>
      </c>
      <c r="AD129" s="60" t="str">
        <f>IF(AD127="","",VLOOKUP(AD127,'[2]シフト記号表（勤務時間帯）'!$C$6:$U$35,19,FALSE))</f>
        <v/>
      </c>
      <c r="AE129" s="60" t="str">
        <f>IF(AE127="","",VLOOKUP(AE127,'[2]シフト記号表（勤務時間帯）'!$C$6:$U$35,19,FALSE))</f>
        <v/>
      </c>
      <c r="AF129" s="61" t="str">
        <f>IF(AF127="","",VLOOKUP(AF127,'[2]シフト記号表（勤務時間帯）'!$C$6:$U$35,19,FALSE))</f>
        <v/>
      </c>
      <c r="AG129" s="59" t="str">
        <f>IF(AG127="","",VLOOKUP(AG127,'[2]シフト記号表（勤務時間帯）'!$C$6:$U$35,19,FALSE))</f>
        <v/>
      </c>
      <c r="AH129" s="60" t="str">
        <f>IF(AH127="","",VLOOKUP(AH127,'[2]シフト記号表（勤務時間帯）'!$C$6:$U$35,19,FALSE))</f>
        <v/>
      </c>
      <c r="AI129" s="60" t="str">
        <f>IF(AI127="","",VLOOKUP(AI127,'[2]シフト記号表（勤務時間帯）'!$C$6:$U$35,19,FALSE))</f>
        <v/>
      </c>
      <c r="AJ129" s="60" t="str">
        <f>IF(AJ127="","",VLOOKUP(AJ127,'[2]シフト記号表（勤務時間帯）'!$C$6:$U$35,19,FALSE))</f>
        <v/>
      </c>
      <c r="AK129" s="60" t="str">
        <f>IF(AK127="","",VLOOKUP(AK127,'[2]シフト記号表（勤務時間帯）'!$C$6:$U$35,19,FALSE))</f>
        <v/>
      </c>
      <c r="AL129" s="60" t="str">
        <f>IF(AL127="","",VLOOKUP(AL127,'[2]シフト記号表（勤務時間帯）'!$C$6:$U$35,19,FALSE))</f>
        <v/>
      </c>
      <c r="AM129" s="61" t="str">
        <f>IF(AM127="","",VLOOKUP(AM127,'[2]シフト記号表（勤務時間帯）'!$C$6:$U$35,19,FALSE))</f>
        <v/>
      </c>
      <c r="AN129" s="59" t="str">
        <f>IF(AN127="","",VLOOKUP(AN127,'[2]シフト記号表（勤務時間帯）'!$C$6:$U$35,19,FALSE))</f>
        <v/>
      </c>
      <c r="AO129" s="60" t="str">
        <f>IF(AO127="","",VLOOKUP(AO127,'[2]シフト記号表（勤務時間帯）'!$C$6:$U$35,19,FALSE))</f>
        <v/>
      </c>
      <c r="AP129" s="60" t="str">
        <f>IF(AP127="","",VLOOKUP(AP127,'[2]シフト記号表（勤務時間帯）'!$C$6:$U$35,19,FALSE))</f>
        <v/>
      </c>
      <c r="AQ129" s="60" t="str">
        <f>IF(AQ127="","",VLOOKUP(AQ127,'[2]シフト記号表（勤務時間帯）'!$C$6:$U$35,19,FALSE))</f>
        <v/>
      </c>
      <c r="AR129" s="60" t="str">
        <f>IF(AR127="","",VLOOKUP(AR127,'[2]シフト記号表（勤務時間帯）'!$C$6:$U$35,19,FALSE))</f>
        <v/>
      </c>
      <c r="AS129" s="60" t="str">
        <f>IF(AS127="","",VLOOKUP(AS127,'[2]シフト記号表（勤務時間帯）'!$C$6:$U$35,19,FALSE))</f>
        <v/>
      </c>
      <c r="AT129" s="61" t="str">
        <f>IF(AT127="","",VLOOKUP(AT127,'[2]シフト記号表（勤務時間帯）'!$C$6:$U$35,19,FALSE))</f>
        <v/>
      </c>
      <c r="AU129" s="59" t="str">
        <f>IF(AU127="","",VLOOKUP(AU127,'[2]シフト記号表（勤務時間帯）'!$C$6:$U$35,19,FALSE))</f>
        <v/>
      </c>
      <c r="AV129" s="60" t="str">
        <f>IF(AV127="","",VLOOKUP(AV127,'[2]シフト記号表（勤務時間帯）'!$C$6:$U$35,19,FALSE))</f>
        <v/>
      </c>
      <c r="AW129" s="60" t="str">
        <f>IF(AW127="","",VLOOKUP(AW127,'[2]シフト記号表（勤務時間帯）'!$C$6:$U$35,19,FALSE))</f>
        <v/>
      </c>
      <c r="AX129" s="381">
        <f>IF($BB$3="４週",SUM(S129:AT129),IF($BB$3="暦月",SUM(S129:AW129),""))</f>
        <v>0</v>
      </c>
      <c r="AY129" s="382"/>
      <c r="AZ129" s="383">
        <f>IF($BB$3="４週",AX129/4,IF($BB$3="暦月",'通所介護（100名）'!AX129/('通所介護（100名）'!$BB$8/7),""))</f>
        <v>0</v>
      </c>
      <c r="BA129" s="384"/>
      <c r="BB129" s="313"/>
      <c r="BC129" s="289"/>
      <c r="BD129" s="289"/>
      <c r="BE129" s="289"/>
      <c r="BF129" s="290"/>
    </row>
    <row r="130" spans="2:58" ht="20.25" customHeight="1" x14ac:dyDescent="0.2">
      <c r="B130" s="385">
        <f>B127+1</f>
        <v>37</v>
      </c>
      <c r="C130" s="294"/>
      <c r="D130" s="295"/>
      <c r="E130" s="296"/>
      <c r="F130" s="126"/>
      <c r="G130" s="282"/>
      <c r="H130" s="284"/>
      <c r="I130" s="264"/>
      <c r="J130" s="264"/>
      <c r="K130" s="265"/>
      <c r="L130" s="285"/>
      <c r="M130" s="286"/>
      <c r="N130" s="286"/>
      <c r="O130" s="287"/>
      <c r="P130" s="630" t="s">
        <v>377</v>
      </c>
      <c r="Q130" s="631"/>
      <c r="R130" s="632"/>
      <c r="S130" s="53"/>
      <c r="T130" s="54"/>
      <c r="U130" s="54"/>
      <c r="V130" s="54"/>
      <c r="W130" s="54"/>
      <c r="X130" s="54"/>
      <c r="Y130" s="55"/>
      <c r="Z130" s="53"/>
      <c r="AA130" s="54"/>
      <c r="AB130" s="54"/>
      <c r="AC130" s="54"/>
      <c r="AD130" s="54"/>
      <c r="AE130" s="54"/>
      <c r="AF130" s="55"/>
      <c r="AG130" s="53"/>
      <c r="AH130" s="54"/>
      <c r="AI130" s="54"/>
      <c r="AJ130" s="54"/>
      <c r="AK130" s="54"/>
      <c r="AL130" s="54"/>
      <c r="AM130" s="55"/>
      <c r="AN130" s="53"/>
      <c r="AO130" s="54"/>
      <c r="AP130" s="54"/>
      <c r="AQ130" s="54"/>
      <c r="AR130" s="54"/>
      <c r="AS130" s="54"/>
      <c r="AT130" s="55"/>
      <c r="AU130" s="53"/>
      <c r="AV130" s="54"/>
      <c r="AW130" s="54"/>
      <c r="AX130" s="373"/>
      <c r="AY130" s="374"/>
      <c r="AZ130" s="375"/>
      <c r="BA130" s="376"/>
      <c r="BB130" s="311"/>
      <c r="BC130" s="286"/>
      <c r="BD130" s="286"/>
      <c r="BE130" s="286"/>
      <c r="BF130" s="287"/>
    </row>
    <row r="131" spans="2:58" ht="20.25" customHeight="1" x14ac:dyDescent="0.2">
      <c r="B131" s="385"/>
      <c r="C131" s="297"/>
      <c r="D131" s="633"/>
      <c r="E131" s="298"/>
      <c r="F131" s="23"/>
      <c r="G131" s="259"/>
      <c r="H131" s="263"/>
      <c r="I131" s="264"/>
      <c r="J131" s="264"/>
      <c r="K131" s="265"/>
      <c r="L131" s="269"/>
      <c r="M131" s="622"/>
      <c r="N131" s="622"/>
      <c r="O131" s="270"/>
      <c r="P131" s="623" t="s">
        <v>380</v>
      </c>
      <c r="Q131" s="624"/>
      <c r="R131" s="625"/>
      <c r="S131" s="56" t="str">
        <f>IF(S130="","",VLOOKUP(S130,'[2]シフト記号表（勤務時間帯）'!$C$6:$K$35,9,FALSE))</f>
        <v/>
      </c>
      <c r="T131" s="57" t="str">
        <f>IF(T130="","",VLOOKUP(T130,'[2]シフト記号表（勤務時間帯）'!$C$6:$K$35,9,FALSE))</f>
        <v/>
      </c>
      <c r="U131" s="57" t="str">
        <f>IF(U130="","",VLOOKUP(U130,'[2]シフト記号表（勤務時間帯）'!$C$6:$K$35,9,FALSE))</f>
        <v/>
      </c>
      <c r="V131" s="57" t="str">
        <f>IF(V130="","",VLOOKUP(V130,'[2]シフト記号表（勤務時間帯）'!$C$6:$K$35,9,FALSE))</f>
        <v/>
      </c>
      <c r="W131" s="57" t="str">
        <f>IF(W130="","",VLOOKUP(W130,'[2]シフト記号表（勤務時間帯）'!$C$6:$K$35,9,FALSE))</f>
        <v/>
      </c>
      <c r="X131" s="57" t="str">
        <f>IF(X130="","",VLOOKUP(X130,'[2]シフト記号表（勤務時間帯）'!$C$6:$K$35,9,FALSE))</f>
        <v/>
      </c>
      <c r="Y131" s="58" t="str">
        <f>IF(Y130="","",VLOOKUP(Y130,'[2]シフト記号表（勤務時間帯）'!$C$6:$K$35,9,FALSE))</f>
        <v/>
      </c>
      <c r="Z131" s="56" t="str">
        <f>IF(Z130="","",VLOOKUP(Z130,'[2]シフト記号表（勤務時間帯）'!$C$6:$K$35,9,FALSE))</f>
        <v/>
      </c>
      <c r="AA131" s="57" t="str">
        <f>IF(AA130="","",VLOOKUP(AA130,'[2]シフト記号表（勤務時間帯）'!$C$6:$K$35,9,FALSE))</f>
        <v/>
      </c>
      <c r="AB131" s="57" t="str">
        <f>IF(AB130="","",VLOOKUP(AB130,'[2]シフト記号表（勤務時間帯）'!$C$6:$K$35,9,FALSE))</f>
        <v/>
      </c>
      <c r="AC131" s="57" t="str">
        <f>IF(AC130="","",VLOOKUP(AC130,'[2]シフト記号表（勤務時間帯）'!$C$6:$K$35,9,FALSE))</f>
        <v/>
      </c>
      <c r="AD131" s="57" t="str">
        <f>IF(AD130="","",VLOOKUP(AD130,'[2]シフト記号表（勤務時間帯）'!$C$6:$K$35,9,FALSE))</f>
        <v/>
      </c>
      <c r="AE131" s="57" t="str">
        <f>IF(AE130="","",VLOOKUP(AE130,'[2]シフト記号表（勤務時間帯）'!$C$6:$K$35,9,FALSE))</f>
        <v/>
      </c>
      <c r="AF131" s="58" t="str">
        <f>IF(AF130="","",VLOOKUP(AF130,'[2]シフト記号表（勤務時間帯）'!$C$6:$K$35,9,FALSE))</f>
        <v/>
      </c>
      <c r="AG131" s="56" t="str">
        <f>IF(AG130="","",VLOOKUP(AG130,'[2]シフト記号表（勤務時間帯）'!$C$6:$K$35,9,FALSE))</f>
        <v/>
      </c>
      <c r="AH131" s="57" t="str">
        <f>IF(AH130="","",VLOOKUP(AH130,'[2]シフト記号表（勤務時間帯）'!$C$6:$K$35,9,FALSE))</f>
        <v/>
      </c>
      <c r="AI131" s="57" t="str">
        <f>IF(AI130="","",VLOOKUP(AI130,'[2]シフト記号表（勤務時間帯）'!$C$6:$K$35,9,FALSE))</f>
        <v/>
      </c>
      <c r="AJ131" s="57" t="str">
        <f>IF(AJ130="","",VLOOKUP(AJ130,'[2]シフト記号表（勤務時間帯）'!$C$6:$K$35,9,FALSE))</f>
        <v/>
      </c>
      <c r="AK131" s="57" t="str">
        <f>IF(AK130="","",VLOOKUP(AK130,'[2]シフト記号表（勤務時間帯）'!$C$6:$K$35,9,FALSE))</f>
        <v/>
      </c>
      <c r="AL131" s="57" t="str">
        <f>IF(AL130="","",VLOOKUP(AL130,'[2]シフト記号表（勤務時間帯）'!$C$6:$K$35,9,FALSE))</f>
        <v/>
      </c>
      <c r="AM131" s="58" t="str">
        <f>IF(AM130="","",VLOOKUP(AM130,'[2]シフト記号表（勤務時間帯）'!$C$6:$K$35,9,FALSE))</f>
        <v/>
      </c>
      <c r="AN131" s="56" t="str">
        <f>IF(AN130="","",VLOOKUP(AN130,'[2]シフト記号表（勤務時間帯）'!$C$6:$K$35,9,FALSE))</f>
        <v/>
      </c>
      <c r="AO131" s="57" t="str">
        <f>IF(AO130="","",VLOOKUP(AO130,'[2]シフト記号表（勤務時間帯）'!$C$6:$K$35,9,FALSE))</f>
        <v/>
      </c>
      <c r="AP131" s="57" t="str">
        <f>IF(AP130="","",VLOOKUP(AP130,'[2]シフト記号表（勤務時間帯）'!$C$6:$K$35,9,FALSE))</f>
        <v/>
      </c>
      <c r="AQ131" s="57" t="str">
        <f>IF(AQ130="","",VLOOKUP(AQ130,'[2]シフト記号表（勤務時間帯）'!$C$6:$K$35,9,FALSE))</f>
        <v/>
      </c>
      <c r="AR131" s="57" t="str">
        <f>IF(AR130="","",VLOOKUP(AR130,'[2]シフト記号表（勤務時間帯）'!$C$6:$K$35,9,FALSE))</f>
        <v/>
      </c>
      <c r="AS131" s="57" t="str">
        <f>IF(AS130="","",VLOOKUP(AS130,'[2]シフト記号表（勤務時間帯）'!$C$6:$K$35,9,FALSE))</f>
        <v/>
      </c>
      <c r="AT131" s="58" t="str">
        <f>IF(AT130="","",VLOOKUP(AT130,'[2]シフト記号表（勤務時間帯）'!$C$6:$K$35,9,FALSE))</f>
        <v/>
      </c>
      <c r="AU131" s="56" t="str">
        <f>IF(AU130="","",VLOOKUP(AU130,'[2]シフト記号表（勤務時間帯）'!$C$6:$K$35,9,FALSE))</f>
        <v/>
      </c>
      <c r="AV131" s="57" t="str">
        <f>IF(AV130="","",VLOOKUP(AV130,'[2]シフト記号表（勤務時間帯）'!$C$6:$K$35,9,FALSE))</f>
        <v/>
      </c>
      <c r="AW131" s="57" t="str">
        <f>IF(AW130="","",VLOOKUP(AW130,'[2]シフト記号表（勤務時間帯）'!$C$6:$K$35,9,FALSE))</f>
        <v/>
      </c>
      <c r="AX131" s="377">
        <f>IF($BB$3="４週",SUM(S131:AT131),IF($BB$3="暦月",SUM(S131:AW131),""))</f>
        <v>0</v>
      </c>
      <c r="AY131" s="378"/>
      <c r="AZ131" s="379">
        <f>IF($BB$3="４週",AX131/4,IF($BB$3="暦月",'通所介護（100名）'!AX131/('通所介護（100名）'!$BB$8/7),""))</f>
        <v>0</v>
      </c>
      <c r="BA131" s="380"/>
      <c r="BB131" s="312"/>
      <c r="BC131" s="622"/>
      <c r="BD131" s="622"/>
      <c r="BE131" s="622"/>
      <c r="BF131" s="270"/>
    </row>
    <row r="132" spans="2:58" ht="20.25" customHeight="1" x14ac:dyDescent="0.2">
      <c r="B132" s="385"/>
      <c r="C132" s="299"/>
      <c r="D132" s="300"/>
      <c r="E132" s="301"/>
      <c r="F132" s="62">
        <f>C130</f>
        <v>0</v>
      </c>
      <c r="G132" s="283"/>
      <c r="H132" s="263"/>
      <c r="I132" s="264"/>
      <c r="J132" s="264"/>
      <c r="K132" s="265"/>
      <c r="L132" s="288"/>
      <c r="M132" s="289"/>
      <c r="N132" s="289"/>
      <c r="O132" s="290"/>
      <c r="P132" s="627" t="s">
        <v>381</v>
      </c>
      <c r="Q132" s="628"/>
      <c r="R132" s="629"/>
      <c r="S132" s="59" t="str">
        <f>IF(S130="","",VLOOKUP(S130,'[2]シフト記号表（勤務時間帯）'!$C$6:$U$35,19,FALSE))</f>
        <v/>
      </c>
      <c r="T132" s="60" t="str">
        <f>IF(T130="","",VLOOKUP(T130,'[2]シフト記号表（勤務時間帯）'!$C$6:$U$35,19,FALSE))</f>
        <v/>
      </c>
      <c r="U132" s="60" t="str">
        <f>IF(U130="","",VLOOKUP(U130,'[2]シフト記号表（勤務時間帯）'!$C$6:$U$35,19,FALSE))</f>
        <v/>
      </c>
      <c r="V132" s="60" t="str">
        <f>IF(V130="","",VLOOKUP(V130,'[2]シフト記号表（勤務時間帯）'!$C$6:$U$35,19,FALSE))</f>
        <v/>
      </c>
      <c r="W132" s="60" t="str">
        <f>IF(W130="","",VLOOKUP(W130,'[2]シフト記号表（勤務時間帯）'!$C$6:$U$35,19,FALSE))</f>
        <v/>
      </c>
      <c r="X132" s="60" t="str">
        <f>IF(X130="","",VLOOKUP(X130,'[2]シフト記号表（勤務時間帯）'!$C$6:$U$35,19,FALSE))</f>
        <v/>
      </c>
      <c r="Y132" s="61" t="str">
        <f>IF(Y130="","",VLOOKUP(Y130,'[2]シフト記号表（勤務時間帯）'!$C$6:$U$35,19,FALSE))</f>
        <v/>
      </c>
      <c r="Z132" s="59" t="str">
        <f>IF(Z130="","",VLOOKUP(Z130,'[2]シフト記号表（勤務時間帯）'!$C$6:$U$35,19,FALSE))</f>
        <v/>
      </c>
      <c r="AA132" s="60" t="str">
        <f>IF(AA130="","",VLOOKUP(AA130,'[2]シフト記号表（勤務時間帯）'!$C$6:$U$35,19,FALSE))</f>
        <v/>
      </c>
      <c r="AB132" s="60" t="str">
        <f>IF(AB130="","",VLOOKUP(AB130,'[2]シフト記号表（勤務時間帯）'!$C$6:$U$35,19,FALSE))</f>
        <v/>
      </c>
      <c r="AC132" s="60" t="str">
        <f>IF(AC130="","",VLOOKUP(AC130,'[2]シフト記号表（勤務時間帯）'!$C$6:$U$35,19,FALSE))</f>
        <v/>
      </c>
      <c r="AD132" s="60" t="str">
        <f>IF(AD130="","",VLOOKUP(AD130,'[2]シフト記号表（勤務時間帯）'!$C$6:$U$35,19,FALSE))</f>
        <v/>
      </c>
      <c r="AE132" s="60" t="str">
        <f>IF(AE130="","",VLOOKUP(AE130,'[2]シフト記号表（勤務時間帯）'!$C$6:$U$35,19,FALSE))</f>
        <v/>
      </c>
      <c r="AF132" s="61" t="str">
        <f>IF(AF130="","",VLOOKUP(AF130,'[2]シフト記号表（勤務時間帯）'!$C$6:$U$35,19,FALSE))</f>
        <v/>
      </c>
      <c r="AG132" s="59" t="str">
        <f>IF(AG130="","",VLOOKUP(AG130,'[2]シフト記号表（勤務時間帯）'!$C$6:$U$35,19,FALSE))</f>
        <v/>
      </c>
      <c r="AH132" s="60" t="str">
        <f>IF(AH130="","",VLOOKUP(AH130,'[2]シフト記号表（勤務時間帯）'!$C$6:$U$35,19,FALSE))</f>
        <v/>
      </c>
      <c r="AI132" s="60" t="str">
        <f>IF(AI130="","",VLOOKUP(AI130,'[2]シフト記号表（勤務時間帯）'!$C$6:$U$35,19,FALSE))</f>
        <v/>
      </c>
      <c r="AJ132" s="60" t="str">
        <f>IF(AJ130="","",VLOOKUP(AJ130,'[2]シフト記号表（勤務時間帯）'!$C$6:$U$35,19,FALSE))</f>
        <v/>
      </c>
      <c r="AK132" s="60" t="str">
        <f>IF(AK130="","",VLOOKUP(AK130,'[2]シフト記号表（勤務時間帯）'!$C$6:$U$35,19,FALSE))</f>
        <v/>
      </c>
      <c r="AL132" s="60" t="str">
        <f>IF(AL130="","",VLOOKUP(AL130,'[2]シフト記号表（勤務時間帯）'!$C$6:$U$35,19,FALSE))</f>
        <v/>
      </c>
      <c r="AM132" s="61" t="str">
        <f>IF(AM130="","",VLOOKUP(AM130,'[2]シフト記号表（勤務時間帯）'!$C$6:$U$35,19,FALSE))</f>
        <v/>
      </c>
      <c r="AN132" s="59" t="str">
        <f>IF(AN130="","",VLOOKUP(AN130,'[2]シフト記号表（勤務時間帯）'!$C$6:$U$35,19,FALSE))</f>
        <v/>
      </c>
      <c r="AO132" s="60" t="str">
        <f>IF(AO130="","",VLOOKUP(AO130,'[2]シフト記号表（勤務時間帯）'!$C$6:$U$35,19,FALSE))</f>
        <v/>
      </c>
      <c r="AP132" s="60" t="str">
        <f>IF(AP130="","",VLOOKUP(AP130,'[2]シフト記号表（勤務時間帯）'!$C$6:$U$35,19,FALSE))</f>
        <v/>
      </c>
      <c r="AQ132" s="60" t="str">
        <f>IF(AQ130="","",VLOOKUP(AQ130,'[2]シフト記号表（勤務時間帯）'!$C$6:$U$35,19,FALSE))</f>
        <v/>
      </c>
      <c r="AR132" s="60" t="str">
        <f>IF(AR130="","",VLOOKUP(AR130,'[2]シフト記号表（勤務時間帯）'!$C$6:$U$35,19,FALSE))</f>
        <v/>
      </c>
      <c r="AS132" s="60" t="str">
        <f>IF(AS130="","",VLOOKUP(AS130,'[2]シフト記号表（勤務時間帯）'!$C$6:$U$35,19,FALSE))</f>
        <v/>
      </c>
      <c r="AT132" s="61" t="str">
        <f>IF(AT130="","",VLOOKUP(AT130,'[2]シフト記号表（勤務時間帯）'!$C$6:$U$35,19,FALSE))</f>
        <v/>
      </c>
      <c r="AU132" s="59" t="str">
        <f>IF(AU130="","",VLOOKUP(AU130,'[2]シフト記号表（勤務時間帯）'!$C$6:$U$35,19,FALSE))</f>
        <v/>
      </c>
      <c r="AV132" s="60" t="str">
        <f>IF(AV130="","",VLOOKUP(AV130,'[2]シフト記号表（勤務時間帯）'!$C$6:$U$35,19,FALSE))</f>
        <v/>
      </c>
      <c r="AW132" s="60" t="str">
        <f>IF(AW130="","",VLOOKUP(AW130,'[2]シフト記号表（勤務時間帯）'!$C$6:$U$35,19,FALSE))</f>
        <v/>
      </c>
      <c r="AX132" s="381">
        <f>IF($BB$3="４週",SUM(S132:AT132),IF($BB$3="暦月",SUM(S132:AW132),""))</f>
        <v>0</v>
      </c>
      <c r="AY132" s="382"/>
      <c r="AZ132" s="383">
        <f>IF($BB$3="４週",AX132/4,IF($BB$3="暦月",'通所介護（100名）'!AX132/('通所介護（100名）'!$BB$8/7),""))</f>
        <v>0</v>
      </c>
      <c r="BA132" s="384"/>
      <c r="BB132" s="313"/>
      <c r="BC132" s="289"/>
      <c r="BD132" s="289"/>
      <c r="BE132" s="289"/>
      <c r="BF132" s="290"/>
    </row>
    <row r="133" spans="2:58" ht="20.25" customHeight="1" x14ac:dyDescent="0.2">
      <c r="B133" s="385">
        <f>B130+1</f>
        <v>38</v>
      </c>
      <c r="C133" s="294"/>
      <c r="D133" s="295"/>
      <c r="E133" s="296"/>
      <c r="F133" s="126"/>
      <c r="G133" s="282"/>
      <c r="H133" s="284"/>
      <c r="I133" s="264"/>
      <c r="J133" s="264"/>
      <c r="K133" s="265"/>
      <c r="L133" s="285"/>
      <c r="M133" s="286"/>
      <c r="N133" s="286"/>
      <c r="O133" s="287"/>
      <c r="P133" s="630" t="s">
        <v>377</v>
      </c>
      <c r="Q133" s="631"/>
      <c r="R133" s="632"/>
      <c r="S133" s="53"/>
      <c r="T133" s="54"/>
      <c r="U133" s="54"/>
      <c r="V133" s="54"/>
      <c r="W133" s="54"/>
      <c r="X133" s="54"/>
      <c r="Y133" s="55"/>
      <c r="Z133" s="53"/>
      <c r="AA133" s="54"/>
      <c r="AB133" s="54"/>
      <c r="AC133" s="54"/>
      <c r="AD133" s="54"/>
      <c r="AE133" s="54"/>
      <c r="AF133" s="55"/>
      <c r="AG133" s="53"/>
      <c r="AH133" s="54"/>
      <c r="AI133" s="54"/>
      <c r="AJ133" s="54"/>
      <c r="AK133" s="54"/>
      <c r="AL133" s="54"/>
      <c r="AM133" s="55"/>
      <c r="AN133" s="53"/>
      <c r="AO133" s="54"/>
      <c r="AP133" s="54"/>
      <c r="AQ133" s="54"/>
      <c r="AR133" s="54"/>
      <c r="AS133" s="54"/>
      <c r="AT133" s="55"/>
      <c r="AU133" s="53"/>
      <c r="AV133" s="54"/>
      <c r="AW133" s="54"/>
      <c r="AX133" s="373"/>
      <c r="AY133" s="374"/>
      <c r="AZ133" s="375"/>
      <c r="BA133" s="376"/>
      <c r="BB133" s="311"/>
      <c r="BC133" s="286"/>
      <c r="BD133" s="286"/>
      <c r="BE133" s="286"/>
      <c r="BF133" s="287"/>
    </row>
    <row r="134" spans="2:58" ht="20.25" customHeight="1" x14ac:dyDescent="0.2">
      <c r="B134" s="385"/>
      <c r="C134" s="297"/>
      <c r="D134" s="633"/>
      <c r="E134" s="298"/>
      <c r="F134" s="23"/>
      <c r="G134" s="259"/>
      <c r="H134" s="263"/>
      <c r="I134" s="264"/>
      <c r="J134" s="264"/>
      <c r="K134" s="265"/>
      <c r="L134" s="269"/>
      <c r="M134" s="622"/>
      <c r="N134" s="622"/>
      <c r="O134" s="270"/>
      <c r="P134" s="623" t="s">
        <v>380</v>
      </c>
      <c r="Q134" s="624"/>
      <c r="R134" s="625"/>
      <c r="S134" s="56" t="str">
        <f>IF(S133="","",VLOOKUP(S133,'[2]シフト記号表（勤務時間帯）'!$C$6:$K$35,9,FALSE))</f>
        <v/>
      </c>
      <c r="T134" s="57" t="str">
        <f>IF(T133="","",VLOOKUP(T133,'[2]シフト記号表（勤務時間帯）'!$C$6:$K$35,9,FALSE))</f>
        <v/>
      </c>
      <c r="U134" s="57" t="str">
        <f>IF(U133="","",VLOOKUP(U133,'[2]シフト記号表（勤務時間帯）'!$C$6:$K$35,9,FALSE))</f>
        <v/>
      </c>
      <c r="V134" s="57" t="str">
        <f>IF(V133="","",VLOOKUP(V133,'[2]シフト記号表（勤務時間帯）'!$C$6:$K$35,9,FALSE))</f>
        <v/>
      </c>
      <c r="W134" s="57" t="str">
        <f>IF(W133="","",VLOOKUP(W133,'[2]シフト記号表（勤務時間帯）'!$C$6:$K$35,9,FALSE))</f>
        <v/>
      </c>
      <c r="X134" s="57" t="str">
        <f>IF(X133="","",VLOOKUP(X133,'[2]シフト記号表（勤務時間帯）'!$C$6:$K$35,9,FALSE))</f>
        <v/>
      </c>
      <c r="Y134" s="58" t="str">
        <f>IF(Y133="","",VLOOKUP(Y133,'[2]シフト記号表（勤務時間帯）'!$C$6:$K$35,9,FALSE))</f>
        <v/>
      </c>
      <c r="Z134" s="56" t="str">
        <f>IF(Z133="","",VLOOKUP(Z133,'[2]シフト記号表（勤務時間帯）'!$C$6:$K$35,9,FALSE))</f>
        <v/>
      </c>
      <c r="AA134" s="57" t="str">
        <f>IF(AA133="","",VLOOKUP(AA133,'[2]シフト記号表（勤務時間帯）'!$C$6:$K$35,9,FALSE))</f>
        <v/>
      </c>
      <c r="AB134" s="57" t="str">
        <f>IF(AB133="","",VLOOKUP(AB133,'[2]シフト記号表（勤務時間帯）'!$C$6:$K$35,9,FALSE))</f>
        <v/>
      </c>
      <c r="AC134" s="57" t="str">
        <f>IF(AC133="","",VLOOKUP(AC133,'[2]シフト記号表（勤務時間帯）'!$C$6:$K$35,9,FALSE))</f>
        <v/>
      </c>
      <c r="AD134" s="57" t="str">
        <f>IF(AD133="","",VLOOKUP(AD133,'[2]シフト記号表（勤務時間帯）'!$C$6:$K$35,9,FALSE))</f>
        <v/>
      </c>
      <c r="AE134" s="57" t="str">
        <f>IF(AE133="","",VLOOKUP(AE133,'[2]シフト記号表（勤務時間帯）'!$C$6:$K$35,9,FALSE))</f>
        <v/>
      </c>
      <c r="AF134" s="58" t="str">
        <f>IF(AF133="","",VLOOKUP(AF133,'[2]シフト記号表（勤務時間帯）'!$C$6:$K$35,9,FALSE))</f>
        <v/>
      </c>
      <c r="AG134" s="56" t="str">
        <f>IF(AG133="","",VLOOKUP(AG133,'[2]シフト記号表（勤務時間帯）'!$C$6:$K$35,9,FALSE))</f>
        <v/>
      </c>
      <c r="AH134" s="57" t="str">
        <f>IF(AH133="","",VLOOKUP(AH133,'[2]シフト記号表（勤務時間帯）'!$C$6:$K$35,9,FALSE))</f>
        <v/>
      </c>
      <c r="AI134" s="57" t="str">
        <f>IF(AI133="","",VLOOKUP(AI133,'[2]シフト記号表（勤務時間帯）'!$C$6:$K$35,9,FALSE))</f>
        <v/>
      </c>
      <c r="AJ134" s="57" t="str">
        <f>IF(AJ133="","",VLOOKUP(AJ133,'[2]シフト記号表（勤務時間帯）'!$C$6:$K$35,9,FALSE))</f>
        <v/>
      </c>
      <c r="AK134" s="57" t="str">
        <f>IF(AK133="","",VLOOKUP(AK133,'[2]シフト記号表（勤務時間帯）'!$C$6:$K$35,9,FALSE))</f>
        <v/>
      </c>
      <c r="AL134" s="57" t="str">
        <f>IF(AL133="","",VLOOKUP(AL133,'[2]シフト記号表（勤務時間帯）'!$C$6:$K$35,9,FALSE))</f>
        <v/>
      </c>
      <c r="AM134" s="58" t="str">
        <f>IF(AM133="","",VLOOKUP(AM133,'[2]シフト記号表（勤務時間帯）'!$C$6:$K$35,9,FALSE))</f>
        <v/>
      </c>
      <c r="AN134" s="56" t="str">
        <f>IF(AN133="","",VLOOKUP(AN133,'[2]シフト記号表（勤務時間帯）'!$C$6:$K$35,9,FALSE))</f>
        <v/>
      </c>
      <c r="AO134" s="57" t="str">
        <f>IF(AO133="","",VLOOKUP(AO133,'[2]シフト記号表（勤務時間帯）'!$C$6:$K$35,9,FALSE))</f>
        <v/>
      </c>
      <c r="AP134" s="57" t="str">
        <f>IF(AP133="","",VLOOKUP(AP133,'[2]シフト記号表（勤務時間帯）'!$C$6:$K$35,9,FALSE))</f>
        <v/>
      </c>
      <c r="AQ134" s="57" t="str">
        <f>IF(AQ133="","",VLOOKUP(AQ133,'[2]シフト記号表（勤務時間帯）'!$C$6:$K$35,9,FALSE))</f>
        <v/>
      </c>
      <c r="AR134" s="57" t="str">
        <f>IF(AR133="","",VLOOKUP(AR133,'[2]シフト記号表（勤務時間帯）'!$C$6:$K$35,9,FALSE))</f>
        <v/>
      </c>
      <c r="AS134" s="57" t="str">
        <f>IF(AS133="","",VLOOKUP(AS133,'[2]シフト記号表（勤務時間帯）'!$C$6:$K$35,9,FALSE))</f>
        <v/>
      </c>
      <c r="AT134" s="58" t="str">
        <f>IF(AT133="","",VLOOKUP(AT133,'[2]シフト記号表（勤務時間帯）'!$C$6:$K$35,9,FALSE))</f>
        <v/>
      </c>
      <c r="AU134" s="56" t="str">
        <f>IF(AU133="","",VLOOKUP(AU133,'[2]シフト記号表（勤務時間帯）'!$C$6:$K$35,9,FALSE))</f>
        <v/>
      </c>
      <c r="AV134" s="57" t="str">
        <f>IF(AV133="","",VLOOKUP(AV133,'[2]シフト記号表（勤務時間帯）'!$C$6:$K$35,9,FALSE))</f>
        <v/>
      </c>
      <c r="AW134" s="57" t="str">
        <f>IF(AW133="","",VLOOKUP(AW133,'[2]シフト記号表（勤務時間帯）'!$C$6:$K$35,9,FALSE))</f>
        <v/>
      </c>
      <c r="AX134" s="377">
        <f>IF($BB$3="４週",SUM(S134:AT134),IF($BB$3="暦月",SUM(S134:AW134),""))</f>
        <v>0</v>
      </c>
      <c r="AY134" s="378"/>
      <c r="AZ134" s="379">
        <f>IF($BB$3="４週",AX134/4,IF($BB$3="暦月",'通所介護（100名）'!AX134/('通所介護（100名）'!$BB$8/7),""))</f>
        <v>0</v>
      </c>
      <c r="BA134" s="380"/>
      <c r="BB134" s="312"/>
      <c r="BC134" s="622"/>
      <c r="BD134" s="622"/>
      <c r="BE134" s="622"/>
      <c r="BF134" s="270"/>
    </row>
    <row r="135" spans="2:58" ht="20.25" customHeight="1" x14ac:dyDescent="0.2">
      <c r="B135" s="385"/>
      <c r="C135" s="299"/>
      <c r="D135" s="300"/>
      <c r="E135" s="301"/>
      <c r="F135" s="62">
        <f>C133</f>
        <v>0</v>
      </c>
      <c r="G135" s="283"/>
      <c r="H135" s="263"/>
      <c r="I135" s="264"/>
      <c r="J135" s="264"/>
      <c r="K135" s="265"/>
      <c r="L135" s="288"/>
      <c r="M135" s="289"/>
      <c r="N135" s="289"/>
      <c r="O135" s="290"/>
      <c r="P135" s="627" t="s">
        <v>381</v>
      </c>
      <c r="Q135" s="628"/>
      <c r="R135" s="629"/>
      <c r="S135" s="59" t="str">
        <f>IF(S133="","",VLOOKUP(S133,'[2]シフト記号表（勤務時間帯）'!$C$6:$U$35,19,FALSE))</f>
        <v/>
      </c>
      <c r="T135" s="60" t="str">
        <f>IF(T133="","",VLOOKUP(T133,'[2]シフト記号表（勤務時間帯）'!$C$6:$U$35,19,FALSE))</f>
        <v/>
      </c>
      <c r="U135" s="60" t="str">
        <f>IF(U133="","",VLOOKUP(U133,'[2]シフト記号表（勤務時間帯）'!$C$6:$U$35,19,FALSE))</f>
        <v/>
      </c>
      <c r="V135" s="60" t="str">
        <f>IF(V133="","",VLOOKUP(V133,'[2]シフト記号表（勤務時間帯）'!$C$6:$U$35,19,FALSE))</f>
        <v/>
      </c>
      <c r="W135" s="60" t="str">
        <f>IF(W133="","",VLOOKUP(W133,'[2]シフト記号表（勤務時間帯）'!$C$6:$U$35,19,FALSE))</f>
        <v/>
      </c>
      <c r="X135" s="60" t="str">
        <f>IF(X133="","",VLOOKUP(X133,'[2]シフト記号表（勤務時間帯）'!$C$6:$U$35,19,FALSE))</f>
        <v/>
      </c>
      <c r="Y135" s="61" t="str">
        <f>IF(Y133="","",VLOOKUP(Y133,'[2]シフト記号表（勤務時間帯）'!$C$6:$U$35,19,FALSE))</f>
        <v/>
      </c>
      <c r="Z135" s="59" t="str">
        <f>IF(Z133="","",VLOOKUP(Z133,'[2]シフト記号表（勤務時間帯）'!$C$6:$U$35,19,FALSE))</f>
        <v/>
      </c>
      <c r="AA135" s="60" t="str">
        <f>IF(AA133="","",VLOOKUP(AA133,'[2]シフト記号表（勤務時間帯）'!$C$6:$U$35,19,FALSE))</f>
        <v/>
      </c>
      <c r="AB135" s="60" t="str">
        <f>IF(AB133="","",VLOOKUP(AB133,'[2]シフト記号表（勤務時間帯）'!$C$6:$U$35,19,FALSE))</f>
        <v/>
      </c>
      <c r="AC135" s="60" t="str">
        <f>IF(AC133="","",VLOOKUP(AC133,'[2]シフト記号表（勤務時間帯）'!$C$6:$U$35,19,FALSE))</f>
        <v/>
      </c>
      <c r="AD135" s="60" t="str">
        <f>IF(AD133="","",VLOOKUP(AD133,'[2]シフト記号表（勤務時間帯）'!$C$6:$U$35,19,FALSE))</f>
        <v/>
      </c>
      <c r="AE135" s="60" t="str">
        <f>IF(AE133="","",VLOOKUP(AE133,'[2]シフト記号表（勤務時間帯）'!$C$6:$U$35,19,FALSE))</f>
        <v/>
      </c>
      <c r="AF135" s="61" t="str">
        <f>IF(AF133="","",VLOOKUP(AF133,'[2]シフト記号表（勤務時間帯）'!$C$6:$U$35,19,FALSE))</f>
        <v/>
      </c>
      <c r="AG135" s="59" t="str">
        <f>IF(AG133="","",VLOOKUP(AG133,'[2]シフト記号表（勤務時間帯）'!$C$6:$U$35,19,FALSE))</f>
        <v/>
      </c>
      <c r="AH135" s="60" t="str">
        <f>IF(AH133="","",VLOOKUP(AH133,'[2]シフト記号表（勤務時間帯）'!$C$6:$U$35,19,FALSE))</f>
        <v/>
      </c>
      <c r="AI135" s="60" t="str">
        <f>IF(AI133="","",VLOOKUP(AI133,'[2]シフト記号表（勤務時間帯）'!$C$6:$U$35,19,FALSE))</f>
        <v/>
      </c>
      <c r="AJ135" s="60" t="str">
        <f>IF(AJ133="","",VLOOKUP(AJ133,'[2]シフト記号表（勤務時間帯）'!$C$6:$U$35,19,FALSE))</f>
        <v/>
      </c>
      <c r="AK135" s="60" t="str">
        <f>IF(AK133="","",VLOOKUP(AK133,'[2]シフト記号表（勤務時間帯）'!$C$6:$U$35,19,FALSE))</f>
        <v/>
      </c>
      <c r="AL135" s="60" t="str">
        <f>IF(AL133="","",VLOOKUP(AL133,'[2]シフト記号表（勤務時間帯）'!$C$6:$U$35,19,FALSE))</f>
        <v/>
      </c>
      <c r="AM135" s="61" t="str">
        <f>IF(AM133="","",VLOOKUP(AM133,'[2]シフト記号表（勤務時間帯）'!$C$6:$U$35,19,FALSE))</f>
        <v/>
      </c>
      <c r="AN135" s="59" t="str">
        <f>IF(AN133="","",VLOOKUP(AN133,'[2]シフト記号表（勤務時間帯）'!$C$6:$U$35,19,FALSE))</f>
        <v/>
      </c>
      <c r="AO135" s="60" t="str">
        <f>IF(AO133="","",VLOOKUP(AO133,'[2]シフト記号表（勤務時間帯）'!$C$6:$U$35,19,FALSE))</f>
        <v/>
      </c>
      <c r="AP135" s="60" t="str">
        <f>IF(AP133="","",VLOOKUP(AP133,'[2]シフト記号表（勤務時間帯）'!$C$6:$U$35,19,FALSE))</f>
        <v/>
      </c>
      <c r="AQ135" s="60" t="str">
        <f>IF(AQ133="","",VLOOKUP(AQ133,'[2]シフト記号表（勤務時間帯）'!$C$6:$U$35,19,FALSE))</f>
        <v/>
      </c>
      <c r="AR135" s="60" t="str">
        <f>IF(AR133="","",VLOOKUP(AR133,'[2]シフト記号表（勤務時間帯）'!$C$6:$U$35,19,FALSE))</f>
        <v/>
      </c>
      <c r="AS135" s="60" t="str">
        <f>IF(AS133="","",VLOOKUP(AS133,'[2]シフト記号表（勤務時間帯）'!$C$6:$U$35,19,FALSE))</f>
        <v/>
      </c>
      <c r="AT135" s="61" t="str">
        <f>IF(AT133="","",VLOOKUP(AT133,'[2]シフト記号表（勤務時間帯）'!$C$6:$U$35,19,FALSE))</f>
        <v/>
      </c>
      <c r="AU135" s="59" t="str">
        <f>IF(AU133="","",VLOOKUP(AU133,'[2]シフト記号表（勤務時間帯）'!$C$6:$U$35,19,FALSE))</f>
        <v/>
      </c>
      <c r="AV135" s="60" t="str">
        <f>IF(AV133="","",VLOOKUP(AV133,'[2]シフト記号表（勤務時間帯）'!$C$6:$U$35,19,FALSE))</f>
        <v/>
      </c>
      <c r="AW135" s="60" t="str">
        <f>IF(AW133="","",VLOOKUP(AW133,'[2]シフト記号表（勤務時間帯）'!$C$6:$U$35,19,FALSE))</f>
        <v/>
      </c>
      <c r="AX135" s="381">
        <f>IF($BB$3="４週",SUM(S135:AT135),IF($BB$3="暦月",SUM(S135:AW135),""))</f>
        <v>0</v>
      </c>
      <c r="AY135" s="382"/>
      <c r="AZ135" s="383">
        <f>IF($BB$3="４週",AX135/4,IF($BB$3="暦月",'通所介護（100名）'!AX135/('通所介護（100名）'!$BB$8/7),""))</f>
        <v>0</v>
      </c>
      <c r="BA135" s="384"/>
      <c r="BB135" s="313"/>
      <c r="BC135" s="289"/>
      <c r="BD135" s="289"/>
      <c r="BE135" s="289"/>
      <c r="BF135" s="290"/>
    </row>
    <row r="136" spans="2:58" ht="20.25" customHeight="1" x14ac:dyDescent="0.2">
      <c r="B136" s="385">
        <f>B133+1</f>
        <v>39</v>
      </c>
      <c r="C136" s="294"/>
      <c r="D136" s="295"/>
      <c r="E136" s="296"/>
      <c r="F136" s="126"/>
      <c r="G136" s="282"/>
      <c r="H136" s="284"/>
      <c r="I136" s="264"/>
      <c r="J136" s="264"/>
      <c r="K136" s="265"/>
      <c r="L136" s="285"/>
      <c r="M136" s="286"/>
      <c r="N136" s="286"/>
      <c r="O136" s="287"/>
      <c r="P136" s="630" t="s">
        <v>377</v>
      </c>
      <c r="Q136" s="631"/>
      <c r="R136" s="632"/>
      <c r="S136" s="53"/>
      <c r="T136" s="54"/>
      <c r="U136" s="54"/>
      <c r="V136" s="54"/>
      <c r="W136" s="54"/>
      <c r="X136" s="54"/>
      <c r="Y136" s="55"/>
      <c r="Z136" s="53"/>
      <c r="AA136" s="54"/>
      <c r="AB136" s="54"/>
      <c r="AC136" s="54"/>
      <c r="AD136" s="54"/>
      <c r="AE136" s="54"/>
      <c r="AF136" s="55"/>
      <c r="AG136" s="53"/>
      <c r="AH136" s="54"/>
      <c r="AI136" s="54"/>
      <c r="AJ136" s="54"/>
      <c r="AK136" s="54"/>
      <c r="AL136" s="54"/>
      <c r="AM136" s="55"/>
      <c r="AN136" s="53"/>
      <c r="AO136" s="54"/>
      <c r="AP136" s="54"/>
      <c r="AQ136" s="54"/>
      <c r="AR136" s="54"/>
      <c r="AS136" s="54"/>
      <c r="AT136" s="55"/>
      <c r="AU136" s="53"/>
      <c r="AV136" s="54"/>
      <c r="AW136" s="54"/>
      <c r="AX136" s="373"/>
      <c r="AY136" s="374"/>
      <c r="AZ136" s="375"/>
      <c r="BA136" s="376"/>
      <c r="BB136" s="311"/>
      <c r="BC136" s="286"/>
      <c r="BD136" s="286"/>
      <c r="BE136" s="286"/>
      <c r="BF136" s="287"/>
    </row>
    <row r="137" spans="2:58" ht="20.25" customHeight="1" x14ac:dyDescent="0.2">
      <c r="B137" s="385"/>
      <c r="C137" s="297"/>
      <c r="D137" s="633"/>
      <c r="E137" s="298"/>
      <c r="F137" s="23"/>
      <c r="G137" s="259"/>
      <c r="H137" s="263"/>
      <c r="I137" s="264"/>
      <c r="J137" s="264"/>
      <c r="K137" s="265"/>
      <c r="L137" s="269"/>
      <c r="M137" s="622"/>
      <c r="N137" s="622"/>
      <c r="O137" s="270"/>
      <c r="P137" s="623" t="s">
        <v>380</v>
      </c>
      <c r="Q137" s="624"/>
      <c r="R137" s="625"/>
      <c r="S137" s="56" t="str">
        <f>IF(S136="","",VLOOKUP(S136,'[2]シフト記号表（勤務時間帯）'!$C$6:$K$35,9,FALSE))</f>
        <v/>
      </c>
      <c r="T137" s="57" t="str">
        <f>IF(T136="","",VLOOKUP(T136,'[2]シフト記号表（勤務時間帯）'!$C$6:$K$35,9,FALSE))</f>
        <v/>
      </c>
      <c r="U137" s="57" t="str">
        <f>IF(U136="","",VLOOKUP(U136,'[2]シフト記号表（勤務時間帯）'!$C$6:$K$35,9,FALSE))</f>
        <v/>
      </c>
      <c r="V137" s="57" t="str">
        <f>IF(V136="","",VLOOKUP(V136,'[2]シフト記号表（勤務時間帯）'!$C$6:$K$35,9,FALSE))</f>
        <v/>
      </c>
      <c r="W137" s="57" t="str">
        <f>IF(W136="","",VLOOKUP(W136,'[2]シフト記号表（勤務時間帯）'!$C$6:$K$35,9,FALSE))</f>
        <v/>
      </c>
      <c r="X137" s="57" t="str">
        <f>IF(X136="","",VLOOKUP(X136,'[2]シフト記号表（勤務時間帯）'!$C$6:$K$35,9,FALSE))</f>
        <v/>
      </c>
      <c r="Y137" s="58" t="str">
        <f>IF(Y136="","",VLOOKUP(Y136,'[2]シフト記号表（勤務時間帯）'!$C$6:$K$35,9,FALSE))</f>
        <v/>
      </c>
      <c r="Z137" s="56" t="str">
        <f>IF(Z136="","",VLOOKUP(Z136,'[2]シフト記号表（勤務時間帯）'!$C$6:$K$35,9,FALSE))</f>
        <v/>
      </c>
      <c r="AA137" s="57" t="str">
        <f>IF(AA136="","",VLOOKUP(AA136,'[2]シフト記号表（勤務時間帯）'!$C$6:$K$35,9,FALSE))</f>
        <v/>
      </c>
      <c r="AB137" s="57" t="str">
        <f>IF(AB136="","",VLOOKUP(AB136,'[2]シフト記号表（勤務時間帯）'!$C$6:$K$35,9,FALSE))</f>
        <v/>
      </c>
      <c r="AC137" s="57" t="str">
        <f>IF(AC136="","",VLOOKUP(AC136,'[2]シフト記号表（勤務時間帯）'!$C$6:$K$35,9,FALSE))</f>
        <v/>
      </c>
      <c r="AD137" s="57" t="str">
        <f>IF(AD136="","",VLOOKUP(AD136,'[2]シフト記号表（勤務時間帯）'!$C$6:$K$35,9,FALSE))</f>
        <v/>
      </c>
      <c r="AE137" s="57" t="str">
        <f>IF(AE136="","",VLOOKUP(AE136,'[2]シフト記号表（勤務時間帯）'!$C$6:$K$35,9,FALSE))</f>
        <v/>
      </c>
      <c r="AF137" s="58" t="str">
        <f>IF(AF136="","",VLOOKUP(AF136,'[2]シフト記号表（勤務時間帯）'!$C$6:$K$35,9,FALSE))</f>
        <v/>
      </c>
      <c r="AG137" s="56" t="str">
        <f>IF(AG136="","",VLOOKUP(AG136,'[2]シフト記号表（勤務時間帯）'!$C$6:$K$35,9,FALSE))</f>
        <v/>
      </c>
      <c r="AH137" s="57" t="str">
        <f>IF(AH136="","",VLOOKUP(AH136,'[2]シフト記号表（勤務時間帯）'!$C$6:$K$35,9,FALSE))</f>
        <v/>
      </c>
      <c r="AI137" s="57" t="str">
        <f>IF(AI136="","",VLOOKUP(AI136,'[2]シフト記号表（勤務時間帯）'!$C$6:$K$35,9,FALSE))</f>
        <v/>
      </c>
      <c r="AJ137" s="57" t="str">
        <f>IF(AJ136="","",VLOOKUP(AJ136,'[2]シフト記号表（勤務時間帯）'!$C$6:$K$35,9,FALSE))</f>
        <v/>
      </c>
      <c r="AK137" s="57" t="str">
        <f>IF(AK136="","",VLOOKUP(AK136,'[2]シフト記号表（勤務時間帯）'!$C$6:$K$35,9,FALSE))</f>
        <v/>
      </c>
      <c r="AL137" s="57" t="str">
        <f>IF(AL136="","",VLOOKUP(AL136,'[2]シフト記号表（勤務時間帯）'!$C$6:$K$35,9,FALSE))</f>
        <v/>
      </c>
      <c r="AM137" s="58" t="str">
        <f>IF(AM136="","",VLOOKUP(AM136,'[2]シフト記号表（勤務時間帯）'!$C$6:$K$35,9,FALSE))</f>
        <v/>
      </c>
      <c r="AN137" s="56" t="str">
        <f>IF(AN136="","",VLOOKUP(AN136,'[2]シフト記号表（勤務時間帯）'!$C$6:$K$35,9,FALSE))</f>
        <v/>
      </c>
      <c r="AO137" s="57" t="str">
        <f>IF(AO136="","",VLOOKUP(AO136,'[2]シフト記号表（勤務時間帯）'!$C$6:$K$35,9,FALSE))</f>
        <v/>
      </c>
      <c r="AP137" s="57" t="str">
        <f>IF(AP136="","",VLOOKUP(AP136,'[2]シフト記号表（勤務時間帯）'!$C$6:$K$35,9,FALSE))</f>
        <v/>
      </c>
      <c r="AQ137" s="57" t="str">
        <f>IF(AQ136="","",VLOOKUP(AQ136,'[2]シフト記号表（勤務時間帯）'!$C$6:$K$35,9,FALSE))</f>
        <v/>
      </c>
      <c r="AR137" s="57" t="str">
        <f>IF(AR136="","",VLOOKUP(AR136,'[2]シフト記号表（勤務時間帯）'!$C$6:$K$35,9,FALSE))</f>
        <v/>
      </c>
      <c r="AS137" s="57" t="str">
        <f>IF(AS136="","",VLOOKUP(AS136,'[2]シフト記号表（勤務時間帯）'!$C$6:$K$35,9,FALSE))</f>
        <v/>
      </c>
      <c r="AT137" s="58" t="str">
        <f>IF(AT136="","",VLOOKUP(AT136,'[2]シフト記号表（勤務時間帯）'!$C$6:$K$35,9,FALSE))</f>
        <v/>
      </c>
      <c r="AU137" s="56" t="str">
        <f>IF(AU136="","",VLOOKUP(AU136,'[2]シフト記号表（勤務時間帯）'!$C$6:$K$35,9,FALSE))</f>
        <v/>
      </c>
      <c r="AV137" s="57" t="str">
        <f>IF(AV136="","",VLOOKUP(AV136,'[2]シフト記号表（勤務時間帯）'!$C$6:$K$35,9,FALSE))</f>
        <v/>
      </c>
      <c r="AW137" s="57" t="str">
        <f>IF(AW136="","",VLOOKUP(AW136,'[2]シフト記号表（勤務時間帯）'!$C$6:$K$35,9,FALSE))</f>
        <v/>
      </c>
      <c r="AX137" s="377">
        <f>IF($BB$3="４週",SUM(S137:AT137),IF($BB$3="暦月",SUM(S137:AW137),""))</f>
        <v>0</v>
      </c>
      <c r="AY137" s="378"/>
      <c r="AZ137" s="379">
        <f>IF($BB$3="４週",AX137/4,IF($BB$3="暦月",'通所介護（100名）'!AX137/('通所介護（100名）'!$BB$8/7),""))</f>
        <v>0</v>
      </c>
      <c r="BA137" s="380"/>
      <c r="BB137" s="312"/>
      <c r="BC137" s="622"/>
      <c r="BD137" s="622"/>
      <c r="BE137" s="622"/>
      <c r="BF137" s="270"/>
    </row>
    <row r="138" spans="2:58" ht="20.25" customHeight="1" x14ac:dyDescent="0.2">
      <c r="B138" s="385"/>
      <c r="C138" s="299"/>
      <c r="D138" s="300"/>
      <c r="E138" s="301"/>
      <c r="F138" s="62">
        <f>C136</f>
        <v>0</v>
      </c>
      <c r="G138" s="283"/>
      <c r="H138" s="263"/>
      <c r="I138" s="264"/>
      <c r="J138" s="264"/>
      <c r="K138" s="265"/>
      <c r="L138" s="288"/>
      <c r="M138" s="289"/>
      <c r="N138" s="289"/>
      <c r="O138" s="290"/>
      <c r="P138" s="627" t="s">
        <v>381</v>
      </c>
      <c r="Q138" s="628"/>
      <c r="R138" s="629"/>
      <c r="S138" s="59" t="str">
        <f>IF(S136="","",VLOOKUP(S136,'[2]シフト記号表（勤務時間帯）'!$C$6:$U$35,19,FALSE))</f>
        <v/>
      </c>
      <c r="T138" s="60" t="str">
        <f>IF(T136="","",VLOOKUP(T136,'[2]シフト記号表（勤務時間帯）'!$C$6:$U$35,19,FALSE))</f>
        <v/>
      </c>
      <c r="U138" s="60" t="str">
        <f>IF(U136="","",VLOOKUP(U136,'[2]シフト記号表（勤務時間帯）'!$C$6:$U$35,19,FALSE))</f>
        <v/>
      </c>
      <c r="V138" s="60" t="str">
        <f>IF(V136="","",VLOOKUP(V136,'[2]シフト記号表（勤務時間帯）'!$C$6:$U$35,19,FALSE))</f>
        <v/>
      </c>
      <c r="W138" s="60" t="str">
        <f>IF(W136="","",VLOOKUP(W136,'[2]シフト記号表（勤務時間帯）'!$C$6:$U$35,19,FALSE))</f>
        <v/>
      </c>
      <c r="X138" s="60" t="str">
        <f>IF(X136="","",VLOOKUP(X136,'[2]シフト記号表（勤務時間帯）'!$C$6:$U$35,19,FALSE))</f>
        <v/>
      </c>
      <c r="Y138" s="61" t="str">
        <f>IF(Y136="","",VLOOKUP(Y136,'[2]シフト記号表（勤務時間帯）'!$C$6:$U$35,19,FALSE))</f>
        <v/>
      </c>
      <c r="Z138" s="59" t="str">
        <f>IF(Z136="","",VLOOKUP(Z136,'[2]シフト記号表（勤務時間帯）'!$C$6:$U$35,19,FALSE))</f>
        <v/>
      </c>
      <c r="AA138" s="60" t="str">
        <f>IF(AA136="","",VLOOKUP(AA136,'[2]シフト記号表（勤務時間帯）'!$C$6:$U$35,19,FALSE))</f>
        <v/>
      </c>
      <c r="AB138" s="60" t="str">
        <f>IF(AB136="","",VLOOKUP(AB136,'[2]シフト記号表（勤務時間帯）'!$C$6:$U$35,19,FALSE))</f>
        <v/>
      </c>
      <c r="AC138" s="60" t="str">
        <f>IF(AC136="","",VLOOKUP(AC136,'[2]シフト記号表（勤務時間帯）'!$C$6:$U$35,19,FALSE))</f>
        <v/>
      </c>
      <c r="AD138" s="60" t="str">
        <f>IF(AD136="","",VLOOKUP(AD136,'[2]シフト記号表（勤務時間帯）'!$C$6:$U$35,19,FALSE))</f>
        <v/>
      </c>
      <c r="AE138" s="60" t="str">
        <f>IF(AE136="","",VLOOKUP(AE136,'[2]シフト記号表（勤務時間帯）'!$C$6:$U$35,19,FALSE))</f>
        <v/>
      </c>
      <c r="AF138" s="61" t="str">
        <f>IF(AF136="","",VLOOKUP(AF136,'[2]シフト記号表（勤務時間帯）'!$C$6:$U$35,19,FALSE))</f>
        <v/>
      </c>
      <c r="AG138" s="59" t="str">
        <f>IF(AG136="","",VLOOKUP(AG136,'[2]シフト記号表（勤務時間帯）'!$C$6:$U$35,19,FALSE))</f>
        <v/>
      </c>
      <c r="AH138" s="60" t="str">
        <f>IF(AH136="","",VLOOKUP(AH136,'[2]シフト記号表（勤務時間帯）'!$C$6:$U$35,19,FALSE))</f>
        <v/>
      </c>
      <c r="AI138" s="60" t="str">
        <f>IF(AI136="","",VLOOKUP(AI136,'[2]シフト記号表（勤務時間帯）'!$C$6:$U$35,19,FALSE))</f>
        <v/>
      </c>
      <c r="AJ138" s="60" t="str">
        <f>IF(AJ136="","",VLOOKUP(AJ136,'[2]シフト記号表（勤務時間帯）'!$C$6:$U$35,19,FALSE))</f>
        <v/>
      </c>
      <c r="AK138" s="60" t="str">
        <f>IF(AK136="","",VLOOKUP(AK136,'[2]シフト記号表（勤務時間帯）'!$C$6:$U$35,19,FALSE))</f>
        <v/>
      </c>
      <c r="AL138" s="60" t="str">
        <f>IF(AL136="","",VLOOKUP(AL136,'[2]シフト記号表（勤務時間帯）'!$C$6:$U$35,19,FALSE))</f>
        <v/>
      </c>
      <c r="AM138" s="61" t="str">
        <f>IF(AM136="","",VLOOKUP(AM136,'[2]シフト記号表（勤務時間帯）'!$C$6:$U$35,19,FALSE))</f>
        <v/>
      </c>
      <c r="AN138" s="59" t="str">
        <f>IF(AN136="","",VLOOKUP(AN136,'[2]シフト記号表（勤務時間帯）'!$C$6:$U$35,19,FALSE))</f>
        <v/>
      </c>
      <c r="AO138" s="60" t="str">
        <f>IF(AO136="","",VLOOKUP(AO136,'[2]シフト記号表（勤務時間帯）'!$C$6:$U$35,19,FALSE))</f>
        <v/>
      </c>
      <c r="AP138" s="60" t="str">
        <f>IF(AP136="","",VLOOKUP(AP136,'[2]シフト記号表（勤務時間帯）'!$C$6:$U$35,19,FALSE))</f>
        <v/>
      </c>
      <c r="AQ138" s="60" t="str">
        <f>IF(AQ136="","",VLOOKUP(AQ136,'[2]シフト記号表（勤務時間帯）'!$C$6:$U$35,19,FALSE))</f>
        <v/>
      </c>
      <c r="AR138" s="60" t="str">
        <f>IF(AR136="","",VLOOKUP(AR136,'[2]シフト記号表（勤務時間帯）'!$C$6:$U$35,19,FALSE))</f>
        <v/>
      </c>
      <c r="AS138" s="60" t="str">
        <f>IF(AS136="","",VLOOKUP(AS136,'[2]シフト記号表（勤務時間帯）'!$C$6:$U$35,19,FALSE))</f>
        <v/>
      </c>
      <c r="AT138" s="61" t="str">
        <f>IF(AT136="","",VLOOKUP(AT136,'[2]シフト記号表（勤務時間帯）'!$C$6:$U$35,19,FALSE))</f>
        <v/>
      </c>
      <c r="AU138" s="59" t="str">
        <f>IF(AU136="","",VLOOKUP(AU136,'[2]シフト記号表（勤務時間帯）'!$C$6:$U$35,19,FALSE))</f>
        <v/>
      </c>
      <c r="AV138" s="60" t="str">
        <f>IF(AV136="","",VLOOKUP(AV136,'[2]シフト記号表（勤務時間帯）'!$C$6:$U$35,19,FALSE))</f>
        <v/>
      </c>
      <c r="AW138" s="60" t="str">
        <f>IF(AW136="","",VLOOKUP(AW136,'[2]シフト記号表（勤務時間帯）'!$C$6:$U$35,19,FALSE))</f>
        <v/>
      </c>
      <c r="AX138" s="381">
        <f>IF($BB$3="４週",SUM(S138:AT138),IF($BB$3="暦月",SUM(S138:AW138),""))</f>
        <v>0</v>
      </c>
      <c r="AY138" s="382"/>
      <c r="AZ138" s="383">
        <f>IF($BB$3="４週",AX138/4,IF($BB$3="暦月",'通所介護（100名）'!AX138/('通所介護（100名）'!$BB$8/7),""))</f>
        <v>0</v>
      </c>
      <c r="BA138" s="384"/>
      <c r="BB138" s="313"/>
      <c r="BC138" s="289"/>
      <c r="BD138" s="289"/>
      <c r="BE138" s="289"/>
      <c r="BF138" s="290"/>
    </row>
    <row r="139" spans="2:58" ht="20.25" customHeight="1" x14ac:dyDescent="0.2">
      <c r="B139" s="385">
        <f>B136+1</f>
        <v>40</v>
      </c>
      <c r="C139" s="294"/>
      <c r="D139" s="295"/>
      <c r="E139" s="296"/>
      <c r="F139" s="126"/>
      <c r="G139" s="282"/>
      <c r="H139" s="284"/>
      <c r="I139" s="264"/>
      <c r="J139" s="264"/>
      <c r="K139" s="265"/>
      <c r="L139" s="285"/>
      <c r="M139" s="286"/>
      <c r="N139" s="286"/>
      <c r="O139" s="287"/>
      <c r="P139" s="630" t="s">
        <v>377</v>
      </c>
      <c r="Q139" s="631"/>
      <c r="R139" s="632"/>
      <c r="S139" s="53"/>
      <c r="T139" s="54"/>
      <c r="U139" s="54"/>
      <c r="V139" s="54"/>
      <c r="W139" s="54"/>
      <c r="X139" s="54"/>
      <c r="Y139" s="55"/>
      <c r="Z139" s="53"/>
      <c r="AA139" s="54"/>
      <c r="AB139" s="54"/>
      <c r="AC139" s="54"/>
      <c r="AD139" s="54"/>
      <c r="AE139" s="54"/>
      <c r="AF139" s="55"/>
      <c r="AG139" s="53"/>
      <c r="AH139" s="54"/>
      <c r="AI139" s="54"/>
      <c r="AJ139" s="54"/>
      <c r="AK139" s="54"/>
      <c r="AL139" s="54"/>
      <c r="AM139" s="55"/>
      <c r="AN139" s="53"/>
      <c r="AO139" s="54"/>
      <c r="AP139" s="54"/>
      <c r="AQ139" s="54"/>
      <c r="AR139" s="54"/>
      <c r="AS139" s="54"/>
      <c r="AT139" s="55"/>
      <c r="AU139" s="53"/>
      <c r="AV139" s="54"/>
      <c r="AW139" s="54"/>
      <c r="AX139" s="373"/>
      <c r="AY139" s="374"/>
      <c r="AZ139" s="375"/>
      <c r="BA139" s="376"/>
      <c r="BB139" s="311"/>
      <c r="BC139" s="286"/>
      <c r="BD139" s="286"/>
      <c r="BE139" s="286"/>
      <c r="BF139" s="287"/>
    </row>
    <row r="140" spans="2:58" ht="20.25" customHeight="1" x14ac:dyDescent="0.2">
      <c r="B140" s="385"/>
      <c r="C140" s="297"/>
      <c r="D140" s="633"/>
      <c r="E140" s="298"/>
      <c r="F140" s="23"/>
      <c r="G140" s="259"/>
      <c r="H140" s="263"/>
      <c r="I140" s="264"/>
      <c r="J140" s="264"/>
      <c r="K140" s="265"/>
      <c r="L140" s="269"/>
      <c r="M140" s="622"/>
      <c r="N140" s="622"/>
      <c r="O140" s="270"/>
      <c r="P140" s="623" t="s">
        <v>380</v>
      </c>
      <c r="Q140" s="624"/>
      <c r="R140" s="625"/>
      <c r="S140" s="56" t="str">
        <f>IF(S139="","",VLOOKUP(S139,'[2]シフト記号表（勤務時間帯）'!$C$6:$K$35,9,FALSE))</f>
        <v/>
      </c>
      <c r="T140" s="57" t="str">
        <f>IF(T139="","",VLOOKUP(T139,'[2]シフト記号表（勤務時間帯）'!$C$6:$K$35,9,FALSE))</f>
        <v/>
      </c>
      <c r="U140" s="57" t="str">
        <f>IF(U139="","",VLOOKUP(U139,'[2]シフト記号表（勤務時間帯）'!$C$6:$K$35,9,FALSE))</f>
        <v/>
      </c>
      <c r="V140" s="57" t="str">
        <f>IF(V139="","",VLOOKUP(V139,'[2]シフト記号表（勤務時間帯）'!$C$6:$K$35,9,FALSE))</f>
        <v/>
      </c>
      <c r="W140" s="57" t="str">
        <f>IF(W139="","",VLOOKUP(W139,'[2]シフト記号表（勤務時間帯）'!$C$6:$K$35,9,FALSE))</f>
        <v/>
      </c>
      <c r="X140" s="57" t="str">
        <f>IF(X139="","",VLOOKUP(X139,'[2]シフト記号表（勤務時間帯）'!$C$6:$K$35,9,FALSE))</f>
        <v/>
      </c>
      <c r="Y140" s="58" t="str">
        <f>IF(Y139="","",VLOOKUP(Y139,'[2]シフト記号表（勤務時間帯）'!$C$6:$K$35,9,FALSE))</f>
        <v/>
      </c>
      <c r="Z140" s="56" t="str">
        <f>IF(Z139="","",VLOOKUP(Z139,'[2]シフト記号表（勤務時間帯）'!$C$6:$K$35,9,FALSE))</f>
        <v/>
      </c>
      <c r="AA140" s="57" t="str">
        <f>IF(AA139="","",VLOOKUP(AA139,'[2]シフト記号表（勤務時間帯）'!$C$6:$K$35,9,FALSE))</f>
        <v/>
      </c>
      <c r="AB140" s="57" t="str">
        <f>IF(AB139="","",VLOOKUP(AB139,'[2]シフト記号表（勤務時間帯）'!$C$6:$K$35,9,FALSE))</f>
        <v/>
      </c>
      <c r="AC140" s="57" t="str">
        <f>IF(AC139="","",VLOOKUP(AC139,'[2]シフト記号表（勤務時間帯）'!$C$6:$K$35,9,FALSE))</f>
        <v/>
      </c>
      <c r="AD140" s="57" t="str">
        <f>IF(AD139="","",VLOOKUP(AD139,'[2]シフト記号表（勤務時間帯）'!$C$6:$K$35,9,FALSE))</f>
        <v/>
      </c>
      <c r="AE140" s="57" t="str">
        <f>IF(AE139="","",VLOOKUP(AE139,'[2]シフト記号表（勤務時間帯）'!$C$6:$K$35,9,FALSE))</f>
        <v/>
      </c>
      <c r="AF140" s="58" t="str">
        <f>IF(AF139="","",VLOOKUP(AF139,'[2]シフト記号表（勤務時間帯）'!$C$6:$K$35,9,FALSE))</f>
        <v/>
      </c>
      <c r="AG140" s="56" t="str">
        <f>IF(AG139="","",VLOOKUP(AG139,'[2]シフト記号表（勤務時間帯）'!$C$6:$K$35,9,FALSE))</f>
        <v/>
      </c>
      <c r="AH140" s="57" t="str">
        <f>IF(AH139="","",VLOOKUP(AH139,'[2]シフト記号表（勤務時間帯）'!$C$6:$K$35,9,FALSE))</f>
        <v/>
      </c>
      <c r="AI140" s="57" t="str">
        <f>IF(AI139="","",VLOOKUP(AI139,'[2]シフト記号表（勤務時間帯）'!$C$6:$K$35,9,FALSE))</f>
        <v/>
      </c>
      <c r="AJ140" s="57" t="str">
        <f>IF(AJ139="","",VLOOKUP(AJ139,'[2]シフト記号表（勤務時間帯）'!$C$6:$K$35,9,FALSE))</f>
        <v/>
      </c>
      <c r="AK140" s="57" t="str">
        <f>IF(AK139="","",VLOOKUP(AK139,'[2]シフト記号表（勤務時間帯）'!$C$6:$K$35,9,FALSE))</f>
        <v/>
      </c>
      <c r="AL140" s="57" t="str">
        <f>IF(AL139="","",VLOOKUP(AL139,'[2]シフト記号表（勤務時間帯）'!$C$6:$K$35,9,FALSE))</f>
        <v/>
      </c>
      <c r="AM140" s="58" t="str">
        <f>IF(AM139="","",VLOOKUP(AM139,'[2]シフト記号表（勤務時間帯）'!$C$6:$K$35,9,FALSE))</f>
        <v/>
      </c>
      <c r="AN140" s="56" t="str">
        <f>IF(AN139="","",VLOOKUP(AN139,'[2]シフト記号表（勤務時間帯）'!$C$6:$K$35,9,FALSE))</f>
        <v/>
      </c>
      <c r="AO140" s="57" t="str">
        <f>IF(AO139="","",VLOOKUP(AO139,'[2]シフト記号表（勤務時間帯）'!$C$6:$K$35,9,FALSE))</f>
        <v/>
      </c>
      <c r="AP140" s="57" t="str">
        <f>IF(AP139="","",VLOOKUP(AP139,'[2]シフト記号表（勤務時間帯）'!$C$6:$K$35,9,FALSE))</f>
        <v/>
      </c>
      <c r="AQ140" s="57" t="str">
        <f>IF(AQ139="","",VLOOKUP(AQ139,'[2]シフト記号表（勤務時間帯）'!$C$6:$K$35,9,FALSE))</f>
        <v/>
      </c>
      <c r="AR140" s="57" t="str">
        <f>IF(AR139="","",VLOOKUP(AR139,'[2]シフト記号表（勤務時間帯）'!$C$6:$K$35,9,FALSE))</f>
        <v/>
      </c>
      <c r="AS140" s="57" t="str">
        <f>IF(AS139="","",VLOOKUP(AS139,'[2]シフト記号表（勤務時間帯）'!$C$6:$K$35,9,FALSE))</f>
        <v/>
      </c>
      <c r="AT140" s="58" t="str">
        <f>IF(AT139="","",VLOOKUP(AT139,'[2]シフト記号表（勤務時間帯）'!$C$6:$K$35,9,FALSE))</f>
        <v/>
      </c>
      <c r="AU140" s="56" t="str">
        <f>IF(AU139="","",VLOOKUP(AU139,'[2]シフト記号表（勤務時間帯）'!$C$6:$K$35,9,FALSE))</f>
        <v/>
      </c>
      <c r="AV140" s="57" t="str">
        <f>IF(AV139="","",VLOOKUP(AV139,'[2]シフト記号表（勤務時間帯）'!$C$6:$K$35,9,FALSE))</f>
        <v/>
      </c>
      <c r="AW140" s="57" t="str">
        <f>IF(AW139="","",VLOOKUP(AW139,'[2]シフト記号表（勤務時間帯）'!$C$6:$K$35,9,FALSE))</f>
        <v/>
      </c>
      <c r="AX140" s="377">
        <f>IF($BB$3="４週",SUM(S140:AT140),IF($BB$3="暦月",SUM(S140:AW140),""))</f>
        <v>0</v>
      </c>
      <c r="AY140" s="378"/>
      <c r="AZ140" s="379">
        <f>IF($BB$3="４週",AX140/4,IF($BB$3="暦月",'通所介護（100名）'!AX140/('通所介護（100名）'!$BB$8/7),""))</f>
        <v>0</v>
      </c>
      <c r="BA140" s="380"/>
      <c r="BB140" s="312"/>
      <c r="BC140" s="622"/>
      <c r="BD140" s="622"/>
      <c r="BE140" s="622"/>
      <c r="BF140" s="270"/>
    </row>
    <row r="141" spans="2:58" ht="20.25" customHeight="1" x14ac:dyDescent="0.2">
      <c r="B141" s="385"/>
      <c r="C141" s="299"/>
      <c r="D141" s="300"/>
      <c r="E141" s="301"/>
      <c r="F141" s="62">
        <f>C139</f>
        <v>0</v>
      </c>
      <c r="G141" s="283"/>
      <c r="H141" s="263"/>
      <c r="I141" s="264"/>
      <c r="J141" s="264"/>
      <c r="K141" s="265"/>
      <c r="L141" s="288"/>
      <c r="M141" s="289"/>
      <c r="N141" s="289"/>
      <c r="O141" s="290"/>
      <c r="P141" s="627" t="s">
        <v>381</v>
      </c>
      <c r="Q141" s="628"/>
      <c r="R141" s="629"/>
      <c r="S141" s="59" t="str">
        <f>IF(S139="","",VLOOKUP(S139,'[2]シフト記号表（勤務時間帯）'!$C$6:$U$35,19,FALSE))</f>
        <v/>
      </c>
      <c r="T141" s="60" t="str">
        <f>IF(T139="","",VLOOKUP(T139,'[2]シフト記号表（勤務時間帯）'!$C$6:$U$35,19,FALSE))</f>
        <v/>
      </c>
      <c r="U141" s="60" t="str">
        <f>IF(U139="","",VLOOKUP(U139,'[2]シフト記号表（勤務時間帯）'!$C$6:$U$35,19,FALSE))</f>
        <v/>
      </c>
      <c r="V141" s="60" t="str">
        <f>IF(V139="","",VLOOKUP(V139,'[2]シフト記号表（勤務時間帯）'!$C$6:$U$35,19,FALSE))</f>
        <v/>
      </c>
      <c r="W141" s="60" t="str">
        <f>IF(W139="","",VLOOKUP(W139,'[2]シフト記号表（勤務時間帯）'!$C$6:$U$35,19,FALSE))</f>
        <v/>
      </c>
      <c r="X141" s="60" t="str">
        <f>IF(X139="","",VLOOKUP(X139,'[2]シフト記号表（勤務時間帯）'!$C$6:$U$35,19,FALSE))</f>
        <v/>
      </c>
      <c r="Y141" s="61" t="str">
        <f>IF(Y139="","",VLOOKUP(Y139,'[2]シフト記号表（勤務時間帯）'!$C$6:$U$35,19,FALSE))</f>
        <v/>
      </c>
      <c r="Z141" s="59" t="str">
        <f>IF(Z139="","",VLOOKUP(Z139,'[2]シフト記号表（勤務時間帯）'!$C$6:$U$35,19,FALSE))</f>
        <v/>
      </c>
      <c r="AA141" s="60" t="str">
        <f>IF(AA139="","",VLOOKUP(AA139,'[2]シフト記号表（勤務時間帯）'!$C$6:$U$35,19,FALSE))</f>
        <v/>
      </c>
      <c r="AB141" s="60" t="str">
        <f>IF(AB139="","",VLOOKUP(AB139,'[2]シフト記号表（勤務時間帯）'!$C$6:$U$35,19,FALSE))</f>
        <v/>
      </c>
      <c r="AC141" s="60" t="str">
        <f>IF(AC139="","",VLOOKUP(AC139,'[2]シフト記号表（勤務時間帯）'!$C$6:$U$35,19,FALSE))</f>
        <v/>
      </c>
      <c r="AD141" s="60" t="str">
        <f>IF(AD139="","",VLOOKUP(AD139,'[2]シフト記号表（勤務時間帯）'!$C$6:$U$35,19,FALSE))</f>
        <v/>
      </c>
      <c r="AE141" s="60" t="str">
        <f>IF(AE139="","",VLOOKUP(AE139,'[2]シフト記号表（勤務時間帯）'!$C$6:$U$35,19,FALSE))</f>
        <v/>
      </c>
      <c r="AF141" s="61" t="str">
        <f>IF(AF139="","",VLOOKUP(AF139,'[2]シフト記号表（勤務時間帯）'!$C$6:$U$35,19,FALSE))</f>
        <v/>
      </c>
      <c r="AG141" s="59" t="str">
        <f>IF(AG139="","",VLOOKUP(AG139,'[2]シフト記号表（勤務時間帯）'!$C$6:$U$35,19,FALSE))</f>
        <v/>
      </c>
      <c r="AH141" s="60" t="str">
        <f>IF(AH139="","",VLOOKUP(AH139,'[2]シフト記号表（勤務時間帯）'!$C$6:$U$35,19,FALSE))</f>
        <v/>
      </c>
      <c r="AI141" s="60" t="str">
        <f>IF(AI139="","",VLOOKUP(AI139,'[2]シフト記号表（勤務時間帯）'!$C$6:$U$35,19,FALSE))</f>
        <v/>
      </c>
      <c r="AJ141" s="60" t="str">
        <f>IF(AJ139="","",VLOOKUP(AJ139,'[2]シフト記号表（勤務時間帯）'!$C$6:$U$35,19,FALSE))</f>
        <v/>
      </c>
      <c r="AK141" s="60" t="str">
        <f>IF(AK139="","",VLOOKUP(AK139,'[2]シフト記号表（勤務時間帯）'!$C$6:$U$35,19,FALSE))</f>
        <v/>
      </c>
      <c r="AL141" s="60" t="str">
        <f>IF(AL139="","",VLOOKUP(AL139,'[2]シフト記号表（勤務時間帯）'!$C$6:$U$35,19,FALSE))</f>
        <v/>
      </c>
      <c r="AM141" s="61" t="str">
        <f>IF(AM139="","",VLOOKUP(AM139,'[2]シフト記号表（勤務時間帯）'!$C$6:$U$35,19,FALSE))</f>
        <v/>
      </c>
      <c r="AN141" s="59" t="str">
        <f>IF(AN139="","",VLOOKUP(AN139,'[2]シフト記号表（勤務時間帯）'!$C$6:$U$35,19,FALSE))</f>
        <v/>
      </c>
      <c r="AO141" s="60" t="str">
        <f>IF(AO139="","",VLOOKUP(AO139,'[2]シフト記号表（勤務時間帯）'!$C$6:$U$35,19,FALSE))</f>
        <v/>
      </c>
      <c r="AP141" s="60" t="str">
        <f>IF(AP139="","",VLOOKUP(AP139,'[2]シフト記号表（勤務時間帯）'!$C$6:$U$35,19,FALSE))</f>
        <v/>
      </c>
      <c r="AQ141" s="60" t="str">
        <f>IF(AQ139="","",VLOOKUP(AQ139,'[2]シフト記号表（勤務時間帯）'!$C$6:$U$35,19,FALSE))</f>
        <v/>
      </c>
      <c r="AR141" s="60" t="str">
        <f>IF(AR139="","",VLOOKUP(AR139,'[2]シフト記号表（勤務時間帯）'!$C$6:$U$35,19,FALSE))</f>
        <v/>
      </c>
      <c r="AS141" s="60" t="str">
        <f>IF(AS139="","",VLOOKUP(AS139,'[2]シフト記号表（勤務時間帯）'!$C$6:$U$35,19,FALSE))</f>
        <v/>
      </c>
      <c r="AT141" s="61" t="str">
        <f>IF(AT139="","",VLOOKUP(AT139,'[2]シフト記号表（勤務時間帯）'!$C$6:$U$35,19,FALSE))</f>
        <v/>
      </c>
      <c r="AU141" s="59" t="str">
        <f>IF(AU139="","",VLOOKUP(AU139,'[2]シフト記号表（勤務時間帯）'!$C$6:$U$35,19,FALSE))</f>
        <v/>
      </c>
      <c r="AV141" s="60" t="str">
        <f>IF(AV139="","",VLOOKUP(AV139,'[2]シフト記号表（勤務時間帯）'!$C$6:$U$35,19,FALSE))</f>
        <v/>
      </c>
      <c r="AW141" s="60" t="str">
        <f>IF(AW139="","",VLOOKUP(AW139,'[2]シフト記号表（勤務時間帯）'!$C$6:$U$35,19,FALSE))</f>
        <v/>
      </c>
      <c r="AX141" s="381">
        <f>IF($BB$3="４週",SUM(S141:AT141),IF($BB$3="暦月",SUM(S141:AW141),""))</f>
        <v>0</v>
      </c>
      <c r="AY141" s="382"/>
      <c r="AZ141" s="383">
        <f>IF($BB$3="４週",AX141/4,IF($BB$3="暦月",'通所介護（100名）'!AX141/('通所介護（100名）'!$BB$8/7),""))</f>
        <v>0</v>
      </c>
      <c r="BA141" s="384"/>
      <c r="BB141" s="313"/>
      <c r="BC141" s="289"/>
      <c r="BD141" s="289"/>
      <c r="BE141" s="289"/>
      <c r="BF141" s="290"/>
    </row>
    <row r="142" spans="2:58" ht="20.25" customHeight="1" x14ac:dyDescent="0.2">
      <c r="B142" s="385">
        <f>B139+1</f>
        <v>41</v>
      </c>
      <c r="C142" s="294"/>
      <c r="D142" s="295"/>
      <c r="E142" s="296"/>
      <c r="F142" s="126"/>
      <c r="G142" s="282"/>
      <c r="H142" s="284"/>
      <c r="I142" s="264"/>
      <c r="J142" s="264"/>
      <c r="K142" s="265"/>
      <c r="L142" s="285"/>
      <c r="M142" s="286"/>
      <c r="N142" s="286"/>
      <c r="O142" s="287"/>
      <c r="P142" s="630" t="s">
        <v>377</v>
      </c>
      <c r="Q142" s="631"/>
      <c r="R142" s="632"/>
      <c r="S142" s="53"/>
      <c r="T142" s="54"/>
      <c r="U142" s="54"/>
      <c r="V142" s="54"/>
      <c r="W142" s="54"/>
      <c r="X142" s="54"/>
      <c r="Y142" s="55"/>
      <c r="Z142" s="53"/>
      <c r="AA142" s="54"/>
      <c r="AB142" s="54"/>
      <c r="AC142" s="54"/>
      <c r="AD142" s="54"/>
      <c r="AE142" s="54"/>
      <c r="AF142" s="55"/>
      <c r="AG142" s="53"/>
      <c r="AH142" s="54"/>
      <c r="AI142" s="54"/>
      <c r="AJ142" s="54"/>
      <c r="AK142" s="54"/>
      <c r="AL142" s="54"/>
      <c r="AM142" s="55"/>
      <c r="AN142" s="53"/>
      <c r="AO142" s="54"/>
      <c r="AP142" s="54"/>
      <c r="AQ142" s="54"/>
      <c r="AR142" s="54"/>
      <c r="AS142" s="54"/>
      <c r="AT142" s="55"/>
      <c r="AU142" s="53"/>
      <c r="AV142" s="54"/>
      <c r="AW142" s="54"/>
      <c r="AX142" s="373"/>
      <c r="AY142" s="374"/>
      <c r="AZ142" s="375"/>
      <c r="BA142" s="376"/>
      <c r="BB142" s="311"/>
      <c r="BC142" s="286"/>
      <c r="BD142" s="286"/>
      <c r="BE142" s="286"/>
      <c r="BF142" s="287"/>
    </row>
    <row r="143" spans="2:58" ht="20.25" customHeight="1" x14ac:dyDescent="0.2">
      <c r="B143" s="385"/>
      <c r="C143" s="297"/>
      <c r="D143" s="633"/>
      <c r="E143" s="298"/>
      <c r="F143" s="23"/>
      <c r="G143" s="259"/>
      <c r="H143" s="263"/>
      <c r="I143" s="264"/>
      <c r="J143" s="264"/>
      <c r="K143" s="265"/>
      <c r="L143" s="269"/>
      <c r="M143" s="622"/>
      <c r="N143" s="622"/>
      <c r="O143" s="270"/>
      <c r="P143" s="623" t="s">
        <v>380</v>
      </c>
      <c r="Q143" s="624"/>
      <c r="R143" s="625"/>
      <c r="S143" s="56" t="str">
        <f>IF(S142="","",VLOOKUP(S142,'[2]シフト記号表（勤務時間帯）'!$C$6:$K$35,9,FALSE))</f>
        <v/>
      </c>
      <c r="T143" s="57" t="str">
        <f>IF(T142="","",VLOOKUP(T142,'[2]シフト記号表（勤務時間帯）'!$C$6:$K$35,9,FALSE))</f>
        <v/>
      </c>
      <c r="U143" s="57" t="str">
        <f>IF(U142="","",VLOOKUP(U142,'[2]シフト記号表（勤務時間帯）'!$C$6:$K$35,9,FALSE))</f>
        <v/>
      </c>
      <c r="V143" s="57" t="str">
        <f>IF(V142="","",VLOOKUP(V142,'[2]シフト記号表（勤務時間帯）'!$C$6:$K$35,9,FALSE))</f>
        <v/>
      </c>
      <c r="W143" s="57" t="str">
        <f>IF(W142="","",VLOOKUP(W142,'[2]シフト記号表（勤務時間帯）'!$C$6:$K$35,9,FALSE))</f>
        <v/>
      </c>
      <c r="X143" s="57" t="str">
        <f>IF(X142="","",VLOOKUP(X142,'[2]シフト記号表（勤務時間帯）'!$C$6:$K$35,9,FALSE))</f>
        <v/>
      </c>
      <c r="Y143" s="58" t="str">
        <f>IF(Y142="","",VLOOKUP(Y142,'[2]シフト記号表（勤務時間帯）'!$C$6:$K$35,9,FALSE))</f>
        <v/>
      </c>
      <c r="Z143" s="56" t="str">
        <f>IF(Z142="","",VLOOKUP(Z142,'[2]シフト記号表（勤務時間帯）'!$C$6:$K$35,9,FALSE))</f>
        <v/>
      </c>
      <c r="AA143" s="57" t="str">
        <f>IF(AA142="","",VLOOKUP(AA142,'[2]シフト記号表（勤務時間帯）'!$C$6:$K$35,9,FALSE))</f>
        <v/>
      </c>
      <c r="AB143" s="57" t="str">
        <f>IF(AB142="","",VLOOKUP(AB142,'[2]シフト記号表（勤務時間帯）'!$C$6:$K$35,9,FALSE))</f>
        <v/>
      </c>
      <c r="AC143" s="57" t="str">
        <f>IF(AC142="","",VLOOKUP(AC142,'[2]シフト記号表（勤務時間帯）'!$C$6:$K$35,9,FALSE))</f>
        <v/>
      </c>
      <c r="AD143" s="57" t="str">
        <f>IF(AD142="","",VLOOKUP(AD142,'[2]シフト記号表（勤務時間帯）'!$C$6:$K$35,9,FALSE))</f>
        <v/>
      </c>
      <c r="AE143" s="57" t="str">
        <f>IF(AE142="","",VLOOKUP(AE142,'[2]シフト記号表（勤務時間帯）'!$C$6:$K$35,9,FALSE))</f>
        <v/>
      </c>
      <c r="AF143" s="58" t="str">
        <f>IF(AF142="","",VLOOKUP(AF142,'[2]シフト記号表（勤務時間帯）'!$C$6:$K$35,9,FALSE))</f>
        <v/>
      </c>
      <c r="AG143" s="56" t="str">
        <f>IF(AG142="","",VLOOKUP(AG142,'[2]シフト記号表（勤務時間帯）'!$C$6:$K$35,9,FALSE))</f>
        <v/>
      </c>
      <c r="AH143" s="57" t="str">
        <f>IF(AH142="","",VLOOKUP(AH142,'[2]シフト記号表（勤務時間帯）'!$C$6:$K$35,9,FALSE))</f>
        <v/>
      </c>
      <c r="AI143" s="57" t="str">
        <f>IF(AI142="","",VLOOKUP(AI142,'[2]シフト記号表（勤務時間帯）'!$C$6:$K$35,9,FALSE))</f>
        <v/>
      </c>
      <c r="AJ143" s="57" t="str">
        <f>IF(AJ142="","",VLOOKUP(AJ142,'[2]シフト記号表（勤務時間帯）'!$C$6:$K$35,9,FALSE))</f>
        <v/>
      </c>
      <c r="AK143" s="57" t="str">
        <f>IF(AK142="","",VLOOKUP(AK142,'[2]シフト記号表（勤務時間帯）'!$C$6:$K$35,9,FALSE))</f>
        <v/>
      </c>
      <c r="AL143" s="57" t="str">
        <f>IF(AL142="","",VLOOKUP(AL142,'[2]シフト記号表（勤務時間帯）'!$C$6:$K$35,9,FALSE))</f>
        <v/>
      </c>
      <c r="AM143" s="58" t="str">
        <f>IF(AM142="","",VLOOKUP(AM142,'[2]シフト記号表（勤務時間帯）'!$C$6:$K$35,9,FALSE))</f>
        <v/>
      </c>
      <c r="AN143" s="56" t="str">
        <f>IF(AN142="","",VLOOKUP(AN142,'[2]シフト記号表（勤務時間帯）'!$C$6:$K$35,9,FALSE))</f>
        <v/>
      </c>
      <c r="AO143" s="57" t="str">
        <f>IF(AO142="","",VLOOKUP(AO142,'[2]シフト記号表（勤務時間帯）'!$C$6:$K$35,9,FALSE))</f>
        <v/>
      </c>
      <c r="AP143" s="57" t="str">
        <f>IF(AP142="","",VLOOKUP(AP142,'[2]シフト記号表（勤務時間帯）'!$C$6:$K$35,9,FALSE))</f>
        <v/>
      </c>
      <c r="AQ143" s="57" t="str">
        <f>IF(AQ142="","",VLOOKUP(AQ142,'[2]シフト記号表（勤務時間帯）'!$C$6:$K$35,9,FALSE))</f>
        <v/>
      </c>
      <c r="AR143" s="57" t="str">
        <f>IF(AR142="","",VLOOKUP(AR142,'[2]シフト記号表（勤務時間帯）'!$C$6:$K$35,9,FALSE))</f>
        <v/>
      </c>
      <c r="AS143" s="57" t="str">
        <f>IF(AS142="","",VLOOKUP(AS142,'[2]シフト記号表（勤務時間帯）'!$C$6:$K$35,9,FALSE))</f>
        <v/>
      </c>
      <c r="AT143" s="58" t="str">
        <f>IF(AT142="","",VLOOKUP(AT142,'[2]シフト記号表（勤務時間帯）'!$C$6:$K$35,9,FALSE))</f>
        <v/>
      </c>
      <c r="AU143" s="56" t="str">
        <f>IF(AU142="","",VLOOKUP(AU142,'[2]シフト記号表（勤務時間帯）'!$C$6:$K$35,9,FALSE))</f>
        <v/>
      </c>
      <c r="AV143" s="57" t="str">
        <f>IF(AV142="","",VLOOKUP(AV142,'[2]シフト記号表（勤務時間帯）'!$C$6:$K$35,9,FALSE))</f>
        <v/>
      </c>
      <c r="AW143" s="57" t="str">
        <f>IF(AW142="","",VLOOKUP(AW142,'[2]シフト記号表（勤務時間帯）'!$C$6:$K$35,9,FALSE))</f>
        <v/>
      </c>
      <c r="AX143" s="377">
        <f>IF($BB$3="４週",SUM(S143:AT143),IF($BB$3="暦月",SUM(S143:AW143),""))</f>
        <v>0</v>
      </c>
      <c r="AY143" s="378"/>
      <c r="AZ143" s="379">
        <f>IF($BB$3="４週",AX143/4,IF($BB$3="暦月",'通所介護（100名）'!AX143/('通所介護（100名）'!$BB$8/7),""))</f>
        <v>0</v>
      </c>
      <c r="BA143" s="380"/>
      <c r="BB143" s="312"/>
      <c r="BC143" s="622"/>
      <c r="BD143" s="622"/>
      <c r="BE143" s="622"/>
      <c r="BF143" s="270"/>
    </row>
    <row r="144" spans="2:58" ht="20.25" customHeight="1" x14ac:dyDescent="0.2">
      <c r="B144" s="385"/>
      <c r="C144" s="299"/>
      <c r="D144" s="300"/>
      <c r="E144" s="301"/>
      <c r="F144" s="62">
        <f>C142</f>
        <v>0</v>
      </c>
      <c r="G144" s="283"/>
      <c r="H144" s="263"/>
      <c r="I144" s="264"/>
      <c r="J144" s="264"/>
      <c r="K144" s="265"/>
      <c r="L144" s="288"/>
      <c r="M144" s="289"/>
      <c r="N144" s="289"/>
      <c r="O144" s="290"/>
      <c r="P144" s="627" t="s">
        <v>381</v>
      </c>
      <c r="Q144" s="628"/>
      <c r="R144" s="629"/>
      <c r="S144" s="59" t="str">
        <f>IF(S142="","",VLOOKUP(S142,'[2]シフト記号表（勤務時間帯）'!$C$6:$U$35,19,FALSE))</f>
        <v/>
      </c>
      <c r="T144" s="60" t="str">
        <f>IF(T142="","",VLOOKUP(T142,'[2]シフト記号表（勤務時間帯）'!$C$6:$U$35,19,FALSE))</f>
        <v/>
      </c>
      <c r="U144" s="60" t="str">
        <f>IF(U142="","",VLOOKUP(U142,'[2]シフト記号表（勤務時間帯）'!$C$6:$U$35,19,FALSE))</f>
        <v/>
      </c>
      <c r="V144" s="60" t="str">
        <f>IF(V142="","",VLOOKUP(V142,'[2]シフト記号表（勤務時間帯）'!$C$6:$U$35,19,FALSE))</f>
        <v/>
      </c>
      <c r="W144" s="60" t="str">
        <f>IF(W142="","",VLOOKUP(W142,'[2]シフト記号表（勤務時間帯）'!$C$6:$U$35,19,FALSE))</f>
        <v/>
      </c>
      <c r="X144" s="60" t="str">
        <f>IF(X142="","",VLOOKUP(X142,'[2]シフト記号表（勤務時間帯）'!$C$6:$U$35,19,FALSE))</f>
        <v/>
      </c>
      <c r="Y144" s="61" t="str">
        <f>IF(Y142="","",VLOOKUP(Y142,'[2]シフト記号表（勤務時間帯）'!$C$6:$U$35,19,FALSE))</f>
        <v/>
      </c>
      <c r="Z144" s="59" t="str">
        <f>IF(Z142="","",VLOOKUP(Z142,'[2]シフト記号表（勤務時間帯）'!$C$6:$U$35,19,FALSE))</f>
        <v/>
      </c>
      <c r="AA144" s="60" t="str">
        <f>IF(AA142="","",VLOOKUP(AA142,'[2]シフト記号表（勤務時間帯）'!$C$6:$U$35,19,FALSE))</f>
        <v/>
      </c>
      <c r="AB144" s="60" t="str">
        <f>IF(AB142="","",VLOOKUP(AB142,'[2]シフト記号表（勤務時間帯）'!$C$6:$U$35,19,FALSE))</f>
        <v/>
      </c>
      <c r="AC144" s="60" t="str">
        <f>IF(AC142="","",VLOOKUP(AC142,'[2]シフト記号表（勤務時間帯）'!$C$6:$U$35,19,FALSE))</f>
        <v/>
      </c>
      <c r="AD144" s="60" t="str">
        <f>IF(AD142="","",VLOOKUP(AD142,'[2]シフト記号表（勤務時間帯）'!$C$6:$U$35,19,FALSE))</f>
        <v/>
      </c>
      <c r="AE144" s="60" t="str">
        <f>IF(AE142="","",VLOOKUP(AE142,'[2]シフト記号表（勤務時間帯）'!$C$6:$U$35,19,FALSE))</f>
        <v/>
      </c>
      <c r="AF144" s="61" t="str">
        <f>IF(AF142="","",VLOOKUP(AF142,'[2]シフト記号表（勤務時間帯）'!$C$6:$U$35,19,FALSE))</f>
        <v/>
      </c>
      <c r="AG144" s="59" t="str">
        <f>IF(AG142="","",VLOOKUP(AG142,'[2]シフト記号表（勤務時間帯）'!$C$6:$U$35,19,FALSE))</f>
        <v/>
      </c>
      <c r="AH144" s="60" t="str">
        <f>IF(AH142="","",VLOOKUP(AH142,'[2]シフト記号表（勤務時間帯）'!$C$6:$U$35,19,FALSE))</f>
        <v/>
      </c>
      <c r="AI144" s="60" t="str">
        <f>IF(AI142="","",VLOOKUP(AI142,'[2]シフト記号表（勤務時間帯）'!$C$6:$U$35,19,FALSE))</f>
        <v/>
      </c>
      <c r="AJ144" s="60" t="str">
        <f>IF(AJ142="","",VLOOKUP(AJ142,'[2]シフト記号表（勤務時間帯）'!$C$6:$U$35,19,FALSE))</f>
        <v/>
      </c>
      <c r="AK144" s="60" t="str">
        <f>IF(AK142="","",VLOOKUP(AK142,'[2]シフト記号表（勤務時間帯）'!$C$6:$U$35,19,FALSE))</f>
        <v/>
      </c>
      <c r="AL144" s="60" t="str">
        <f>IF(AL142="","",VLOOKUP(AL142,'[2]シフト記号表（勤務時間帯）'!$C$6:$U$35,19,FALSE))</f>
        <v/>
      </c>
      <c r="AM144" s="61" t="str">
        <f>IF(AM142="","",VLOOKUP(AM142,'[2]シフト記号表（勤務時間帯）'!$C$6:$U$35,19,FALSE))</f>
        <v/>
      </c>
      <c r="AN144" s="59" t="str">
        <f>IF(AN142="","",VLOOKUP(AN142,'[2]シフト記号表（勤務時間帯）'!$C$6:$U$35,19,FALSE))</f>
        <v/>
      </c>
      <c r="AO144" s="60" t="str">
        <f>IF(AO142="","",VLOOKUP(AO142,'[2]シフト記号表（勤務時間帯）'!$C$6:$U$35,19,FALSE))</f>
        <v/>
      </c>
      <c r="AP144" s="60" t="str">
        <f>IF(AP142="","",VLOOKUP(AP142,'[2]シフト記号表（勤務時間帯）'!$C$6:$U$35,19,FALSE))</f>
        <v/>
      </c>
      <c r="AQ144" s="60" t="str">
        <f>IF(AQ142="","",VLOOKUP(AQ142,'[2]シフト記号表（勤務時間帯）'!$C$6:$U$35,19,FALSE))</f>
        <v/>
      </c>
      <c r="AR144" s="60" t="str">
        <f>IF(AR142="","",VLOOKUP(AR142,'[2]シフト記号表（勤務時間帯）'!$C$6:$U$35,19,FALSE))</f>
        <v/>
      </c>
      <c r="AS144" s="60" t="str">
        <f>IF(AS142="","",VLOOKUP(AS142,'[2]シフト記号表（勤務時間帯）'!$C$6:$U$35,19,FALSE))</f>
        <v/>
      </c>
      <c r="AT144" s="61" t="str">
        <f>IF(AT142="","",VLOOKUP(AT142,'[2]シフト記号表（勤務時間帯）'!$C$6:$U$35,19,FALSE))</f>
        <v/>
      </c>
      <c r="AU144" s="59" t="str">
        <f>IF(AU142="","",VLOOKUP(AU142,'[2]シフト記号表（勤務時間帯）'!$C$6:$U$35,19,FALSE))</f>
        <v/>
      </c>
      <c r="AV144" s="60" t="str">
        <f>IF(AV142="","",VLOOKUP(AV142,'[2]シフト記号表（勤務時間帯）'!$C$6:$U$35,19,FALSE))</f>
        <v/>
      </c>
      <c r="AW144" s="60" t="str">
        <f>IF(AW142="","",VLOOKUP(AW142,'[2]シフト記号表（勤務時間帯）'!$C$6:$U$35,19,FALSE))</f>
        <v/>
      </c>
      <c r="AX144" s="381">
        <f>IF($BB$3="４週",SUM(S144:AT144),IF($BB$3="暦月",SUM(S144:AW144),""))</f>
        <v>0</v>
      </c>
      <c r="AY144" s="382"/>
      <c r="AZ144" s="383">
        <f>IF($BB$3="４週",AX144/4,IF($BB$3="暦月",'通所介護（100名）'!AX144/('通所介護（100名）'!$BB$8/7),""))</f>
        <v>0</v>
      </c>
      <c r="BA144" s="384"/>
      <c r="BB144" s="313"/>
      <c r="BC144" s="289"/>
      <c r="BD144" s="289"/>
      <c r="BE144" s="289"/>
      <c r="BF144" s="290"/>
    </row>
    <row r="145" spans="2:58" ht="20.25" customHeight="1" x14ac:dyDescent="0.2">
      <c r="B145" s="385">
        <f>B142+1</f>
        <v>42</v>
      </c>
      <c r="C145" s="294"/>
      <c r="D145" s="295"/>
      <c r="E145" s="296"/>
      <c r="F145" s="126"/>
      <c r="G145" s="282"/>
      <c r="H145" s="284"/>
      <c r="I145" s="264"/>
      <c r="J145" s="264"/>
      <c r="K145" s="265"/>
      <c r="L145" s="285"/>
      <c r="M145" s="286"/>
      <c r="N145" s="286"/>
      <c r="O145" s="287"/>
      <c r="P145" s="630" t="s">
        <v>377</v>
      </c>
      <c r="Q145" s="631"/>
      <c r="R145" s="632"/>
      <c r="S145" s="53"/>
      <c r="T145" s="54"/>
      <c r="U145" s="54"/>
      <c r="V145" s="54"/>
      <c r="W145" s="54"/>
      <c r="X145" s="54"/>
      <c r="Y145" s="55"/>
      <c r="Z145" s="53"/>
      <c r="AA145" s="54"/>
      <c r="AB145" s="54"/>
      <c r="AC145" s="54"/>
      <c r="AD145" s="54"/>
      <c r="AE145" s="54"/>
      <c r="AF145" s="55"/>
      <c r="AG145" s="53"/>
      <c r="AH145" s="54"/>
      <c r="AI145" s="54"/>
      <c r="AJ145" s="54"/>
      <c r="AK145" s="54"/>
      <c r="AL145" s="54"/>
      <c r="AM145" s="55"/>
      <c r="AN145" s="53"/>
      <c r="AO145" s="54"/>
      <c r="AP145" s="54"/>
      <c r="AQ145" s="54"/>
      <c r="AR145" s="54"/>
      <c r="AS145" s="54"/>
      <c r="AT145" s="55"/>
      <c r="AU145" s="53"/>
      <c r="AV145" s="54"/>
      <c r="AW145" s="54"/>
      <c r="AX145" s="373"/>
      <c r="AY145" s="374"/>
      <c r="AZ145" s="375"/>
      <c r="BA145" s="376"/>
      <c r="BB145" s="311"/>
      <c r="BC145" s="286"/>
      <c r="BD145" s="286"/>
      <c r="BE145" s="286"/>
      <c r="BF145" s="287"/>
    </row>
    <row r="146" spans="2:58" ht="20.25" customHeight="1" x14ac:dyDescent="0.2">
      <c r="B146" s="385"/>
      <c r="C146" s="297"/>
      <c r="D146" s="633"/>
      <c r="E146" s="298"/>
      <c r="F146" s="23"/>
      <c r="G146" s="259"/>
      <c r="H146" s="263"/>
      <c r="I146" s="264"/>
      <c r="J146" s="264"/>
      <c r="K146" s="265"/>
      <c r="L146" s="269"/>
      <c r="M146" s="622"/>
      <c r="N146" s="622"/>
      <c r="O146" s="270"/>
      <c r="P146" s="623" t="s">
        <v>380</v>
      </c>
      <c r="Q146" s="624"/>
      <c r="R146" s="625"/>
      <c r="S146" s="56" t="str">
        <f>IF(S145="","",VLOOKUP(S145,'[2]シフト記号表（勤務時間帯）'!$C$6:$K$35,9,FALSE))</f>
        <v/>
      </c>
      <c r="T146" s="57" t="str">
        <f>IF(T145="","",VLOOKUP(T145,'[2]シフト記号表（勤務時間帯）'!$C$6:$K$35,9,FALSE))</f>
        <v/>
      </c>
      <c r="U146" s="57" t="str">
        <f>IF(U145="","",VLOOKUP(U145,'[2]シフト記号表（勤務時間帯）'!$C$6:$K$35,9,FALSE))</f>
        <v/>
      </c>
      <c r="V146" s="57" t="str">
        <f>IF(V145="","",VLOOKUP(V145,'[2]シフト記号表（勤務時間帯）'!$C$6:$K$35,9,FALSE))</f>
        <v/>
      </c>
      <c r="W146" s="57" t="str">
        <f>IF(W145="","",VLOOKUP(W145,'[2]シフト記号表（勤務時間帯）'!$C$6:$K$35,9,FALSE))</f>
        <v/>
      </c>
      <c r="X146" s="57" t="str">
        <f>IF(X145="","",VLOOKUP(X145,'[2]シフト記号表（勤務時間帯）'!$C$6:$K$35,9,FALSE))</f>
        <v/>
      </c>
      <c r="Y146" s="58" t="str">
        <f>IF(Y145="","",VLOOKUP(Y145,'[2]シフト記号表（勤務時間帯）'!$C$6:$K$35,9,FALSE))</f>
        <v/>
      </c>
      <c r="Z146" s="56" t="str">
        <f>IF(Z145="","",VLOOKUP(Z145,'[2]シフト記号表（勤務時間帯）'!$C$6:$K$35,9,FALSE))</f>
        <v/>
      </c>
      <c r="AA146" s="57" t="str">
        <f>IF(AA145="","",VLOOKUP(AA145,'[2]シフト記号表（勤務時間帯）'!$C$6:$K$35,9,FALSE))</f>
        <v/>
      </c>
      <c r="AB146" s="57" t="str">
        <f>IF(AB145="","",VLOOKUP(AB145,'[2]シフト記号表（勤務時間帯）'!$C$6:$K$35,9,FALSE))</f>
        <v/>
      </c>
      <c r="AC146" s="57" t="str">
        <f>IF(AC145="","",VLOOKUP(AC145,'[2]シフト記号表（勤務時間帯）'!$C$6:$K$35,9,FALSE))</f>
        <v/>
      </c>
      <c r="AD146" s="57" t="str">
        <f>IF(AD145="","",VLOOKUP(AD145,'[2]シフト記号表（勤務時間帯）'!$C$6:$K$35,9,FALSE))</f>
        <v/>
      </c>
      <c r="AE146" s="57" t="str">
        <f>IF(AE145="","",VLOOKUP(AE145,'[2]シフト記号表（勤務時間帯）'!$C$6:$K$35,9,FALSE))</f>
        <v/>
      </c>
      <c r="AF146" s="58" t="str">
        <f>IF(AF145="","",VLOOKUP(AF145,'[2]シフト記号表（勤務時間帯）'!$C$6:$K$35,9,FALSE))</f>
        <v/>
      </c>
      <c r="AG146" s="56" t="str">
        <f>IF(AG145="","",VLOOKUP(AG145,'[2]シフト記号表（勤務時間帯）'!$C$6:$K$35,9,FALSE))</f>
        <v/>
      </c>
      <c r="AH146" s="57" t="str">
        <f>IF(AH145="","",VLOOKUP(AH145,'[2]シフト記号表（勤務時間帯）'!$C$6:$K$35,9,FALSE))</f>
        <v/>
      </c>
      <c r="AI146" s="57" t="str">
        <f>IF(AI145="","",VLOOKUP(AI145,'[2]シフト記号表（勤務時間帯）'!$C$6:$K$35,9,FALSE))</f>
        <v/>
      </c>
      <c r="AJ146" s="57" t="str">
        <f>IF(AJ145="","",VLOOKUP(AJ145,'[2]シフト記号表（勤務時間帯）'!$C$6:$K$35,9,FALSE))</f>
        <v/>
      </c>
      <c r="AK146" s="57" t="str">
        <f>IF(AK145="","",VLOOKUP(AK145,'[2]シフト記号表（勤務時間帯）'!$C$6:$K$35,9,FALSE))</f>
        <v/>
      </c>
      <c r="AL146" s="57" t="str">
        <f>IF(AL145="","",VLOOKUP(AL145,'[2]シフト記号表（勤務時間帯）'!$C$6:$K$35,9,FALSE))</f>
        <v/>
      </c>
      <c r="AM146" s="58" t="str">
        <f>IF(AM145="","",VLOOKUP(AM145,'[2]シフト記号表（勤務時間帯）'!$C$6:$K$35,9,FALSE))</f>
        <v/>
      </c>
      <c r="AN146" s="56" t="str">
        <f>IF(AN145="","",VLOOKUP(AN145,'[2]シフト記号表（勤務時間帯）'!$C$6:$K$35,9,FALSE))</f>
        <v/>
      </c>
      <c r="AO146" s="57" t="str">
        <f>IF(AO145="","",VLOOKUP(AO145,'[2]シフト記号表（勤務時間帯）'!$C$6:$K$35,9,FALSE))</f>
        <v/>
      </c>
      <c r="AP146" s="57" t="str">
        <f>IF(AP145="","",VLOOKUP(AP145,'[2]シフト記号表（勤務時間帯）'!$C$6:$K$35,9,FALSE))</f>
        <v/>
      </c>
      <c r="AQ146" s="57" t="str">
        <f>IF(AQ145="","",VLOOKUP(AQ145,'[2]シフト記号表（勤務時間帯）'!$C$6:$K$35,9,FALSE))</f>
        <v/>
      </c>
      <c r="AR146" s="57" t="str">
        <f>IF(AR145="","",VLOOKUP(AR145,'[2]シフト記号表（勤務時間帯）'!$C$6:$K$35,9,FALSE))</f>
        <v/>
      </c>
      <c r="AS146" s="57" t="str">
        <f>IF(AS145="","",VLOOKUP(AS145,'[2]シフト記号表（勤務時間帯）'!$C$6:$K$35,9,FALSE))</f>
        <v/>
      </c>
      <c r="AT146" s="58" t="str">
        <f>IF(AT145="","",VLOOKUP(AT145,'[2]シフト記号表（勤務時間帯）'!$C$6:$K$35,9,FALSE))</f>
        <v/>
      </c>
      <c r="AU146" s="56" t="str">
        <f>IF(AU145="","",VLOOKUP(AU145,'[2]シフト記号表（勤務時間帯）'!$C$6:$K$35,9,FALSE))</f>
        <v/>
      </c>
      <c r="AV146" s="57" t="str">
        <f>IF(AV145="","",VLOOKUP(AV145,'[2]シフト記号表（勤務時間帯）'!$C$6:$K$35,9,FALSE))</f>
        <v/>
      </c>
      <c r="AW146" s="57" t="str">
        <f>IF(AW145="","",VLOOKUP(AW145,'[2]シフト記号表（勤務時間帯）'!$C$6:$K$35,9,FALSE))</f>
        <v/>
      </c>
      <c r="AX146" s="377">
        <f>IF($BB$3="４週",SUM(S146:AT146),IF($BB$3="暦月",SUM(S146:AW146),""))</f>
        <v>0</v>
      </c>
      <c r="AY146" s="378"/>
      <c r="AZ146" s="379">
        <f>IF($BB$3="４週",AX146/4,IF($BB$3="暦月",'通所介護（100名）'!AX146/('通所介護（100名）'!$BB$8/7),""))</f>
        <v>0</v>
      </c>
      <c r="BA146" s="380"/>
      <c r="BB146" s="312"/>
      <c r="BC146" s="622"/>
      <c r="BD146" s="622"/>
      <c r="BE146" s="622"/>
      <c r="BF146" s="270"/>
    </row>
    <row r="147" spans="2:58" ht="20.25" customHeight="1" x14ac:dyDescent="0.2">
      <c r="B147" s="385"/>
      <c r="C147" s="299"/>
      <c r="D147" s="300"/>
      <c r="E147" s="301"/>
      <c r="F147" s="62">
        <f>C145</f>
        <v>0</v>
      </c>
      <c r="G147" s="283"/>
      <c r="H147" s="263"/>
      <c r="I147" s="264"/>
      <c r="J147" s="264"/>
      <c r="K147" s="265"/>
      <c r="L147" s="288"/>
      <c r="M147" s="289"/>
      <c r="N147" s="289"/>
      <c r="O147" s="290"/>
      <c r="P147" s="627" t="s">
        <v>381</v>
      </c>
      <c r="Q147" s="628"/>
      <c r="R147" s="629"/>
      <c r="S147" s="59" t="str">
        <f>IF(S145="","",VLOOKUP(S145,'[2]シフト記号表（勤務時間帯）'!$C$6:$U$35,19,FALSE))</f>
        <v/>
      </c>
      <c r="T147" s="60" t="str">
        <f>IF(T145="","",VLOOKUP(T145,'[2]シフト記号表（勤務時間帯）'!$C$6:$U$35,19,FALSE))</f>
        <v/>
      </c>
      <c r="U147" s="60" t="str">
        <f>IF(U145="","",VLOOKUP(U145,'[2]シフト記号表（勤務時間帯）'!$C$6:$U$35,19,FALSE))</f>
        <v/>
      </c>
      <c r="V147" s="60" t="str">
        <f>IF(V145="","",VLOOKUP(V145,'[2]シフト記号表（勤務時間帯）'!$C$6:$U$35,19,FALSE))</f>
        <v/>
      </c>
      <c r="W147" s="60" t="str">
        <f>IF(W145="","",VLOOKUP(W145,'[2]シフト記号表（勤務時間帯）'!$C$6:$U$35,19,FALSE))</f>
        <v/>
      </c>
      <c r="X147" s="60" t="str">
        <f>IF(X145="","",VLOOKUP(X145,'[2]シフト記号表（勤務時間帯）'!$C$6:$U$35,19,FALSE))</f>
        <v/>
      </c>
      <c r="Y147" s="61" t="str">
        <f>IF(Y145="","",VLOOKUP(Y145,'[2]シフト記号表（勤務時間帯）'!$C$6:$U$35,19,FALSE))</f>
        <v/>
      </c>
      <c r="Z147" s="59" t="str">
        <f>IF(Z145="","",VLOOKUP(Z145,'[2]シフト記号表（勤務時間帯）'!$C$6:$U$35,19,FALSE))</f>
        <v/>
      </c>
      <c r="AA147" s="60" t="str">
        <f>IF(AA145="","",VLOOKUP(AA145,'[2]シフト記号表（勤務時間帯）'!$C$6:$U$35,19,FALSE))</f>
        <v/>
      </c>
      <c r="AB147" s="60" t="str">
        <f>IF(AB145="","",VLOOKUP(AB145,'[2]シフト記号表（勤務時間帯）'!$C$6:$U$35,19,FALSE))</f>
        <v/>
      </c>
      <c r="AC147" s="60" t="str">
        <f>IF(AC145="","",VLOOKUP(AC145,'[2]シフト記号表（勤務時間帯）'!$C$6:$U$35,19,FALSE))</f>
        <v/>
      </c>
      <c r="AD147" s="60" t="str">
        <f>IF(AD145="","",VLOOKUP(AD145,'[2]シフト記号表（勤務時間帯）'!$C$6:$U$35,19,FALSE))</f>
        <v/>
      </c>
      <c r="AE147" s="60" t="str">
        <f>IF(AE145="","",VLOOKUP(AE145,'[2]シフト記号表（勤務時間帯）'!$C$6:$U$35,19,FALSE))</f>
        <v/>
      </c>
      <c r="AF147" s="61" t="str">
        <f>IF(AF145="","",VLOOKUP(AF145,'[2]シフト記号表（勤務時間帯）'!$C$6:$U$35,19,FALSE))</f>
        <v/>
      </c>
      <c r="AG147" s="59" t="str">
        <f>IF(AG145="","",VLOOKUP(AG145,'[2]シフト記号表（勤務時間帯）'!$C$6:$U$35,19,FALSE))</f>
        <v/>
      </c>
      <c r="AH147" s="60" t="str">
        <f>IF(AH145="","",VLOOKUP(AH145,'[2]シフト記号表（勤務時間帯）'!$C$6:$U$35,19,FALSE))</f>
        <v/>
      </c>
      <c r="AI147" s="60" t="str">
        <f>IF(AI145="","",VLOOKUP(AI145,'[2]シフト記号表（勤務時間帯）'!$C$6:$U$35,19,FALSE))</f>
        <v/>
      </c>
      <c r="AJ147" s="60" t="str">
        <f>IF(AJ145="","",VLOOKUP(AJ145,'[2]シフト記号表（勤務時間帯）'!$C$6:$U$35,19,FALSE))</f>
        <v/>
      </c>
      <c r="AK147" s="60" t="str">
        <f>IF(AK145="","",VLOOKUP(AK145,'[2]シフト記号表（勤務時間帯）'!$C$6:$U$35,19,FALSE))</f>
        <v/>
      </c>
      <c r="AL147" s="60" t="str">
        <f>IF(AL145="","",VLOOKUP(AL145,'[2]シフト記号表（勤務時間帯）'!$C$6:$U$35,19,FALSE))</f>
        <v/>
      </c>
      <c r="AM147" s="61" t="str">
        <f>IF(AM145="","",VLOOKUP(AM145,'[2]シフト記号表（勤務時間帯）'!$C$6:$U$35,19,FALSE))</f>
        <v/>
      </c>
      <c r="AN147" s="59" t="str">
        <f>IF(AN145="","",VLOOKUP(AN145,'[2]シフト記号表（勤務時間帯）'!$C$6:$U$35,19,FALSE))</f>
        <v/>
      </c>
      <c r="AO147" s="60" t="str">
        <f>IF(AO145="","",VLOOKUP(AO145,'[2]シフト記号表（勤務時間帯）'!$C$6:$U$35,19,FALSE))</f>
        <v/>
      </c>
      <c r="AP147" s="60" t="str">
        <f>IF(AP145="","",VLOOKUP(AP145,'[2]シフト記号表（勤務時間帯）'!$C$6:$U$35,19,FALSE))</f>
        <v/>
      </c>
      <c r="AQ147" s="60" t="str">
        <f>IF(AQ145="","",VLOOKUP(AQ145,'[2]シフト記号表（勤務時間帯）'!$C$6:$U$35,19,FALSE))</f>
        <v/>
      </c>
      <c r="AR147" s="60" t="str">
        <f>IF(AR145="","",VLOOKUP(AR145,'[2]シフト記号表（勤務時間帯）'!$C$6:$U$35,19,FALSE))</f>
        <v/>
      </c>
      <c r="AS147" s="60" t="str">
        <f>IF(AS145="","",VLOOKUP(AS145,'[2]シフト記号表（勤務時間帯）'!$C$6:$U$35,19,FALSE))</f>
        <v/>
      </c>
      <c r="AT147" s="61" t="str">
        <f>IF(AT145="","",VLOOKUP(AT145,'[2]シフト記号表（勤務時間帯）'!$C$6:$U$35,19,FALSE))</f>
        <v/>
      </c>
      <c r="AU147" s="59" t="str">
        <f>IF(AU145="","",VLOOKUP(AU145,'[2]シフト記号表（勤務時間帯）'!$C$6:$U$35,19,FALSE))</f>
        <v/>
      </c>
      <c r="AV147" s="60" t="str">
        <f>IF(AV145="","",VLOOKUP(AV145,'[2]シフト記号表（勤務時間帯）'!$C$6:$U$35,19,FALSE))</f>
        <v/>
      </c>
      <c r="AW147" s="60" t="str">
        <f>IF(AW145="","",VLOOKUP(AW145,'[2]シフト記号表（勤務時間帯）'!$C$6:$U$35,19,FALSE))</f>
        <v/>
      </c>
      <c r="AX147" s="381">
        <f>IF($BB$3="４週",SUM(S147:AT147),IF($BB$3="暦月",SUM(S147:AW147),""))</f>
        <v>0</v>
      </c>
      <c r="AY147" s="382"/>
      <c r="AZ147" s="383">
        <f>IF($BB$3="４週",AX147/4,IF($BB$3="暦月",'通所介護（100名）'!AX147/('通所介護（100名）'!$BB$8/7),""))</f>
        <v>0</v>
      </c>
      <c r="BA147" s="384"/>
      <c r="BB147" s="313"/>
      <c r="BC147" s="289"/>
      <c r="BD147" s="289"/>
      <c r="BE147" s="289"/>
      <c r="BF147" s="290"/>
    </row>
    <row r="148" spans="2:58" ht="20.25" customHeight="1" x14ac:dyDescent="0.2">
      <c r="B148" s="385">
        <f>B145+1</f>
        <v>43</v>
      </c>
      <c r="C148" s="294"/>
      <c r="D148" s="295"/>
      <c r="E148" s="296"/>
      <c r="F148" s="126"/>
      <c r="G148" s="282"/>
      <c r="H148" s="284"/>
      <c r="I148" s="264"/>
      <c r="J148" s="264"/>
      <c r="K148" s="265"/>
      <c r="L148" s="285"/>
      <c r="M148" s="286"/>
      <c r="N148" s="286"/>
      <c r="O148" s="287"/>
      <c r="P148" s="630" t="s">
        <v>377</v>
      </c>
      <c r="Q148" s="631"/>
      <c r="R148" s="632"/>
      <c r="S148" s="53"/>
      <c r="T148" s="54"/>
      <c r="U148" s="54"/>
      <c r="V148" s="54"/>
      <c r="W148" s="54"/>
      <c r="X148" s="54"/>
      <c r="Y148" s="55"/>
      <c r="Z148" s="53"/>
      <c r="AA148" s="54"/>
      <c r="AB148" s="54"/>
      <c r="AC148" s="54"/>
      <c r="AD148" s="54"/>
      <c r="AE148" s="54"/>
      <c r="AF148" s="55"/>
      <c r="AG148" s="53"/>
      <c r="AH148" s="54"/>
      <c r="AI148" s="54"/>
      <c r="AJ148" s="54"/>
      <c r="AK148" s="54"/>
      <c r="AL148" s="54"/>
      <c r="AM148" s="55"/>
      <c r="AN148" s="53"/>
      <c r="AO148" s="54"/>
      <c r="AP148" s="54"/>
      <c r="AQ148" s="54"/>
      <c r="AR148" s="54"/>
      <c r="AS148" s="54"/>
      <c r="AT148" s="55"/>
      <c r="AU148" s="53"/>
      <c r="AV148" s="54"/>
      <c r="AW148" s="54"/>
      <c r="AX148" s="373"/>
      <c r="AY148" s="374"/>
      <c r="AZ148" s="375"/>
      <c r="BA148" s="376"/>
      <c r="BB148" s="311"/>
      <c r="BC148" s="286"/>
      <c r="BD148" s="286"/>
      <c r="BE148" s="286"/>
      <c r="BF148" s="287"/>
    </row>
    <row r="149" spans="2:58" ht="20.25" customHeight="1" x14ac:dyDescent="0.2">
      <c r="B149" s="385"/>
      <c r="C149" s="297"/>
      <c r="D149" s="633"/>
      <c r="E149" s="298"/>
      <c r="F149" s="23"/>
      <c r="G149" s="259"/>
      <c r="H149" s="263"/>
      <c r="I149" s="264"/>
      <c r="J149" s="264"/>
      <c r="K149" s="265"/>
      <c r="L149" s="269"/>
      <c r="M149" s="622"/>
      <c r="N149" s="622"/>
      <c r="O149" s="270"/>
      <c r="P149" s="623" t="s">
        <v>380</v>
      </c>
      <c r="Q149" s="624"/>
      <c r="R149" s="625"/>
      <c r="S149" s="56" t="str">
        <f>IF(S148="","",VLOOKUP(S148,'[2]シフト記号表（勤務時間帯）'!$C$6:$K$35,9,FALSE))</f>
        <v/>
      </c>
      <c r="T149" s="57" t="str">
        <f>IF(T148="","",VLOOKUP(T148,'[2]シフト記号表（勤務時間帯）'!$C$6:$K$35,9,FALSE))</f>
        <v/>
      </c>
      <c r="U149" s="57" t="str">
        <f>IF(U148="","",VLOOKUP(U148,'[2]シフト記号表（勤務時間帯）'!$C$6:$K$35,9,FALSE))</f>
        <v/>
      </c>
      <c r="V149" s="57" t="str">
        <f>IF(V148="","",VLOOKUP(V148,'[2]シフト記号表（勤務時間帯）'!$C$6:$K$35,9,FALSE))</f>
        <v/>
      </c>
      <c r="W149" s="57" t="str">
        <f>IF(W148="","",VLOOKUP(W148,'[2]シフト記号表（勤務時間帯）'!$C$6:$K$35,9,FALSE))</f>
        <v/>
      </c>
      <c r="X149" s="57" t="str">
        <f>IF(X148="","",VLOOKUP(X148,'[2]シフト記号表（勤務時間帯）'!$C$6:$K$35,9,FALSE))</f>
        <v/>
      </c>
      <c r="Y149" s="58" t="str">
        <f>IF(Y148="","",VLOOKUP(Y148,'[2]シフト記号表（勤務時間帯）'!$C$6:$K$35,9,FALSE))</f>
        <v/>
      </c>
      <c r="Z149" s="56" t="str">
        <f>IF(Z148="","",VLOOKUP(Z148,'[2]シフト記号表（勤務時間帯）'!$C$6:$K$35,9,FALSE))</f>
        <v/>
      </c>
      <c r="AA149" s="57" t="str">
        <f>IF(AA148="","",VLOOKUP(AA148,'[2]シフト記号表（勤務時間帯）'!$C$6:$K$35,9,FALSE))</f>
        <v/>
      </c>
      <c r="AB149" s="57" t="str">
        <f>IF(AB148="","",VLOOKUP(AB148,'[2]シフト記号表（勤務時間帯）'!$C$6:$K$35,9,FALSE))</f>
        <v/>
      </c>
      <c r="AC149" s="57" t="str">
        <f>IF(AC148="","",VLOOKUP(AC148,'[2]シフト記号表（勤務時間帯）'!$C$6:$K$35,9,FALSE))</f>
        <v/>
      </c>
      <c r="AD149" s="57" t="str">
        <f>IF(AD148="","",VLOOKUP(AD148,'[2]シフト記号表（勤務時間帯）'!$C$6:$K$35,9,FALSE))</f>
        <v/>
      </c>
      <c r="AE149" s="57" t="str">
        <f>IF(AE148="","",VLOOKUP(AE148,'[2]シフト記号表（勤務時間帯）'!$C$6:$K$35,9,FALSE))</f>
        <v/>
      </c>
      <c r="AF149" s="58" t="str">
        <f>IF(AF148="","",VLOOKUP(AF148,'[2]シフト記号表（勤務時間帯）'!$C$6:$K$35,9,FALSE))</f>
        <v/>
      </c>
      <c r="AG149" s="56" t="str">
        <f>IF(AG148="","",VLOOKUP(AG148,'[2]シフト記号表（勤務時間帯）'!$C$6:$K$35,9,FALSE))</f>
        <v/>
      </c>
      <c r="AH149" s="57" t="str">
        <f>IF(AH148="","",VLOOKUP(AH148,'[2]シフト記号表（勤務時間帯）'!$C$6:$K$35,9,FALSE))</f>
        <v/>
      </c>
      <c r="AI149" s="57" t="str">
        <f>IF(AI148="","",VLOOKUP(AI148,'[2]シフト記号表（勤務時間帯）'!$C$6:$K$35,9,FALSE))</f>
        <v/>
      </c>
      <c r="AJ149" s="57" t="str">
        <f>IF(AJ148="","",VLOOKUP(AJ148,'[2]シフト記号表（勤務時間帯）'!$C$6:$K$35,9,FALSE))</f>
        <v/>
      </c>
      <c r="AK149" s="57" t="str">
        <f>IF(AK148="","",VLOOKUP(AK148,'[2]シフト記号表（勤務時間帯）'!$C$6:$K$35,9,FALSE))</f>
        <v/>
      </c>
      <c r="AL149" s="57" t="str">
        <f>IF(AL148="","",VLOOKUP(AL148,'[2]シフト記号表（勤務時間帯）'!$C$6:$K$35,9,FALSE))</f>
        <v/>
      </c>
      <c r="AM149" s="58" t="str">
        <f>IF(AM148="","",VLOOKUP(AM148,'[2]シフト記号表（勤務時間帯）'!$C$6:$K$35,9,FALSE))</f>
        <v/>
      </c>
      <c r="AN149" s="56" t="str">
        <f>IF(AN148="","",VLOOKUP(AN148,'[2]シフト記号表（勤務時間帯）'!$C$6:$K$35,9,FALSE))</f>
        <v/>
      </c>
      <c r="AO149" s="57" t="str">
        <f>IF(AO148="","",VLOOKUP(AO148,'[2]シフト記号表（勤務時間帯）'!$C$6:$K$35,9,FALSE))</f>
        <v/>
      </c>
      <c r="AP149" s="57" t="str">
        <f>IF(AP148="","",VLOOKUP(AP148,'[2]シフト記号表（勤務時間帯）'!$C$6:$K$35,9,FALSE))</f>
        <v/>
      </c>
      <c r="AQ149" s="57" t="str">
        <f>IF(AQ148="","",VLOOKUP(AQ148,'[2]シフト記号表（勤務時間帯）'!$C$6:$K$35,9,FALSE))</f>
        <v/>
      </c>
      <c r="AR149" s="57" t="str">
        <f>IF(AR148="","",VLOOKUP(AR148,'[2]シフト記号表（勤務時間帯）'!$C$6:$K$35,9,FALSE))</f>
        <v/>
      </c>
      <c r="AS149" s="57" t="str">
        <f>IF(AS148="","",VLOOKUP(AS148,'[2]シフト記号表（勤務時間帯）'!$C$6:$K$35,9,FALSE))</f>
        <v/>
      </c>
      <c r="AT149" s="58" t="str">
        <f>IF(AT148="","",VLOOKUP(AT148,'[2]シフト記号表（勤務時間帯）'!$C$6:$K$35,9,FALSE))</f>
        <v/>
      </c>
      <c r="AU149" s="56" t="str">
        <f>IF(AU148="","",VLOOKUP(AU148,'[2]シフト記号表（勤務時間帯）'!$C$6:$K$35,9,FALSE))</f>
        <v/>
      </c>
      <c r="AV149" s="57" t="str">
        <f>IF(AV148="","",VLOOKUP(AV148,'[2]シフト記号表（勤務時間帯）'!$C$6:$K$35,9,FALSE))</f>
        <v/>
      </c>
      <c r="AW149" s="57" t="str">
        <f>IF(AW148="","",VLOOKUP(AW148,'[2]シフト記号表（勤務時間帯）'!$C$6:$K$35,9,FALSE))</f>
        <v/>
      </c>
      <c r="AX149" s="377">
        <f>IF($BB$3="４週",SUM(S149:AT149),IF($BB$3="暦月",SUM(S149:AW149),""))</f>
        <v>0</v>
      </c>
      <c r="AY149" s="378"/>
      <c r="AZ149" s="379">
        <f>IF($BB$3="４週",AX149/4,IF($BB$3="暦月",'通所介護（100名）'!AX149/('通所介護（100名）'!$BB$8/7),""))</f>
        <v>0</v>
      </c>
      <c r="BA149" s="380"/>
      <c r="BB149" s="312"/>
      <c r="BC149" s="622"/>
      <c r="BD149" s="622"/>
      <c r="BE149" s="622"/>
      <c r="BF149" s="270"/>
    </row>
    <row r="150" spans="2:58" ht="20.25" customHeight="1" x14ac:dyDescent="0.2">
      <c r="B150" s="385"/>
      <c r="C150" s="299"/>
      <c r="D150" s="300"/>
      <c r="E150" s="301"/>
      <c r="F150" s="62">
        <f>C148</f>
        <v>0</v>
      </c>
      <c r="G150" s="283"/>
      <c r="H150" s="263"/>
      <c r="I150" s="264"/>
      <c r="J150" s="264"/>
      <c r="K150" s="265"/>
      <c r="L150" s="288"/>
      <c r="M150" s="289"/>
      <c r="N150" s="289"/>
      <c r="O150" s="290"/>
      <c r="P150" s="627" t="s">
        <v>381</v>
      </c>
      <c r="Q150" s="628"/>
      <c r="R150" s="629"/>
      <c r="S150" s="59" t="str">
        <f>IF(S148="","",VLOOKUP(S148,'[2]シフト記号表（勤務時間帯）'!$C$6:$U$35,19,FALSE))</f>
        <v/>
      </c>
      <c r="T150" s="60" t="str">
        <f>IF(T148="","",VLOOKUP(T148,'[2]シフト記号表（勤務時間帯）'!$C$6:$U$35,19,FALSE))</f>
        <v/>
      </c>
      <c r="U150" s="60" t="str">
        <f>IF(U148="","",VLOOKUP(U148,'[2]シフト記号表（勤務時間帯）'!$C$6:$U$35,19,FALSE))</f>
        <v/>
      </c>
      <c r="V150" s="60" t="str">
        <f>IF(V148="","",VLOOKUP(V148,'[2]シフト記号表（勤務時間帯）'!$C$6:$U$35,19,FALSE))</f>
        <v/>
      </c>
      <c r="W150" s="60" t="str">
        <f>IF(W148="","",VLOOKUP(W148,'[2]シフト記号表（勤務時間帯）'!$C$6:$U$35,19,FALSE))</f>
        <v/>
      </c>
      <c r="X150" s="60" t="str">
        <f>IF(X148="","",VLOOKUP(X148,'[2]シフト記号表（勤務時間帯）'!$C$6:$U$35,19,FALSE))</f>
        <v/>
      </c>
      <c r="Y150" s="61" t="str">
        <f>IF(Y148="","",VLOOKUP(Y148,'[2]シフト記号表（勤務時間帯）'!$C$6:$U$35,19,FALSE))</f>
        <v/>
      </c>
      <c r="Z150" s="59" t="str">
        <f>IF(Z148="","",VLOOKUP(Z148,'[2]シフト記号表（勤務時間帯）'!$C$6:$U$35,19,FALSE))</f>
        <v/>
      </c>
      <c r="AA150" s="60" t="str">
        <f>IF(AA148="","",VLOOKUP(AA148,'[2]シフト記号表（勤務時間帯）'!$C$6:$U$35,19,FALSE))</f>
        <v/>
      </c>
      <c r="AB150" s="60" t="str">
        <f>IF(AB148="","",VLOOKUP(AB148,'[2]シフト記号表（勤務時間帯）'!$C$6:$U$35,19,FALSE))</f>
        <v/>
      </c>
      <c r="AC150" s="60" t="str">
        <f>IF(AC148="","",VLOOKUP(AC148,'[2]シフト記号表（勤務時間帯）'!$C$6:$U$35,19,FALSE))</f>
        <v/>
      </c>
      <c r="AD150" s="60" t="str">
        <f>IF(AD148="","",VLOOKUP(AD148,'[2]シフト記号表（勤務時間帯）'!$C$6:$U$35,19,FALSE))</f>
        <v/>
      </c>
      <c r="AE150" s="60" t="str">
        <f>IF(AE148="","",VLOOKUP(AE148,'[2]シフト記号表（勤務時間帯）'!$C$6:$U$35,19,FALSE))</f>
        <v/>
      </c>
      <c r="AF150" s="61" t="str">
        <f>IF(AF148="","",VLOOKUP(AF148,'[2]シフト記号表（勤務時間帯）'!$C$6:$U$35,19,FALSE))</f>
        <v/>
      </c>
      <c r="AG150" s="59" t="str">
        <f>IF(AG148="","",VLOOKUP(AG148,'[2]シフト記号表（勤務時間帯）'!$C$6:$U$35,19,FALSE))</f>
        <v/>
      </c>
      <c r="AH150" s="60" t="str">
        <f>IF(AH148="","",VLOOKUP(AH148,'[2]シフト記号表（勤務時間帯）'!$C$6:$U$35,19,FALSE))</f>
        <v/>
      </c>
      <c r="AI150" s="60" t="str">
        <f>IF(AI148="","",VLOOKUP(AI148,'[2]シフト記号表（勤務時間帯）'!$C$6:$U$35,19,FALSE))</f>
        <v/>
      </c>
      <c r="AJ150" s="60" t="str">
        <f>IF(AJ148="","",VLOOKUP(AJ148,'[2]シフト記号表（勤務時間帯）'!$C$6:$U$35,19,FALSE))</f>
        <v/>
      </c>
      <c r="AK150" s="60" t="str">
        <f>IF(AK148="","",VLOOKUP(AK148,'[2]シフト記号表（勤務時間帯）'!$C$6:$U$35,19,FALSE))</f>
        <v/>
      </c>
      <c r="AL150" s="60" t="str">
        <f>IF(AL148="","",VLOOKUP(AL148,'[2]シフト記号表（勤務時間帯）'!$C$6:$U$35,19,FALSE))</f>
        <v/>
      </c>
      <c r="AM150" s="61" t="str">
        <f>IF(AM148="","",VLOOKUP(AM148,'[2]シフト記号表（勤務時間帯）'!$C$6:$U$35,19,FALSE))</f>
        <v/>
      </c>
      <c r="AN150" s="59" t="str">
        <f>IF(AN148="","",VLOOKUP(AN148,'[2]シフト記号表（勤務時間帯）'!$C$6:$U$35,19,FALSE))</f>
        <v/>
      </c>
      <c r="AO150" s="60" t="str">
        <f>IF(AO148="","",VLOOKUP(AO148,'[2]シフト記号表（勤務時間帯）'!$C$6:$U$35,19,FALSE))</f>
        <v/>
      </c>
      <c r="AP150" s="60" t="str">
        <f>IF(AP148="","",VLOOKUP(AP148,'[2]シフト記号表（勤務時間帯）'!$C$6:$U$35,19,FALSE))</f>
        <v/>
      </c>
      <c r="AQ150" s="60" t="str">
        <f>IF(AQ148="","",VLOOKUP(AQ148,'[2]シフト記号表（勤務時間帯）'!$C$6:$U$35,19,FALSE))</f>
        <v/>
      </c>
      <c r="AR150" s="60" t="str">
        <f>IF(AR148="","",VLOOKUP(AR148,'[2]シフト記号表（勤務時間帯）'!$C$6:$U$35,19,FALSE))</f>
        <v/>
      </c>
      <c r="AS150" s="60" t="str">
        <f>IF(AS148="","",VLOOKUP(AS148,'[2]シフト記号表（勤務時間帯）'!$C$6:$U$35,19,FALSE))</f>
        <v/>
      </c>
      <c r="AT150" s="61" t="str">
        <f>IF(AT148="","",VLOOKUP(AT148,'[2]シフト記号表（勤務時間帯）'!$C$6:$U$35,19,FALSE))</f>
        <v/>
      </c>
      <c r="AU150" s="59" t="str">
        <f>IF(AU148="","",VLOOKUP(AU148,'[2]シフト記号表（勤務時間帯）'!$C$6:$U$35,19,FALSE))</f>
        <v/>
      </c>
      <c r="AV150" s="60" t="str">
        <f>IF(AV148="","",VLOOKUP(AV148,'[2]シフト記号表（勤務時間帯）'!$C$6:$U$35,19,FALSE))</f>
        <v/>
      </c>
      <c r="AW150" s="60" t="str">
        <f>IF(AW148="","",VLOOKUP(AW148,'[2]シフト記号表（勤務時間帯）'!$C$6:$U$35,19,FALSE))</f>
        <v/>
      </c>
      <c r="AX150" s="381">
        <f>IF($BB$3="４週",SUM(S150:AT150),IF($BB$3="暦月",SUM(S150:AW150),""))</f>
        <v>0</v>
      </c>
      <c r="AY150" s="382"/>
      <c r="AZ150" s="383">
        <f>IF($BB$3="４週",AX150/4,IF($BB$3="暦月",'通所介護（100名）'!AX150/('通所介護（100名）'!$BB$8/7),""))</f>
        <v>0</v>
      </c>
      <c r="BA150" s="384"/>
      <c r="BB150" s="313"/>
      <c r="BC150" s="289"/>
      <c r="BD150" s="289"/>
      <c r="BE150" s="289"/>
      <c r="BF150" s="290"/>
    </row>
    <row r="151" spans="2:58" ht="20.25" customHeight="1" x14ac:dyDescent="0.2">
      <c r="B151" s="385">
        <f>B148+1</f>
        <v>44</v>
      </c>
      <c r="C151" s="294"/>
      <c r="D151" s="295"/>
      <c r="E151" s="296"/>
      <c r="F151" s="126"/>
      <c r="G151" s="282"/>
      <c r="H151" s="284"/>
      <c r="I151" s="264"/>
      <c r="J151" s="264"/>
      <c r="K151" s="265"/>
      <c r="L151" s="285"/>
      <c r="M151" s="286"/>
      <c r="N151" s="286"/>
      <c r="O151" s="287"/>
      <c r="P151" s="630" t="s">
        <v>377</v>
      </c>
      <c r="Q151" s="631"/>
      <c r="R151" s="632"/>
      <c r="S151" s="53"/>
      <c r="T151" s="54"/>
      <c r="U151" s="54"/>
      <c r="V151" s="54"/>
      <c r="W151" s="54"/>
      <c r="X151" s="54"/>
      <c r="Y151" s="55"/>
      <c r="Z151" s="53"/>
      <c r="AA151" s="54"/>
      <c r="AB151" s="54"/>
      <c r="AC151" s="54"/>
      <c r="AD151" s="54"/>
      <c r="AE151" s="54"/>
      <c r="AF151" s="55"/>
      <c r="AG151" s="53"/>
      <c r="AH151" s="54"/>
      <c r="AI151" s="54"/>
      <c r="AJ151" s="54"/>
      <c r="AK151" s="54"/>
      <c r="AL151" s="54"/>
      <c r="AM151" s="55"/>
      <c r="AN151" s="53"/>
      <c r="AO151" s="54"/>
      <c r="AP151" s="54"/>
      <c r="AQ151" s="54"/>
      <c r="AR151" s="54"/>
      <c r="AS151" s="54"/>
      <c r="AT151" s="55"/>
      <c r="AU151" s="53"/>
      <c r="AV151" s="54"/>
      <c r="AW151" s="54"/>
      <c r="AX151" s="373"/>
      <c r="AY151" s="374"/>
      <c r="AZ151" s="375"/>
      <c r="BA151" s="376"/>
      <c r="BB151" s="311"/>
      <c r="BC151" s="286"/>
      <c r="BD151" s="286"/>
      <c r="BE151" s="286"/>
      <c r="BF151" s="287"/>
    </row>
    <row r="152" spans="2:58" ht="20.25" customHeight="1" x14ac:dyDescent="0.2">
      <c r="B152" s="385"/>
      <c r="C152" s="297"/>
      <c r="D152" s="633"/>
      <c r="E152" s="298"/>
      <c r="F152" s="23"/>
      <c r="G152" s="259"/>
      <c r="H152" s="263"/>
      <c r="I152" s="264"/>
      <c r="J152" s="264"/>
      <c r="K152" s="265"/>
      <c r="L152" s="269"/>
      <c r="M152" s="622"/>
      <c r="N152" s="622"/>
      <c r="O152" s="270"/>
      <c r="P152" s="623" t="s">
        <v>380</v>
      </c>
      <c r="Q152" s="624"/>
      <c r="R152" s="625"/>
      <c r="S152" s="56" t="str">
        <f>IF(S151="","",VLOOKUP(S151,'[2]シフト記号表（勤務時間帯）'!$C$6:$K$35,9,FALSE))</f>
        <v/>
      </c>
      <c r="T152" s="57" t="str">
        <f>IF(T151="","",VLOOKUP(T151,'[2]シフト記号表（勤務時間帯）'!$C$6:$K$35,9,FALSE))</f>
        <v/>
      </c>
      <c r="U152" s="57" t="str">
        <f>IF(U151="","",VLOOKUP(U151,'[2]シフト記号表（勤務時間帯）'!$C$6:$K$35,9,FALSE))</f>
        <v/>
      </c>
      <c r="V152" s="57" t="str">
        <f>IF(V151="","",VLOOKUP(V151,'[2]シフト記号表（勤務時間帯）'!$C$6:$K$35,9,FALSE))</f>
        <v/>
      </c>
      <c r="W152" s="57" t="str">
        <f>IF(W151="","",VLOOKUP(W151,'[2]シフト記号表（勤務時間帯）'!$C$6:$K$35,9,FALSE))</f>
        <v/>
      </c>
      <c r="X152" s="57" t="str">
        <f>IF(X151="","",VLOOKUP(X151,'[2]シフト記号表（勤務時間帯）'!$C$6:$K$35,9,FALSE))</f>
        <v/>
      </c>
      <c r="Y152" s="58" t="str">
        <f>IF(Y151="","",VLOOKUP(Y151,'[2]シフト記号表（勤務時間帯）'!$C$6:$K$35,9,FALSE))</f>
        <v/>
      </c>
      <c r="Z152" s="56" t="str">
        <f>IF(Z151="","",VLOOKUP(Z151,'[2]シフト記号表（勤務時間帯）'!$C$6:$K$35,9,FALSE))</f>
        <v/>
      </c>
      <c r="AA152" s="57" t="str">
        <f>IF(AA151="","",VLOOKUP(AA151,'[2]シフト記号表（勤務時間帯）'!$C$6:$K$35,9,FALSE))</f>
        <v/>
      </c>
      <c r="AB152" s="57" t="str">
        <f>IF(AB151="","",VLOOKUP(AB151,'[2]シフト記号表（勤務時間帯）'!$C$6:$K$35,9,FALSE))</f>
        <v/>
      </c>
      <c r="AC152" s="57" t="str">
        <f>IF(AC151="","",VLOOKUP(AC151,'[2]シフト記号表（勤務時間帯）'!$C$6:$K$35,9,FALSE))</f>
        <v/>
      </c>
      <c r="AD152" s="57" t="str">
        <f>IF(AD151="","",VLOOKUP(AD151,'[2]シフト記号表（勤務時間帯）'!$C$6:$K$35,9,FALSE))</f>
        <v/>
      </c>
      <c r="AE152" s="57" t="str">
        <f>IF(AE151="","",VLOOKUP(AE151,'[2]シフト記号表（勤務時間帯）'!$C$6:$K$35,9,FALSE))</f>
        <v/>
      </c>
      <c r="AF152" s="58" t="str">
        <f>IF(AF151="","",VLOOKUP(AF151,'[2]シフト記号表（勤務時間帯）'!$C$6:$K$35,9,FALSE))</f>
        <v/>
      </c>
      <c r="AG152" s="56" t="str">
        <f>IF(AG151="","",VLOOKUP(AG151,'[2]シフト記号表（勤務時間帯）'!$C$6:$K$35,9,FALSE))</f>
        <v/>
      </c>
      <c r="AH152" s="57" t="str">
        <f>IF(AH151="","",VLOOKUP(AH151,'[2]シフト記号表（勤務時間帯）'!$C$6:$K$35,9,FALSE))</f>
        <v/>
      </c>
      <c r="AI152" s="57" t="str">
        <f>IF(AI151="","",VLOOKUP(AI151,'[2]シフト記号表（勤務時間帯）'!$C$6:$K$35,9,FALSE))</f>
        <v/>
      </c>
      <c r="AJ152" s="57" t="str">
        <f>IF(AJ151="","",VLOOKUP(AJ151,'[2]シフト記号表（勤務時間帯）'!$C$6:$K$35,9,FALSE))</f>
        <v/>
      </c>
      <c r="AK152" s="57" t="str">
        <f>IF(AK151="","",VLOOKUP(AK151,'[2]シフト記号表（勤務時間帯）'!$C$6:$K$35,9,FALSE))</f>
        <v/>
      </c>
      <c r="AL152" s="57" t="str">
        <f>IF(AL151="","",VLOOKUP(AL151,'[2]シフト記号表（勤務時間帯）'!$C$6:$K$35,9,FALSE))</f>
        <v/>
      </c>
      <c r="AM152" s="58" t="str">
        <f>IF(AM151="","",VLOOKUP(AM151,'[2]シフト記号表（勤務時間帯）'!$C$6:$K$35,9,FALSE))</f>
        <v/>
      </c>
      <c r="AN152" s="56" t="str">
        <f>IF(AN151="","",VLOOKUP(AN151,'[2]シフト記号表（勤務時間帯）'!$C$6:$K$35,9,FALSE))</f>
        <v/>
      </c>
      <c r="AO152" s="57" t="str">
        <f>IF(AO151="","",VLOOKUP(AO151,'[2]シフト記号表（勤務時間帯）'!$C$6:$K$35,9,FALSE))</f>
        <v/>
      </c>
      <c r="AP152" s="57" t="str">
        <f>IF(AP151="","",VLOOKUP(AP151,'[2]シフト記号表（勤務時間帯）'!$C$6:$K$35,9,FALSE))</f>
        <v/>
      </c>
      <c r="AQ152" s="57" t="str">
        <f>IF(AQ151="","",VLOOKUP(AQ151,'[2]シフト記号表（勤務時間帯）'!$C$6:$K$35,9,FALSE))</f>
        <v/>
      </c>
      <c r="AR152" s="57" t="str">
        <f>IF(AR151="","",VLOOKUP(AR151,'[2]シフト記号表（勤務時間帯）'!$C$6:$K$35,9,FALSE))</f>
        <v/>
      </c>
      <c r="AS152" s="57" t="str">
        <f>IF(AS151="","",VLOOKUP(AS151,'[2]シフト記号表（勤務時間帯）'!$C$6:$K$35,9,FALSE))</f>
        <v/>
      </c>
      <c r="AT152" s="58" t="str">
        <f>IF(AT151="","",VLOOKUP(AT151,'[2]シフト記号表（勤務時間帯）'!$C$6:$K$35,9,FALSE))</f>
        <v/>
      </c>
      <c r="AU152" s="56" t="str">
        <f>IF(AU151="","",VLOOKUP(AU151,'[2]シフト記号表（勤務時間帯）'!$C$6:$K$35,9,FALSE))</f>
        <v/>
      </c>
      <c r="AV152" s="57" t="str">
        <f>IF(AV151="","",VLOOKUP(AV151,'[2]シフト記号表（勤務時間帯）'!$C$6:$K$35,9,FALSE))</f>
        <v/>
      </c>
      <c r="AW152" s="57" t="str">
        <f>IF(AW151="","",VLOOKUP(AW151,'[2]シフト記号表（勤務時間帯）'!$C$6:$K$35,9,FALSE))</f>
        <v/>
      </c>
      <c r="AX152" s="377">
        <f>IF($BB$3="４週",SUM(S152:AT152),IF($BB$3="暦月",SUM(S152:AW152),""))</f>
        <v>0</v>
      </c>
      <c r="AY152" s="378"/>
      <c r="AZ152" s="379">
        <f>IF($BB$3="４週",AX152/4,IF($BB$3="暦月",'通所介護（100名）'!AX152/('通所介護（100名）'!$BB$8/7),""))</f>
        <v>0</v>
      </c>
      <c r="BA152" s="380"/>
      <c r="BB152" s="312"/>
      <c r="BC152" s="622"/>
      <c r="BD152" s="622"/>
      <c r="BE152" s="622"/>
      <c r="BF152" s="270"/>
    </row>
    <row r="153" spans="2:58" ht="20.25" customHeight="1" x14ac:dyDescent="0.2">
      <c r="B153" s="385"/>
      <c r="C153" s="299"/>
      <c r="D153" s="300"/>
      <c r="E153" s="301"/>
      <c r="F153" s="62">
        <f>C151</f>
        <v>0</v>
      </c>
      <c r="G153" s="283"/>
      <c r="H153" s="263"/>
      <c r="I153" s="264"/>
      <c r="J153" s="264"/>
      <c r="K153" s="265"/>
      <c r="L153" s="288"/>
      <c r="M153" s="289"/>
      <c r="N153" s="289"/>
      <c r="O153" s="290"/>
      <c r="P153" s="627" t="s">
        <v>381</v>
      </c>
      <c r="Q153" s="628"/>
      <c r="R153" s="629"/>
      <c r="S153" s="59" t="str">
        <f>IF(S151="","",VLOOKUP(S151,'[2]シフト記号表（勤務時間帯）'!$C$6:$U$35,19,FALSE))</f>
        <v/>
      </c>
      <c r="T153" s="60" t="str">
        <f>IF(T151="","",VLOOKUP(T151,'[2]シフト記号表（勤務時間帯）'!$C$6:$U$35,19,FALSE))</f>
        <v/>
      </c>
      <c r="U153" s="60" t="str">
        <f>IF(U151="","",VLOOKUP(U151,'[2]シフト記号表（勤務時間帯）'!$C$6:$U$35,19,FALSE))</f>
        <v/>
      </c>
      <c r="V153" s="60" t="str">
        <f>IF(V151="","",VLOOKUP(V151,'[2]シフト記号表（勤務時間帯）'!$C$6:$U$35,19,FALSE))</f>
        <v/>
      </c>
      <c r="W153" s="60" t="str">
        <f>IF(W151="","",VLOOKUP(W151,'[2]シフト記号表（勤務時間帯）'!$C$6:$U$35,19,FALSE))</f>
        <v/>
      </c>
      <c r="X153" s="60" t="str">
        <f>IF(X151="","",VLOOKUP(X151,'[2]シフト記号表（勤務時間帯）'!$C$6:$U$35,19,FALSE))</f>
        <v/>
      </c>
      <c r="Y153" s="61" t="str">
        <f>IF(Y151="","",VLOOKUP(Y151,'[2]シフト記号表（勤務時間帯）'!$C$6:$U$35,19,FALSE))</f>
        <v/>
      </c>
      <c r="Z153" s="59" t="str">
        <f>IF(Z151="","",VLOOKUP(Z151,'[2]シフト記号表（勤務時間帯）'!$C$6:$U$35,19,FALSE))</f>
        <v/>
      </c>
      <c r="AA153" s="60" t="str">
        <f>IF(AA151="","",VLOOKUP(AA151,'[2]シフト記号表（勤務時間帯）'!$C$6:$U$35,19,FALSE))</f>
        <v/>
      </c>
      <c r="AB153" s="60" t="str">
        <f>IF(AB151="","",VLOOKUP(AB151,'[2]シフト記号表（勤務時間帯）'!$C$6:$U$35,19,FALSE))</f>
        <v/>
      </c>
      <c r="AC153" s="60" t="str">
        <f>IF(AC151="","",VLOOKUP(AC151,'[2]シフト記号表（勤務時間帯）'!$C$6:$U$35,19,FALSE))</f>
        <v/>
      </c>
      <c r="AD153" s="60" t="str">
        <f>IF(AD151="","",VLOOKUP(AD151,'[2]シフト記号表（勤務時間帯）'!$C$6:$U$35,19,FALSE))</f>
        <v/>
      </c>
      <c r="AE153" s="60" t="str">
        <f>IF(AE151="","",VLOOKUP(AE151,'[2]シフト記号表（勤務時間帯）'!$C$6:$U$35,19,FALSE))</f>
        <v/>
      </c>
      <c r="AF153" s="61" t="str">
        <f>IF(AF151="","",VLOOKUP(AF151,'[2]シフト記号表（勤務時間帯）'!$C$6:$U$35,19,FALSE))</f>
        <v/>
      </c>
      <c r="AG153" s="59" t="str">
        <f>IF(AG151="","",VLOOKUP(AG151,'[2]シフト記号表（勤務時間帯）'!$C$6:$U$35,19,FALSE))</f>
        <v/>
      </c>
      <c r="AH153" s="60" t="str">
        <f>IF(AH151="","",VLOOKUP(AH151,'[2]シフト記号表（勤務時間帯）'!$C$6:$U$35,19,FALSE))</f>
        <v/>
      </c>
      <c r="AI153" s="60" t="str">
        <f>IF(AI151="","",VLOOKUP(AI151,'[2]シフト記号表（勤務時間帯）'!$C$6:$U$35,19,FALSE))</f>
        <v/>
      </c>
      <c r="AJ153" s="60" t="str">
        <f>IF(AJ151="","",VLOOKUP(AJ151,'[2]シフト記号表（勤務時間帯）'!$C$6:$U$35,19,FALSE))</f>
        <v/>
      </c>
      <c r="AK153" s="60" t="str">
        <f>IF(AK151="","",VLOOKUP(AK151,'[2]シフト記号表（勤務時間帯）'!$C$6:$U$35,19,FALSE))</f>
        <v/>
      </c>
      <c r="AL153" s="60" t="str">
        <f>IF(AL151="","",VLOOKUP(AL151,'[2]シフト記号表（勤務時間帯）'!$C$6:$U$35,19,FALSE))</f>
        <v/>
      </c>
      <c r="AM153" s="61" t="str">
        <f>IF(AM151="","",VLOOKUP(AM151,'[2]シフト記号表（勤務時間帯）'!$C$6:$U$35,19,FALSE))</f>
        <v/>
      </c>
      <c r="AN153" s="59" t="str">
        <f>IF(AN151="","",VLOOKUP(AN151,'[2]シフト記号表（勤務時間帯）'!$C$6:$U$35,19,FALSE))</f>
        <v/>
      </c>
      <c r="AO153" s="60" t="str">
        <f>IF(AO151="","",VLOOKUP(AO151,'[2]シフト記号表（勤務時間帯）'!$C$6:$U$35,19,FALSE))</f>
        <v/>
      </c>
      <c r="AP153" s="60" t="str">
        <f>IF(AP151="","",VLOOKUP(AP151,'[2]シフト記号表（勤務時間帯）'!$C$6:$U$35,19,FALSE))</f>
        <v/>
      </c>
      <c r="AQ153" s="60" t="str">
        <f>IF(AQ151="","",VLOOKUP(AQ151,'[2]シフト記号表（勤務時間帯）'!$C$6:$U$35,19,FALSE))</f>
        <v/>
      </c>
      <c r="AR153" s="60" t="str">
        <f>IF(AR151="","",VLOOKUP(AR151,'[2]シフト記号表（勤務時間帯）'!$C$6:$U$35,19,FALSE))</f>
        <v/>
      </c>
      <c r="AS153" s="60" t="str">
        <f>IF(AS151="","",VLOOKUP(AS151,'[2]シフト記号表（勤務時間帯）'!$C$6:$U$35,19,FALSE))</f>
        <v/>
      </c>
      <c r="AT153" s="61" t="str">
        <f>IF(AT151="","",VLOOKUP(AT151,'[2]シフト記号表（勤務時間帯）'!$C$6:$U$35,19,FALSE))</f>
        <v/>
      </c>
      <c r="AU153" s="59" t="str">
        <f>IF(AU151="","",VLOOKUP(AU151,'[2]シフト記号表（勤務時間帯）'!$C$6:$U$35,19,FALSE))</f>
        <v/>
      </c>
      <c r="AV153" s="60" t="str">
        <f>IF(AV151="","",VLOOKUP(AV151,'[2]シフト記号表（勤務時間帯）'!$C$6:$U$35,19,FALSE))</f>
        <v/>
      </c>
      <c r="AW153" s="60" t="str">
        <f>IF(AW151="","",VLOOKUP(AW151,'[2]シフト記号表（勤務時間帯）'!$C$6:$U$35,19,FALSE))</f>
        <v/>
      </c>
      <c r="AX153" s="381">
        <f>IF($BB$3="４週",SUM(S153:AT153),IF($BB$3="暦月",SUM(S153:AW153),""))</f>
        <v>0</v>
      </c>
      <c r="AY153" s="382"/>
      <c r="AZ153" s="383">
        <f>IF($BB$3="４週",AX153/4,IF($BB$3="暦月",'通所介護（100名）'!AX153/('通所介護（100名）'!$BB$8/7),""))</f>
        <v>0</v>
      </c>
      <c r="BA153" s="384"/>
      <c r="BB153" s="313"/>
      <c r="BC153" s="289"/>
      <c r="BD153" s="289"/>
      <c r="BE153" s="289"/>
      <c r="BF153" s="290"/>
    </row>
    <row r="154" spans="2:58" ht="20.25" customHeight="1" x14ac:dyDescent="0.2">
      <c r="B154" s="385">
        <f>B151+1</f>
        <v>45</v>
      </c>
      <c r="C154" s="294"/>
      <c r="D154" s="295"/>
      <c r="E154" s="296"/>
      <c r="F154" s="126"/>
      <c r="G154" s="282"/>
      <c r="H154" s="284"/>
      <c r="I154" s="264"/>
      <c r="J154" s="264"/>
      <c r="K154" s="265"/>
      <c r="L154" s="285"/>
      <c r="M154" s="286"/>
      <c r="N154" s="286"/>
      <c r="O154" s="287"/>
      <c r="P154" s="630" t="s">
        <v>377</v>
      </c>
      <c r="Q154" s="631"/>
      <c r="R154" s="632"/>
      <c r="S154" s="53"/>
      <c r="T154" s="54"/>
      <c r="U154" s="54"/>
      <c r="V154" s="54"/>
      <c r="W154" s="54"/>
      <c r="X154" s="54"/>
      <c r="Y154" s="55"/>
      <c r="Z154" s="53"/>
      <c r="AA154" s="54"/>
      <c r="AB154" s="54"/>
      <c r="AC154" s="54"/>
      <c r="AD154" s="54"/>
      <c r="AE154" s="54"/>
      <c r="AF154" s="55"/>
      <c r="AG154" s="53"/>
      <c r="AH154" s="54"/>
      <c r="AI154" s="54"/>
      <c r="AJ154" s="54"/>
      <c r="AK154" s="54"/>
      <c r="AL154" s="54"/>
      <c r="AM154" s="55"/>
      <c r="AN154" s="53"/>
      <c r="AO154" s="54"/>
      <c r="AP154" s="54"/>
      <c r="AQ154" s="54"/>
      <c r="AR154" s="54"/>
      <c r="AS154" s="54"/>
      <c r="AT154" s="55"/>
      <c r="AU154" s="53"/>
      <c r="AV154" s="54"/>
      <c r="AW154" s="54"/>
      <c r="AX154" s="373"/>
      <c r="AY154" s="374"/>
      <c r="AZ154" s="375"/>
      <c r="BA154" s="376"/>
      <c r="BB154" s="311"/>
      <c r="BC154" s="286"/>
      <c r="BD154" s="286"/>
      <c r="BE154" s="286"/>
      <c r="BF154" s="287"/>
    </row>
    <row r="155" spans="2:58" ht="20.25" customHeight="1" x14ac:dyDescent="0.2">
      <c r="B155" s="385"/>
      <c r="C155" s="297"/>
      <c r="D155" s="633"/>
      <c r="E155" s="298"/>
      <c r="F155" s="23"/>
      <c r="G155" s="259"/>
      <c r="H155" s="263"/>
      <c r="I155" s="264"/>
      <c r="J155" s="264"/>
      <c r="K155" s="265"/>
      <c r="L155" s="269"/>
      <c r="M155" s="622"/>
      <c r="N155" s="622"/>
      <c r="O155" s="270"/>
      <c r="P155" s="623" t="s">
        <v>380</v>
      </c>
      <c r="Q155" s="624"/>
      <c r="R155" s="625"/>
      <c r="S155" s="56" t="str">
        <f>IF(S154="","",VLOOKUP(S154,'[2]シフト記号表（勤務時間帯）'!$C$6:$K$35,9,FALSE))</f>
        <v/>
      </c>
      <c r="T155" s="57" t="str">
        <f>IF(T154="","",VLOOKUP(T154,'[2]シフト記号表（勤務時間帯）'!$C$6:$K$35,9,FALSE))</f>
        <v/>
      </c>
      <c r="U155" s="57" t="str">
        <f>IF(U154="","",VLOOKUP(U154,'[2]シフト記号表（勤務時間帯）'!$C$6:$K$35,9,FALSE))</f>
        <v/>
      </c>
      <c r="V155" s="57" t="str">
        <f>IF(V154="","",VLOOKUP(V154,'[2]シフト記号表（勤務時間帯）'!$C$6:$K$35,9,FALSE))</f>
        <v/>
      </c>
      <c r="W155" s="57" t="str">
        <f>IF(W154="","",VLOOKUP(W154,'[2]シフト記号表（勤務時間帯）'!$C$6:$K$35,9,FALSE))</f>
        <v/>
      </c>
      <c r="X155" s="57" t="str">
        <f>IF(X154="","",VLOOKUP(X154,'[2]シフト記号表（勤務時間帯）'!$C$6:$K$35,9,FALSE))</f>
        <v/>
      </c>
      <c r="Y155" s="58" t="str">
        <f>IF(Y154="","",VLOOKUP(Y154,'[2]シフト記号表（勤務時間帯）'!$C$6:$K$35,9,FALSE))</f>
        <v/>
      </c>
      <c r="Z155" s="56" t="str">
        <f>IF(Z154="","",VLOOKUP(Z154,'[2]シフト記号表（勤務時間帯）'!$C$6:$K$35,9,FALSE))</f>
        <v/>
      </c>
      <c r="AA155" s="57" t="str">
        <f>IF(AA154="","",VLOOKUP(AA154,'[2]シフト記号表（勤務時間帯）'!$C$6:$K$35,9,FALSE))</f>
        <v/>
      </c>
      <c r="AB155" s="57" t="str">
        <f>IF(AB154="","",VLOOKUP(AB154,'[2]シフト記号表（勤務時間帯）'!$C$6:$K$35,9,FALSE))</f>
        <v/>
      </c>
      <c r="AC155" s="57" t="str">
        <f>IF(AC154="","",VLOOKUP(AC154,'[2]シフト記号表（勤務時間帯）'!$C$6:$K$35,9,FALSE))</f>
        <v/>
      </c>
      <c r="AD155" s="57" t="str">
        <f>IF(AD154="","",VLOOKUP(AD154,'[2]シフト記号表（勤務時間帯）'!$C$6:$K$35,9,FALSE))</f>
        <v/>
      </c>
      <c r="AE155" s="57" t="str">
        <f>IF(AE154="","",VLOOKUP(AE154,'[2]シフト記号表（勤務時間帯）'!$C$6:$K$35,9,FALSE))</f>
        <v/>
      </c>
      <c r="AF155" s="58" t="str">
        <f>IF(AF154="","",VLOOKUP(AF154,'[2]シフト記号表（勤務時間帯）'!$C$6:$K$35,9,FALSE))</f>
        <v/>
      </c>
      <c r="AG155" s="56" t="str">
        <f>IF(AG154="","",VLOOKUP(AG154,'[2]シフト記号表（勤務時間帯）'!$C$6:$K$35,9,FALSE))</f>
        <v/>
      </c>
      <c r="AH155" s="57" t="str">
        <f>IF(AH154="","",VLOOKUP(AH154,'[2]シフト記号表（勤務時間帯）'!$C$6:$K$35,9,FALSE))</f>
        <v/>
      </c>
      <c r="AI155" s="57" t="str">
        <f>IF(AI154="","",VLOOKUP(AI154,'[2]シフト記号表（勤務時間帯）'!$C$6:$K$35,9,FALSE))</f>
        <v/>
      </c>
      <c r="AJ155" s="57" t="str">
        <f>IF(AJ154="","",VLOOKUP(AJ154,'[2]シフト記号表（勤務時間帯）'!$C$6:$K$35,9,FALSE))</f>
        <v/>
      </c>
      <c r="AK155" s="57" t="str">
        <f>IF(AK154="","",VLOOKUP(AK154,'[2]シフト記号表（勤務時間帯）'!$C$6:$K$35,9,FALSE))</f>
        <v/>
      </c>
      <c r="AL155" s="57" t="str">
        <f>IF(AL154="","",VLOOKUP(AL154,'[2]シフト記号表（勤務時間帯）'!$C$6:$K$35,9,FALSE))</f>
        <v/>
      </c>
      <c r="AM155" s="58" t="str">
        <f>IF(AM154="","",VLOOKUP(AM154,'[2]シフト記号表（勤務時間帯）'!$C$6:$K$35,9,FALSE))</f>
        <v/>
      </c>
      <c r="AN155" s="56" t="str">
        <f>IF(AN154="","",VLOOKUP(AN154,'[2]シフト記号表（勤務時間帯）'!$C$6:$K$35,9,FALSE))</f>
        <v/>
      </c>
      <c r="AO155" s="57" t="str">
        <f>IF(AO154="","",VLOOKUP(AO154,'[2]シフト記号表（勤務時間帯）'!$C$6:$K$35,9,FALSE))</f>
        <v/>
      </c>
      <c r="AP155" s="57" t="str">
        <f>IF(AP154="","",VLOOKUP(AP154,'[2]シフト記号表（勤務時間帯）'!$C$6:$K$35,9,FALSE))</f>
        <v/>
      </c>
      <c r="AQ155" s="57" t="str">
        <f>IF(AQ154="","",VLOOKUP(AQ154,'[2]シフト記号表（勤務時間帯）'!$C$6:$K$35,9,FALSE))</f>
        <v/>
      </c>
      <c r="AR155" s="57" t="str">
        <f>IF(AR154="","",VLOOKUP(AR154,'[2]シフト記号表（勤務時間帯）'!$C$6:$K$35,9,FALSE))</f>
        <v/>
      </c>
      <c r="AS155" s="57" t="str">
        <f>IF(AS154="","",VLOOKUP(AS154,'[2]シフト記号表（勤務時間帯）'!$C$6:$K$35,9,FALSE))</f>
        <v/>
      </c>
      <c r="AT155" s="58" t="str">
        <f>IF(AT154="","",VLOOKUP(AT154,'[2]シフト記号表（勤務時間帯）'!$C$6:$K$35,9,FALSE))</f>
        <v/>
      </c>
      <c r="AU155" s="56" t="str">
        <f>IF(AU154="","",VLOOKUP(AU154,'[2]シフト記号表（勤務時間帯）'!$C$6:$K$35,9,FALSE))</f>
        <v/>
      </c>
      <c r="AV155" s="57" t="str">
        <f>IF(AV154="","",VLOOKUP(AV154,'[2]シフト記号表（勤務時間帯）'!$C$6:$K$35,9,FALSE))</f>
        <v/>
      </c>
      <c r="AW155" s="57" t="str">
        <f>IF(AW154="","",VLOOKUP(AW154,'[2]シフト記号表（勤務時間帯）'!$C$6:$K$35,9,FALSE))</f>
        <v/>
      </c>
      <c r="AX155" s="377">
        <f>IF($BB$3="４週",SUM(S155:AT155),IF($BB$3="暦月",SUM(S155:AW155),""))</f>
        <v>0</v>
      </c>
      <c r="AY155" s="378"/>
      <c r="AZ155" s="379">
        <f>IF($BB$3="４週",AX155/4,IF($BB$3="暦月",'通所介護（100名）'!AX155/('通所介護（100名）'!$BB$8/7),""))</f>
        <v>0</v>
      </c>
      <c r="BA155" s="380"/>
      <c r="BB155" s="312"/>
      <c r="BC155" s="622"/>
      <c r="BD155" s="622"/>
      <c r="BE155" s="622"/>
      <c r="BF155" s="270"/>
    </row>
    <row r="156" spans="2:58" ht="20.25" customHeight="1" x14ac:dyDescent="0.2">
      <c r="B156" s="385"/>
      <c r="C156" s="299"/>
      <c r="D156" s="300"/>
      <c r="E156" s="301"/>
      <c r="F156" s="62">
        <f>C154</f>
        <v>0</v>
      </c>
      <c r="G156" s="283"/>
      <c r="H156" s="263"/>
      <c r="I156" s="264"/>
      <c r="J156" s="264"/>
      <c r="K156" s="265"/>
      <c r="L156" s="288"/>
      <c r="M156" s="289"/>
      <c r="N156" s="289"/>
      <c r="O156" s="290"/>
      <c r="P156" s="627" t="s">
        <v>381</v>
      </c>
      <c r="Q156" s="628"/>
      <c r="R156" s="629"/>
      <c r="S156" s="59" t="str">
        <f>IF(S154="","",VLOOKUP(S154,'[2]シフト記号表（勤務時間帯）'!$C$6:$U$35,19,FALSE))</f>
        <v/>
      </c>
      <c r="T156" s="60" t="str">
        <f>IF(T154="","",VLOOKUP(T154,'[2]シフト記号表（勤務時間帯）'!$C$6:$U$35,19,FALSE))</f>
        <v/>
      </c>
      <c r="U156" s="60" t="str">
        <f>IF(U154="","",VLOOKUP(U154,'[2]シフト記号表（勤務時間帯）'!$C$6:$U$35,19,FALSE))</f>
        <v/>
      </c>
      <c r="V156" s="60" t="str">
        <f>IF(V154="","",VLOOKUP(V154,'[2]シフト記号表（勤務時間帯）'!$C$6:$U$35,19,FALSE))</f>
        <v/>
      </c>
      <c r="W156" s="60" t="str">
        <f>IF(W154="","",VLOOKUP(W154,'[2]シフト記号表（勤務時間帯）'!$C$6:$U$35,19,FALSE))</f>
        <v/>
      </c>
      <c r="X156" s="60" t="str">
        <f>IF(X154="","",VLOOKUP(X154,'[2]シフト記号表（勤務時間帯）'!$C$6:$U$35,19,FALSE))</f>
        <v/>
      </c>
      <c r="Y156" s="61" t="str">
        <f>IF(Y154="","",VLOOKUP(Y154,'[2]シフト記号表（勤務時間帯）'!$C$6:$U$35,19,FALSE))</f>
        <v/>
      </c>
      <c r="Z156" s="59" t="str">
        <f>IF(Z154="","",VLOOKUP(Z154,'[2]シフト記号表（勤務時間帯）'!$C$6:$U$35,19,FALSE))</f>
        <v/>
      </c>
      <c r="AA156" s="60" t="str">
        <f>IF(AA154="","",VLOOKUP(AA154,'[2]シフト記号表（勤務時間帯）'!$C$6:$U$35,19,FALSE))</f>
        <v/>
      </c>
      <c r="AB156" s="60" t="str">
        <f>IF(AB154="","",VLOOKUP(AB154,'[2]シフト記号表（勤務時間帯）'!$C$6:$U$35,19,FALSE))</f>
        <v/>
      </c>
      <c r="AC156" s="60" t="str">
        <f>IF(AC154="","",VLOOKUP(AC154,'[2]シフト記号表（勤務時間帯）'!$C$6:$U$35,19,FALSE))</f>
        <v/>
      </c>
      <c r="AD156" s="60" t="str">
        <f>IF(AD154="","",VLOOKUP(AD154,'[2]シフト記号表（勤務時間帯）'!$C$6:$U$35,19,FALSE))</f>
        <v/>
      </c>
      <c r="AE156" s="60" t="str">
        <f>IF(AE154="","",VLOOKUP(AE154,'[2]シフト記号表（勤務時間帯）'!$C$6:$U$35,19,FALSE))</f>
        <v/>
      </c>
      <c r="AF156" s="61" t="str">
        <f>IF(AF154="","",VLOOKUP(AF154,'[2]シフト記号表（勤務時間帯）'!$C$6:$U$35,19,FALSE))</f>
        <v/>
      </c>
      <c r="AG156" s="59" t="str">
        <f>IF(AG154="","",VLOOKUP(AG154,'[2]シフト記号表（勤務時間帯）'!$C$6:$U$35,19,FALSE))</f>
        <v/>
      </c>
      <c r="AH156" s="60" t="str">
        <f>IF(AH154="","",VLOOKUP(AH154,'[2]シフト記号表（勤務時間帯）'!$C$6:$U$35,19,FALSE))</f>
        <v/>
      </c>
      <c r="AI156" s="60" t="str">
        <f>IF(AI154="","",VLOOKUP(AI154,'[2]シフト記号表（勤務時間帯）'!$C$6:$U$35,19,FALSE))</f>
        <v/>
      </c>
      <c r="AJ156" s="60" t="str">
        <f>IF(AJ154="","",VLOOKUP(AJ154,'[2]シフト記号表（勤務時間帯）'!$C$6:$U$35,19,FALSE))</f>
        <v/>
      </c>
      <c r="AK156" s="60" t="str">
        <f>IF(AK154="","",VLOOKUP(AK154,'[2]シフト記号表（勤務時間帯）'!$C$6:$U$35,19,FALSE))</f>
        <v/>
      </c>
      <c r="AL156" s="60" t="str">
        <f>IF(AL154="","",VLOOKUP(AL154,'[2]シフト記号表（勤務時間帯）'!$C$6:$U$35,19,FALSE))</f>
        <v/>
      </c>
      <c r="AM156" s="61" t="str">
        <f>IF(AM154="","",VLOOKUP(AM154,'[2]シフト記号表（勤務時間帯）'!$C$6:$U$35,19,FALSE))</f>
        <v/>
      </c>
      <c r="AN156" s="59" t="str">
        <f>IF(AN154="","",VLOOKUP(AN154,'[2]シフト記号表（勤務時間帯）'!$C$6:$U$35,19,FALSE))</f>
        <v/>
      </c>
      <c r="AO156" s="60" t="str">
        <f>IF(AO154="","",VLOOKUP(AO154,'[2]シフト記号表（勤務時間帯）'!$C$6:$U$35,19,FALSE))</f>
        <v/>
      </c>
      <c r="AP156" s="60" t="str">
        <f>IF(AP154="","",VLOOKUP(AP154,'[2]シフト記号表（勤務時間帯）'!$C$6:$U$35,19,FALSE))</f>
        <v/>
      </c>
      <c r="AQ156" s="60" t="str">
        <f>IF(AQ154="","",VLOOKUP(AQ154,'[2]シフト記号表（勤務時間帯）'!$C$6:$U$35,19,FALSE))</f>
        <v/>
      </c>
      <c r="AR156" s="60" t="str">
        <f>IF(AR154="","",VLOOKUP(AR154,'[2]シフト記号表（勤務時間帯）'!$C$6:$U$35,19,FALSE))</f>
        <v/>
      </c>
      <c r="AS156" s="60" t="str">
        <f>IF(AS154="","",VLOOKUP(AS154,'[2]シフト記号表（勤務時間帯）'!$C$6:$U$35,19,FALSE))</f>
        <v/>
      </c>
      <c r="AT156" s="61" t="str">
        <f>IF(AT154="","",VLOOKUP(AT154,'[2]シフト記号表（勤務時間帯）'!$C$6:$U$35,19,FALSE))</f>
        <v/>
      </c>
      <c r="AU156" s="59" t="str">
        <f>IF(AU154="","",VLOOKUP(AU154,'[2]シフト記号表（勤務時間帯）'!$C$6:$U$35,19,FALSE))</f>
        <v/>
      </c>
      <c r="AV156" s="60" t="str">
        <f>IF(AV154="","",VLOOKUP(AV154,'[2]シフト記号表（勤務時間帯）'!$C$6:$U$35,19,FALSE))</f>
        <v/>
      </c>
      <c r="AW156" s="60" t="str">
        <f>IF(AW154="","",VLOOKUP(AW154,'[2]シフト記号表（勤務時間帯）'!$C$6:$U$35,19,FALSE))</f>
        <v/>
      </c>
      <c r="AX156" s="381">
        <f>IF($BB$3="４週",SUM(S156:AT156),IF($BB$3="暦月",SUM(S156:AW156),""))</f>
        <v>0</v>
      </c>
      <c r="AY156" s="382"/>
      <c r="AZ156" s="383">
        <f>IF($BB$3="４週",AX156/4,IF($BB$3="暦月",'通所介護（100名）'!AX156/('通所介護（100名）'!$BB$8/7),""))</f>
        <v>0</v>
      </c>
      <c r="BA156" s="384"/>
      <c r="BB156" s="313"/>
      <c r="BC156" s="289"/>
      <c r="BD156" s="289"/>
      <c r="BE156" s="289"/>
      <c r="BF156" s="290"/>
    </row>
    <row r="157" spans="2:58" ht="20.25" customHeight="1" x14ac:dyDescent="0.2">
      <c r="B157" s="385">
        <f>B154+1</f>
        <v>46</v>
      </c>
      <c r="C157" s="294"/>
      <c r="D157" s="295"/>
      <c r="E157" s="296"/>
      <c r="F157" s="126"/>
      <c r="G157" s="282"/>
      <c r="H157" s="284"/>
      <c r="I157" s="264"/>
      <c r="J157" s="264"/>
      <c r="K157" s="265"/>
      <c r="L157" s="285"/>
      <c r="M157" s="286"/>
      <c r="N157" s="286"/>
      <c r="O157" s="287"/>
      <c r="P157" s="630" t="s">
        <v>377</v>
      </c>
      <c r="Q157" s="631"/>
      <c r="R157" s="632"/>
      <c r="S157" s="53"/>
      <c r="T157" s="54"/>
      <c r="U157" s="54"/>
      <c r="V157" s="54"/>
      <c r="W157" s="54"/>
      <c r="X157" s="54"/>
      <c r="Y157" s="55"/>
      <c r="Z157" s="53"/>
      <c r="AA157" s="54"/>
      <c r="AB157" s="54"/>
      <c r="AC157" s="54"/>
      <c r="AD157" s="54"/>
      <c r="AE157" s="54"/>
      <c r="AF157" s="55"/>
      <c r="AG157" s="53"/>
      <c r="AH157" s="54"/>
      <c r="AI157" s="54"/>
      <c r="AJ157" s="54"/>
      <c r="AK157" s="54"/>
      <c r="AL157" s="54"/>
      <c r="AM157" s="55"/>
      <c r="AN157" s="53"/>
      <c r="AO157" s="54"/>
      <c r="AP157" s="54"/>
      <c r="AQ157" s="54"/>
      <c r="AR157" s="54"/>
      <c r="AS157" s="54"/>
      <c r="AT157" s="55"/>
      <c r="AU157" s="53"/>
      <c r="AV157" s="54"/>
      <c r="AW157" s="54"/>
      <c r="AX157" s="373"/>
      <c r="AY157" s="374"/>
      <c r="AZ157" s="375"/>
      <c r="BA157" s="376"/>
      <c r="BB157" s="311"/>
      <c r="BC157" s="286"/>
      <c r="BD157" s="286"/>
      <c r="BE157" s="286"/>
      <c r="BF157" s="287"/>
    </row>
    <row r="158" spans="2:58" ht="20.25" customHeight="1" x14ac:dyDescent="0.2">
      <c r="B158" s="385"/>
      <c r="C158" s="297"/>
      <c r="D158" s="633"/>
      <c r="E158" s="298"/>
      <c r="F158" s="23"/>
      <c r="G158" s="259"/>
      <c r="H158" s="263"/>
      <c r="I158" s="264"/>
      <c r="J158" s="264"/>
      <c r="K158" s="265"/>
      <c r="L158" s="269"/>
      <c r="M158" s="622"/>
      <c r="N158" s="622"/>
      <c r="O158" s="270"/>
      <c r="P158" s="623" t="s">
        <v>380</v>
      </c>
      <c r="Q158" s="624"/>
      <c r="R158" s="625"/>
      <c r="S158" s="56" t="str">
        <f>IF(S157="","",VLOOKUP(S157,'[2]シフト記号表（勤務時間帯）'!$C$6:$K$35,9,FALSE))</f>
        <v/>
      </c>
      <c r="T158" s="57" t="str">
        <f>IF(T157="","",VLOOKUP(T157,'[2]シフト記号表（勤務時間帯）'!$C$6:$K$35,9,FALSE))</f>
        <v/>
      </c>
      <c r="U158" s="57" t="str">
        <f>IF(U157="","",VLOOKUP(U157,'[2]シフト記号表（勤務時間帯）'!$C$6:$K$35,9,FALSE))</f>
        <v/>
      </c>
      <c r="V158" s="57" t="str">
        <f>IF(V157="","",VLOOKUP(V157,'[2]シフト記号表（勤務時間帯）'!$C$6:$K$35,9,FALSE))</f>
        <v/>
      </c>
      <c r="W158" s="57" t="str">
        <f>IF(W157="","",VLOOKUP(W157,'[2]シフト記号表（勤務時間帯）'!$C$6:$K$35,9,FALSE))</f>
        <v/>
      </c>
      <c r="X158" s="57" t="str">
        <f>IF(X157="","",VLOOKUP(X157,'[2]シフト記号表（勤務時間帯）'!$C$6:$K$35,9,FALSE))</f>
        <v/>
      </c>
      <c r="Y158" s="58" t="str">
        <f>IF(Y157="","",VLOOKUP(Y157,'[2]シフト記号表（勤務時間帯）'!$C$6:$K$35,9,FALSE))</f>
        <v/>
      </c>
      <c r="Z158" s="56" t="str">
        <f>IF(Z157="","",VLOOKUP(Z157,'[2]シフト記号表（勤務時間帯）'!$C$6:$K$35,9,FALSE))</f>
        <v/>
      </c>
      <c r="AA158" s="57" t="str">
        <f>IF(AA157="","",VLOOKUP(AA157,'[2]シフト記号表（勤務時間帯）'!$C$6:$K$35,9,FALSE))</f>
        <v/>
      </c>
      <c r="AB158" s="57" t="str">
        <f>IF(AB157="","",VLOOKUP(AB157,'[2]シフト記号表（勤務時間帯）'!$C$6:$K$35,9,FALSE))</f>
        <v/>
      </c>
      <c r="AC158" s="57" t="str">
        <f>IF(AC157="","",VLOOKUP(AC157,'[2]シフト記号表（勤務時間帯）'!$C$6:$K$35,9,FALSE))</f>
        <v/>
      </c>
      <c r="AD158" s="57" t="str">
        <f>IF(AD157="","",VLOOKUP(AD157,'[2]シフト記号表（勤務時間帯）'!$C$6:$K$35,9,FALSE))</f>
        <v/>
      </c>
      <c r="AE158" s="57" t="str">
        <f>IF(AE157="","",VLOOKUP(AE157,'[2]シフト記号表（勤務時間帯）'!$C$6:$K$35,9,FALSE))</f>
        <v/>
      </c>
      <c r="AF158" s="58" t="str">
        <f>IF(AF157="","",VLOOKUP(AF157,'[2]シフト記号表（勤務時間帯）'!$C$6:$K$35,9,FALSE))</f>
        <v/>
      </c>
      <c r="AG158" s="56" t="str">
        <f>IF(AG157="","",VLOOKUP(AG157,'[2]シフト記号表（勤務時間帯）'!$C$6:$K$35,9,FALSE))</f>
        <v/>
      </c>
      <c r="AH158" s="57" t="str">
        <f>IF(AH157="","",VLOOKUP(AH157,'[2]シフト記号表（勤務時間帯）'!$C$6:$K$35,9,FALSE))</f>
        <v/>
      </c>
      <c r="AI158" s="57" t="str">
        <f>IF(AI157="","",VLOOKUP(AI157,'[2]シフト記号表（勤務時間帯）'!$C$6:$K$35,9,FALSE))</f>
        <v/>
      </c>
      <c r="AJ158" s="57" t="str">
        <f>IF(AJ157="","",VLOOKUP(AJ157,'[2]シフト記号表（勤務時間帯）'!$C$6:$K$35,9,FALSE))</f>
        <v/>
      </c>
      <c r="AK158" s="57" t="str">
        <f>IF(AK157="","",VLOOKUP(AK157,'[2]シフト記号表（勤務時間帯）'!$C$6:$K$35,9,FALSE))</f>
        <v/>
      </c>
      <c r="AL158" s="57" t="str">
        <f>IF(AL157="","",VLOOKUP(AL157,'[2]シフト記号表（勤務時間帯）'!$C$6:$K$35,9,FALSE))</f>
        <v/>
      </c>
      <c r="AM158" s="58" t="str">
        <f>IF(AM157="","",VLOOKUP(AM157,'[2]シフト記号表（勤務時間帯）'!$C$6:$K$35,9,FALSE))</f>
        <v/>
      </c>
      <c r="AN158" s="56" t="str">
        <f>IF(AN157="","",VLOOKUP(AN157,'[2]シフト記号表（勤務時間帯）'!$C$6:$K$35,9,FALSE))</f>
        <v/>
      </c>
      <c r="AO158" s="57" t="str">
        <f>IF(AO157="","",VLOOKUP(AO157,'[2]シフト記号表（勤務時間帯）'!$C$6:$K$35,9,FALSE))</f>
        <v/>
      </c>
      <c r="AP158" s="57" t="str">
        <f>IF(AP157="","",VLOOKUP(AP157,'[2]シフト記号表（勤務時間帯）'!$C$6:$K$35,9,FALSE))</f>
        <v/>
      </c>
      <c r="AQ158" s="57" t="str">
        <f>IF(AQ157="","",VLOOKUP(AQ157,'[2]シフト記号表（勤務時間帯）'!$C$6:$K$35,9,FALSE))</f>
        <v/>
      </c>
      <c r="AR158" s="57" t="str">
        <f>IF(AR157="","",VLOOKUP(AR157,'[2]シフト記号表（勤務時間帯）'!$C$6:$K$35,9,FALSE))</f>
        <v/>
      </c>
      <c r="AS158" s="57" t="str">
        <f>IF(AS157="","",VLOOKUP(AS157,'[2]シフト記号表（勤務時間帯）'!$C$6:$K$35,9,FALSE))</f>
        <v/>
      </c>
      <c r="AT158" s="58" t="str">
        <f>IF(AT157="","",VLOOKUP(AT157,'[2]シフト記号表（勤務時間帯）'!$C$6:$K$35,9,FALSE))</f>
        <v/>
      </c>
      <c r="AU158" s="56" t="str">
        <f>IF(AU157="","",VLOOKUP(AU157,'[2]シフト記号表（勤務時間帯）'!$C$6:$K$35,9,FALSE))</f>
        <v/>
      </c>
      <c r="AV158" s="57" t="str">
        <f>IF(AV157="","",VLOOKUP(AV157,'[2]シフト記号表（勤務時間帯）'!$C$6:$K$35,9,FALSE))</f>
        <v/>
      </c>
      <c r="AW158" s="57" t="str">
        <f>IF(AW157="","",VLOOKUP(AW157,'[2]シフト記号表（勤務時間帯）'!$C$6:$K$35,9,FALSE))</f>
        <v/>
      </c>
      <c r="AX158" s="377">
        <f>IF($BB$3="４週",SUM(S158:AT158),IF($BB$3="暦月",SUM(S158:AW158),""))</f>
        <v>0</v>
      </c>
      <c r="AY158" s="378"/>
      <c r="AZ158" s="379">
        <f>IF($BB$3="４週",AX158/4,IF($BB$3="暦月",'通所介護（100名）'!AX158/('通所介護（100名）'!$BB$8/7),""))</f>
        <v>0</v>
      </c>
      <c r="BA158" s="380"/>
      <c r="BB158" s="312"/>
      <c r="BC158" s="622"/>
      <c r="BD158" s="622"/>
      <c r="BE158" s="622"/>
      <c r="BF158" s="270"/>
    </row>
    <row r="159" spans="2:58" ht="20.25" customHeight="1" x14ac:dyDescent="0.2">
      <c r="B159" s="385"/>
      <c r="C159" s="299"/>
      <c r="D159" s="300"/>
      <c r="E159" s="301"/>
      <c r="F159" s="62">
        <f>C157</f>
        <v>0</v>
      </c>
      <c r="G159" s="283"/>
      <c r="H159" s="263"/>
      <c r="I159" s="264"/>
      <c r="J159" s="264"/>
      <c r="K159" s="265"/>
      <c r="L159" s="288"/>
      <c r="M159" s="289"/>
      <c r="N159" s="289"/>
      <c r="O159" s="290"/>
      <c r="P159" s="627" t="s">
        <v>381</v>
      </c>
      <c r="Q159" s="628"/>
      <c r="R159" s="629"/>
      <c r="S159" s="59" t="str">
        <f>IF(S157="","",VLOOKUP(S157,'[2]シフト記号表（勤務時間帯）'!$C$6:$U$35,19,FALSE))</f>
        <v/>
      </c>
      <c r="T159" s="60" t="str">
        <f>IF(T157="","",VLOOKUP(T157,'[2]シフト記号表（勤務時間帯）'!$C$6:$U$35,19,FALSE))</f>
        <v/>
      </c>
      <c r="U159" s="60" t="str">
        <f>IF(U157="","",VLOOKUP(U157,'[2]シフト記号表（勤務時間帯）'!$C$6:$U$35,19,FALSE))</f>
        <v/>
      </c>
      <c r="V159" s="60" t="str">
        <f>IF(V157="","",VLOOKUP(V157,'[2]シフト記号表（勤務時間帯）'!$C$6:$U$35,19,FALSE))</f>
        <v/>
      </c>
      <c r="W159" s="60" t="str">
        <f>IF(W157="","",VLOOKUP(W157,'[2]シフト記号表（勤務時間帯）'!$C$6:$U$35,19,FALSE))</f>
        <v/>
      </c>
      <c r="X159" s="60" t="str">
        <f>IF(X157="","",VLOOKUP(X157,'[2]シフト記号表（勤務時間帯）'!$C$6:$U$35,19,FALSE))</f>
        <v/>
      </c>
      <c r="Y159" s="61" t="str">
        <f>IF(Y157="","",VLOOKUP(Y157,'[2]シフト記号表（勤務時間帯）'!$C$6:$U$35,19,FALSE))</f>
        <v/>
      </c>
      <c r="Z159" s="59" t="str">
        <f>IF(Z157="","",VLOOKUP(Z157,'[2]シフト記号表（勤務時間帯）'!$C$6:$U$35,19,FALSE))</f>
        <v/>
      </c>
      <c r="AA159" s="60" t="str">
        <f>IF(AA157="","",VLOOKUP(AA157,'[2]シフト記号表（勤務時間帯）'!$C$6:$U$35,19,FALSE))</f>
        <v/>
      </c>
      <c r="AB159" s="60" t="str">
        <f>IF(AB157="","",VLOOKUP(AB157,'[2]シフト記号表（勤務時間帯）'!$C$6:$U$35,19,FALSE))</f>
        <v/>
      </c>
      <c r="AC159" s="60" t="str">
        <f>IF(AC157="","",VLOOKUP(AC157,'[2]シフト記号表（勤務時間帯）'!$C$6:$U$35,19,FALSE))</f>
        <v/>
      </c>
      <c r="AD159" s="60" t="str">
        <f>IF(AD157="","",VLOOKUP(AD157,'[2]シフト記号表（勤務時間帯）'!$C$6:$U$35,19,FALSE))</f>
        <v/>
      </c>
      <c r="AE159" s="60" t="str">
        <f>IF(AE157="","",VLOOKUP(AE157,'[2]シフト記号表（勤務時間帯）'!$C$6:$U$35,19,FALSE))</f>
        <v/>
      </c>
      <c r="AF159" s="61" t="str">
        <f>IF(AF157="","",VLOOKUP(AF157,'[2]シフト記号表（勤務時間帯）'!$C$6:$U$35,19,FALSE))</f>
        <v/>
      </c>
      <c r="AG159" s="59" t="str">
        <f>IF(AG157="","",VLOOKUP(AG157,'[2]シフト記号表（勤務時間帯）'!$C$6:$U$35,19,FALSE))</f>
        <v/>
      </c>
      <c r="AH159" s="60" t="str">
        <f>IF(AH157="","",VLOOKUP(AH157,'[2]シフト記号表（勤務時間帯）'!$C$6:$U$35,19,FALSE))</f>
        <v/>
      </c>
      <c r="AI159" s="60" t="str">
        <f>IF(AI157="","",VLOOKUP(AI157,'[2]シフト記号表（勤務時間帯）'!$C$6:$U$35,19,FALSE))</f>
        <v/>
      </c>
      <c r="AJ159" s="60" t="str">
        <f>IF(AJ157="","",VLOOKUP(AJ157,'[2]シフト記号表（勤務時間帯）'!$C$6:$U$35,19,FALSE))</f>
        <v/>
      </c>
      <c r="AK159" s="60" t="str">
        <f>IF(AK157="","",VLOOKUP(AK157,'[2]シフト記号表（勤務時間帯）'!$C$6:$U$35,19,FALSE))</f>
        <v/>
      </c>
      <c r="AL159" s="60" t="str">
        <f>IF(AL157="","",VLOOKUP(AL157,'[2]シフト記号表（勤務時間帯）'!$C$6:$U$35,19,FALSE))</f>
        <v/>
      </c>
      <c r="AM159" s="61" t="str">
        <f>IF(AM157="","",VLOOKUP(AM157,'[2]シフト記号表（勤務時間帯）'!$C$6:$U$35,19,FALSE))</f>
        <v/>
      </c>
      <c r="AN159" s="59" t="str">
        <f>IF(AN157="","",VLOOKUP(AN157,'[2]シフト記号表（勤務時間帯）'!$C$6:$U$35,19,FALSE))</f>
        <v/>
      </c>
      <c r="AO159" s="60" t="str">
        <f>IF(AO157="","",VLOOKUP(AO157,'[2]シフト記号表（勤務時間帯）'!$C$6:$U$35,19,FALSE))</f>
        <v/>
      </c>
      <c r="AP159" s="60" t="str">
        <f>IF(AP157="","",VLOOKUP(AP157,'[2]シフト記号表（勤務時間帯）'!$C$6:$U$35,19,FALSE))</f>
        <v/>
      </c>
      <c r="AQ159" s="60" t="str">
        <f>IF(AQ157="","",VLOOKUP(AQ157,'[2]シフト記号表（勤務時間帯）'!$C$6:$U$35,19,FALSE))</f>
        <v/>
      </c>
      <c r="AR159" s="60" t="str">
        <f>IF(AR157="","",VLOOKUP(AR157,'[2]シフト記号表（勤務時間帯）'!$C$6:$U$35,19,FALSE))</f>
        <v/>
      </c>
      <c r="AS159" s="60" t="str">
        <f>IF(AS157="","",VLOOKUP(AS157,'[2]シフト記号表（勤務時間帯）'!$C$6:$U$35,19,FALSE))</f>
        <v/>
      </c>
      <c r="AT159" s="61" t="str">
        <f>IF(AT157="","",VLOOKUP(AT157,'[2]シフト記号表（勤務時間帯）'!$C$6:$U$35,19,FALSE))</f>
        <v/>
      </c>
      <c r="AU159" s="59" t="str">
        <f>IF(AU157="","",VLOOKUP(AU157,'[2]シフト記号表（勤務時間帯）'!$C$6:$U$35,19,FALSE))</f>
        <v/>
      </c>
      <c r="AV159" s="60" t="str">
        <f>IF(AV157="","",VLOOKUP(AV157,'[2]シフト記号表（勤務時間帯）'!$C$6:$U$35,19,FALSE))</f>
        <v/>
      </c>
      <c r="AW159" s="60" t="str">
        <f>IF(AW157="","",VLOOKUP(AW157,'[2]シフト記号表（勤務時間帯）'!$C$6:$U$35,19,FALSE))</f>
        <v/>
      </c>
      <c r="AX159" s="381">
        <f>IF($BB$3="４週",SUM(S159:AT159),IF($BB$3="暦月",SUM(S159:AW159),""))</f>
        <v>0</v>
      </c>
      <c r="AY159" s="382"/>
      <c r="AZ159" s="383">
        <f>IF($BB$3="４週",AX159/4,IF($BB$3="暦月",'通所介護（100名）'!AX159/('通所介護（100名）'!$BB$8/7),""))</f>
        <v>0</v>
      </c>
      <c r="BA159" s="384"/>
      <c r="BB159" s="313"/>
      <c r="BC159" s="289"/>
      <c r="BD159" s="289"/>
      <c r="BE159" s="289"/>
      <c r="BF159" s="290"/>
    </row>
    <row r="160" spans="2:58" ht="20.25" customHeight="1" x14ac:dyDescent="0.2">
      <c r="B160" s="385">
        <f>B157+1</f>
        <v>47</v>
      </c>
      <c r="C160" s="294"/>
      <c r="D160" s="295"/>
      <c r="E160" s="296"/>
      <c r="F160" s="126"/>
      <c r="G160" s="282"/>
      <c r="H160" s="284"/>
      <c r="I160" s="264"/>
      <c r="J160" s="264"/>
      <c r="K160" s="265"/>
      <c r="L160" s="285"/>
      <c r="M160" s="286"/>
      <c r="N160" s="286"/>
      <c r="O160" s="287"/>
      <c r="P160" s="630" t="s">
        <v>377</v>
      </c>
      <c r="Q160" s="631"/>
      <c r="R160" s="632"/>
      <c r="S160" s="53"/>
      <c r="T160" s="54"/>
      <c r="U160" s="54"/>
      <c r="V160" s="54"/>
      <c r="W160" s="54"/>
      <c r="X160" s="54"/>
      <c r="Y160" s="55"/>
      <c r="Z160" s="53"/>
      <c r="AA160" s="54"/>
      <c r="AB160" s="54"/>
      <c r="AC160" s="54"/>
      <c r="AD160" s="54"/>
      <c r="AE160" s="54"/>
      <c r="AF160" s="55"/>
      <c r="AG160" s="53"/>
      <c r="AH160" s="54"/>
      <c r="AI160" s="54"/>
      <c r="AJ160" s="54"/>
      <c r="AK160" s="54"/>
      <c r="AL160" s="54"/>
      <c r="AM160" s="55"/>
      <c r="AN160" s="53"/>
      <c r="AO160" s="54"/>
      <c r="AP160" s="54"/>
      <c r="AQ160" s="54"/>
      <c r="AR160" s="54"/>
      <c r="AS160" s="54"/>
      <c r="AT160" s="55"/>
      <c r="AU160" s="53"/>
      <c r="AV160" s="54"/>
      <c r="AW160" s="54"/>
      <c r="AX160" s="373"/>
      <c r="AY160" s="374"/>
      <c r="AZ160" s="375"/>
      <c r="BA160" s="376"/>
      <c r="BB160" s="311"/>
      <c r="BC160" s="286"/>
      <c r="BD160" s="286"/>
      <c r="BE160" s="286"/>
      <c r="BF160" s="287"/>
    </row>
    <row r="161" spans="2:58" ht="20.25" customHeight="1" x14ac:dyDescent="0.2">
      <c r="B161" s="385"/>
      <c r="C161" s="297"/>
      <c r="D161" s="633"/>
      <c r="E161" s="298"/>
      <c r="F161" s="23"/>
      <c r="G161" s="259"/>
      <c r="H161" s="263"/>
      <c r="I161" s="264"/>
      <c r="J161" s="264"/>
      <c r="K161" s="265"/>
      <c r="L161" s="269"/>
      <c r="M161" s="622"/>
      <c r="N161" s="622"/>
      <c r="O161" s="270"/>
      <c r="P161" s="623" t="s">
        <v>380</v>
      </c>
      <c r="Q161" s="624"/>
      <c r="R161" s="625"/>
      <c r="S161" s="56" t="str">
        <f>IF(S160="","",VLOOKUP(S160,'[2]シフト記号表（勤務時間帯）'!$C$6:$K$35,9,FALSE))</f>
        <v/>
      </c>
      <c r="T161" s="57" t="str">
        <f>IF(T160="","",VLOOKUP(T160,'[2]シフト記号表（勤務時間帯）'!$C$6:$K$35,9,FALSE))</f>
        <v/>
      </c>
      <c r="U161" s="57" t="str">
        <f>IF(U160="","",VLOOKUP(U160,'[2]シフト記号表（勤務時間帯）'!$C$6:$K$35,9,FALSE))</f>
        <v/>
      </c>
      <c r="V161" s="57" t="str">
        <f>IF(V160="","",VLOOKUP(V160,'[2]シフト記号表（勤務時間帯）'!$C$6:$K$35,9,FALSE))</f>
        <v/>
      </c>
      <c r="W161" s="57" t="str">
        <f>IF(W160="","",VLOOKUP(W160,'[2]シフト記号表（勤務時間帯）'!$C$6:$K$35,9,FALSE))</f>
        <v/>
      </c>
      <c r="X161" s="57" t="str">
        <f>IF(X160="","",VLOOKUP(X160,'[2]シフト記号表（勤務時間帯）'!$C$6:$K$35,9,FALSE))</f>
        <v/>
      </c>
      <c r="Y161" s="58" t="str">
        <f>IF(Y160="","",VLOOKUP(Y160,'[2]シフト記号表（勤務時間帯）'!$C$6:$K$35,9,FALSE))</f>
        <v/>
      </c>
      <c r="Z161" s="56" t="str">
        <f>IF(Z160="","",VLOOKUP(Z160,'[2]シフト記号表（勤務時間帯）'!$C$6:$K$35,9,FALSE))</f>
        <v/>
      </c>
      <c r="AA161" s="57" t="str">
        <f>IF(AA160="","",VLOOKUP(AA160,'[2]シフト記号表（勤務時間帯）'!$C$6:$K$35,9,FALSE))</f>
        <v/>
      </c>
      <c r="AB161" s="57" t="str">
        <f>IF(AB160="","",VLOOKUP(AB160,'[2]シフト記号表（勤務時間帯）'!$C$6:$K$35,9,FALSE))</f>
        <v/>
      </c>
      <c r="AC161" s="57" t="str">
        <f>IF(AC160="","",VLOOKUP(AC160,'[2]シフト記号表（勤務時間帯）'!$C$6:$K$35,9,FALSE))</f>
        <v/>
      </c>
      <c r="AD161" s="57" t="str">
        <f>IF(AD160="","",VLOOKUP(AD160,'[2]シフト記号表（勤務時間帯）'!$C$6:$K$35,9,FALSE))</f>
        <v/>
      </c>
      <c r="AE161" s="57" t="str">
        <f>IF(AE160="","",VLOOKUP(AE160,'[2]シフト記号表（勤務時間帯）'!$C$6:$K$35,9,FALSE))</f>
        <v/>
      </c>
      <c r="AF161" s="58" t="str">
        <f>IF(AF160="","",VLOOKUP(AF160,'[2]シフト記号表（勤務時間帯）'!$C$6:$K$35,9,FALSE))</f>
        <v/>
      </c>
      <c r="AG161" s="56" t="str">
        <f>IF(AG160="","",VLOOKUP(AG160,'[2]シフト記号表（勤務時間帯）'!$C$6:$K$35,9,FALSE))</f>
        <v/>
      </c>
      <c r="AH161" s="57" t="str">
        <f>IF(AH160="","",VLOOKUP(AH160,'[2]シフト記号表（勤務時間帯）'!$C$6:$K$35,9,FALSE))</f>
        <v/>
      </c>
      <c r="AI161" s="57" t="str">
        <f>IF(AI160="","",VLOOKUP(AI160,'[2]シフト記号表（勤務時間帯）'!$C$6:$K$35,9,FALSE))</f>
        <v/>
      </c>
      <c r="AJ161" s="57" t="str">
        <f>IF(AJ160="","",VLOOKUP(AJ160,'[2]シフト記号表（勤務時間帯）'!$C$6:$K$35,9,FALSE))</f>
        <v/>
      </c>
      <c r="AK161" s="57" t="str">
        <f>IF(AK160="","",VLOOKUP(AK160,'[2]シフト記号表（勤務時間帯）'!$C$6:$K$35,9,FALSE))</f>
        <v/>
      </c>
      <c r="AL161" s="57" t="str">
        <f>IF(AL160="","",VLOOKUP(AL160,'[2]シフト記号表（勤務時間帯）'!$C$6:$K$35,9,FALSE))</f>
        <v/>
      </c>
      <c r="AM161" s="58" t="str">
        <f>IF(AM160="","",VLOOKUP(AM160,'[2]シフト記号表（勤務時間帯）'!$C$6:$K$35,9,FALSE))</f>
        <v/>
      </c>
      <c r="AN161" s="56" t="str">
        <f>IF(AN160="","",VLOOKUP(AN160,'[2]シフト記号表（勤務時間帯）'!$C$6:$K$35,9,FALSE))</f>
        <v/>
      </c>
      <c r="AO161" s="57" t="str">
        <f>IF(AO160="","",VLOOKUP(AO160,'[2]シフト記号表（勤務時間帯）'!$C$6:$K$35,9,FALSE))</f>
        <v/>
      </c>
      <c r="AP161" s="57" t="str">
        <f>IF(AP160="","",VLOOKUP(AP160,'[2]シフト記号表（勤務時間帯）'!$C$6:$K$35,9,FALSE))</f>
        <v/>
      </c>
      <c r="AQ161" s="57" t="str">
        <f>IF(AQ160="","",VLOOKUP(AQ160,'[2]シフト記号表（勤務時間帯）'!$C$6:$K$35,9,FALSE))</f>
        <v/>
      </c>
      <c r="AR161" s="57" t="str">
        <f>IF(AR160="","",VLOOKUP(AR160,'[2]シフト記号表（勤務時間帯）'!$C$6:$K$35,9,FALSE))</f>
        <v/>
      </c>
      <c r="AS161" s="57" t="str">
        <f>IF(AS160="","",VLOOKUP(AS160,'[2]シフト記号表（勤務時間帯）'!$C$6:$K$35,9,FALSE))</f>
        <v/>
      </c>
      <c r="AT161" s="58" t="str">
        <f>IF(AT160="","",VLOOKUP(AT160,'[2]シフト記号表（勤務時間帯）'!$C$6:$K$35,9,FALSE))</f>
        <v/>
      </c>
      <c r="AU161" s="56" t="str">
        <f>IF(AU160="","",VLOOKUP(AU160,'[2]シフト記号表（勤務時間帯）'!$C$6:$K$35,9,FALSE))</f>
        <v/>
      </c>
      <c r="AV161" s="57" t="str">
        <f>IF(AV160="","",VLOOKUP(AV160,'[2]シフト記号表（勤務時間帯）'!$C$6:$K$35,9,FALSE))</f>
        <v/>
      </c>
      <c r="AW161" s="57" t="str">
        <f>IF(AW160="","",VLOOKUP(AW160,'[2]シフト記号表（勤務時間帯）'!$C$6:$K$35,9,FALSE))</f>
        <v/>
      </c>
      <c r="AX161" s="377">
        <f>IF($BB$3="４週",SUM(S161:AT161),IF($BB$3="暦月",SUM(S161:AW161),""))</f>
        <v>0</v>
      </c>
      <c r="AY161" s="378"/>
      <c r="AZ161" s="379">
        <f>IF($BB$3="４週",AX161/4,IF($BB$3="暦月",'通所介護（100名）'!AX161/('通所介護（100名）'!$BB$8/7),""))</f>
        <v>0</v>
      </c>
      <c r="BA161" s="380"/>
      <c r="BB161" s="312"/>
      <c r="BC161" s="622"/>
      <c r="BD161" s="622"/>
      <c r="BE161" s="622"/>
      <c r="BF161" s="270"/>
    </row>
    <row r="162" spans="2:58" ht="20.25" customHeight="1" x14ac:dyDescent="0.2">
      <c r="B162" s="385"/>
      <c r="C162" s="299"/>
      <c r="D162" s="300"/>
      <c r="E162" s="301"/>
      <c r="F162" s="62">
        <f>C160</f>
        <v>0</v>
      </c>
      <c r="G162" s="283"/>
      <c r="H162" s="263"/>
      <c r="I162" s="264"/>
      <c r="J162" s="264"/>
      <c r="K162" s="265"/>
      <c r="L162" s="288"/>
      <c r="M162" s="289"/>
      <c r="N162" s="289"/>
      <c r="O162" s="290"/>
      <c r="P162" s="627" t="s">
        <v>381</v>
      </c>
      <c r="Q162" s="628"/>
      <c r="R162" s="629"/>
      <c r="S162" s="59" t="str">
        <f>IF(S160="","",VLOOKUP(S160,'[2]シフト記号表（勤務時間帯）'!$C$6:$U$35,19,FALSE))</f>
        <v/>
      </c>
      <c r="T162" s="60" t="str">
        <f>IF(T160="","",VLOOKUP(T160,'[2]シフト記号表（勤務時間帯）'!$C$6:$U$35,19,FALSE))</f>
        <v/>
      </c>
      <c r="U162" s="60" t="str">
        <f>IF(U160="","",VLOOKUP(U160,'[2]シフト記号表（勤務時間帯）'!$C$6:$U$35,19,FALSE))</f>
        <v/>
      </c>
      <c r="V162" s="60" t="str">
        <f>IF(V160="","",VLOOKUP(V160,'[2]シフト記号表（勤務時間帯）'!$C$6:$U$35,19,FALSE))</f>
        <v/>
      </c>
      <c r="W162" s="60" t="str">
        <f>IF(W160="","",VLOOKUP(W160,'[2]シフト記号表（勤務時間帯）'!$C$6:$U$35,19,FALSE))</f>
        <v/>
      </c>
      <c r="X162" s="60" t="str">
        <f>IF(X160="","",VLOOKUP(X160,'[2]シフト記号表（勤務時間帯）'!$C$6:$U$35,19,FALSE))</f>
        <v/>
      </c>
      <c r="Y162" s="61" t="str">
        <f>IF(Y160="","",VLOOKUP(Y160,'[2]シフト記号表（勤務時間帯）'!$C$6:$U$35,19,FALSE))</f>
        <v/>
      </c>
      <c r="Z162" s="59" t="str">
        <f>IF(Z160="","",VLOOKUP(Z160,'[2]シフト記号表（勤務時間帯）'!$C$6:$U$35,19,FALSE))</f>
        <v/>
      </c>
      <c r="AA162" s="60" t="str">
        <f>IF(AA160="","",VLOOKUP(AA160,'[2]シフト記号表（勤務時間帯）'!$C$6:$U$35,19,FALSE))</f>
        <v/>
      </c>
      <c r="AB162" s="60" t="str">
        <f>IF(AB160="","",VLOOKUP(AB160,'[2]シフト記号表（勤務時間帯）'!$C$6:$U$35,19,FALSE))</f>
        <v/>
      </c>
      <c r="AC162" s="60" t="str">
        <f>IF(AC160="","",VLOOKUP(AC160,'[2]シフト記号表（勤務時間帯）'!$C$6:$U$35,19,FALSE))</f>
        <v/>
      </c>
      <c r="AD162" s="60" t="str">
        <f>IF(AD160="","",VLOOKUP(AD160,'[2]シフト記号表（勤務時間帯）'!$C$6:$U$35,19,FALSE))</f>
        <v/>
      </c>
      <c r="AE162" s="60" t="str">
        <f>IF(AE160="","",VLOOKUP(AE160,'[2]シフト記号表（勤務時間帯）'!$C$6:$U$35,19,FALSE))</f>
        <v/>
      </c>
      <c r="AF162" s="61" t="str">
        <f>IF(AF160="","",VLOOKUP(AF160,'[2]シフト記号表（勤務時間帯）'!$C$6:$U$35,19,FALSE))</f>
        <v/>
      </c>
      <c r="AG162" s="59" t="str">
        <f>IF(AG160="","",VLOOKUP(AG160,'[2]シフト記号表（勤務時間帯）'!$C$6:$U$35,19,FALSE))</f>
        <v/>
      </c>
      <c r="AH162" s="60" t="str">
        <f>IF(AH160="","",VLOOKUP(AH160,'[2]シフト記号表（勤務時間帯）'!$C$6:$U$35,19,FALSE))</f>
        <v/>
      </c>
      <c r="AI162" s="60" t="str">
        <f>IF(AI160="","",VLOOKUP(AI160,'[2]シフト記号表（勤務時間帯）'!$C$6:$U$35,19,FALSE))</f>
        <v/>
      </c>
      <c r="AJ162" s="60" t="str">
        <f>IF(AJ160="","",VLOOKUP(AJ160,'[2]シフト記号表（勤務時間帯）'!$C$6:$U$35,19,FALSE))</f>
        <v/>
      </c>
      <c r="AK162" s="60" t="str">
        <f>IF(AK160="","",VLOOKUP(AK160,'[2]シフト記号表（勤務時間帯）'!$C$6:$U$35,19,FALSE))</f>
        <v/>
      </c>
      <c r="AL162" s="60" t="str">
        <f>IF(AL160="","",VLOOKUP(AL160,'[2]シフト記号表（勤務時間帯）'!$C$6:$U$35,19,FALSE))</f>
        <v/>
      </c>
      <c r="AM162" s="61" t="str">
        <f>IF(AM160="","",VLOOKUP(AM160,'[2]シフト記号表（勤務時間帯）'!$C$6:$U$35,19,FALSE))</f>
        <v/>
      </c>
      <c r="AN162" s="59" t="str">
        <f>IF(AN160="","",VLOOKUP(AN160,'[2]シフト記号表（勤務時間帯）'!$C$6:$U$35,19,FALSE))</f>
        <v/>
      </c>
      <c r="AO162" s="60" t="str">
        <f>IF(AO160="","",VLOOKUP(AO160,'[2]シフト記号表（勤務時間帯）'!$C$6:$U$35,19,FALSE))</f>
        <v/>
      </c>
      <c r="AP162" s="60" t="str">
        <f>IF(AP160="","",VLOOKUP(AP160,'[2]シフト記号表（勤務時間帯）'!$C$6:$U$35,19,FALSE))</f>
        <v/>
      </c>
      <c r="AQ162" s="60" t="str">
        <f>IF(AQ160="","",VLOOKUP(AQ160,'[2]シフト記号表（勤務時間帯）'!$C$6:$U$35,19,FALSE))</f>
        <v/>
      </c>
      <c r="AR162" s="60" t="str">
        <f>IF(AR160="","",VLOOKUP(AR160,'[2]シフト記号表（勤務時間帯）'!$C$6:$U$35,19,FALSE))</f>
        <v/>
      </c>
      <c r="AS162" s="60" t="str">
        <f>IF(AS160="","",VLOOKUP(AS160,'[2]シフト記号表（勤務時間帯）'!$C$6:$U$35,19,FALSE))</f>
        <v/>
      </c>
      <c r="AT162" s="61" t="str">
        <f>IF(AT160="","",VLOOKUP(AT160,'[2]シフト記号表（勤務時間帯）'!$C$6:$U$35,19,FALSE))</f>
        <v/>
      </c>
      <c r="AU162" s="59" t="str">
        <f>IF(AU160="","",VLOOKUP(AU160,'[2]シフト記号表（勤務時間帯）'!$C$6:$U$35,19,FALSE))</f>
        <v/>
      </c>
      <c r="AV162" s="60" t="str">
        <f>IF(AV160="","",VLOOKUP(AV160,'[2]シフト記号表（勤務時間帯）'!$C$6:$U$35,19,FALSE))</f>
        <v/>
      </c>
      <c r="AW162" s="60" t="str">
        <f>IF(AW160="","",VLOOKUP(AW160,'[2]シフト記号表（勤務時間帯）'!$C$6:$U$35,19,FALSE))</f>
        <v/>
      </c>
      <c r="AX162" s="381">
        <f>IF($BB$3="４週",SUM(S162:AT162),IF($BB$3="暦月",SUM(S162:AW162),""))</f>
        <v>0</v>
      </c>
      <c r="AY162" s="382"/>
      <c r="AZ162" s="383">
        <f>IF($BB$3="４週",AX162/4,IF($BB$3="暦月",'通所介護（100名）'!AX162/('通所介護（100名）'!$BB$8/7),""))</f>
        <v>0</v>
      </c>
      <c r="BA162" s="384"/>
      <c r="BB162" s="313"/>
      <c r="BC162" s="289"/>
      <c r="BD162" s="289"/>
      <c r="BE162" s="289"/>
      <c r="BF162" s="290"/>
    </row>
    <row r="163" spans="2:58" ht="20.25" customHeight="1" x14ac:dyDescent="0.2">
      <c r="B163" s="385">
        <f>B160+1</f>
        <v>48</v>
      </c>
      <c r="C163" s="294"/>
      <c r="D163" s="295"/>
      <c r="E163" s="296"/>
      <c r="F163" s="126"/>
      <c r="G163" s="282"/>
      <c r="H163" s="284"/>
      <c r="I163" s="264"/>
      <c r="J163" s="264"/>
      <c r="K163" s="265"/>
      <c r="L163" s="285"/>
      <c r="M163" s="286"/>
      <c r="N163" s="286"/>
      <c r="O163" s="287"/>
      <c r="P163" s="630" t="s">
        <v>377</v>
      </c>
      <c r="Q163" s="631"/>
      <c r="R163" s="632"/>
      <c r="S163" s="53"/>
      <c r="T163" s="54"/>
      <c r="U163" s="54"/>
      <c r="V163" s="54"/>
      <c r="W163" s="54"/>
      <c r="X163" s="54"/>
      <c r="Y163" s="55"/>
      <c r="Z163" s="53"/>
      <c r="AA163" s="54"/>
      <c r="AB163" s="54"/>
      <c r="AC163" s="54"/>
      <c r="AD163" s="54"/>
      <c r="AE163" s="54"/>
      <c r="AF163" s="55"/>
      <c r="AG163" s="53"/>
      <c r="AH163" s="54"/>
      <c r="AI163" s="54"/>
      <c r="AJ163" s="54"/>
      <c r="AK163" s="54"/>
      <c r="AL163" s="54"/>
      <c r="AM163" s="55"/>
      <c r="AN163" s="53"/>
      <c r="AO163" s="54"/>
      <c r="AP163" s="54"/>
      <c r="AQ163" s="54"/>
      <c r="AR163" s="54"/>
      <c r="AS163" s="54"/>
      <c r="AT163" s="55"/>
      <c r="AU163" s="53"/>
      <c r="AV163" s="54"/>
      <c r="AW163" s="54"/>
      <c r="AX163" s="373"/>
      <c r="AY163" s="374"/>
      <c r="AZ163" s="375"/>
      <c r="BA163" s="376"/>
      <c r="BB163" s="311"/>
      <c r="BC163" s="286"/>
      <c r="BD163" s="286"/>
      <c r="BE163" s="286"/>
      <c r="BF163" s="287"/>
    </row>
    <row r="164" spans="2:58" ht="20.25" customHeight="1" x14ac:dyDescent="0.2">
      <c r="B164" s="385"/>
      <c r="C164" s="297"/>
      <c r="D164" s="633"/>
      <c r="E164" s="298"/>
      <c r="F164" s="23"/>
      <c r="G164" s="259"/>
      <c r="H164" s="263"/>
      <c r="I164" s="264"/>
      <c r="J164" s="264"/>
      <c r="K164" s="265"/>
      <c r="L164" s="269"/>
      <c r="M164" s="622"/>
      <c r="N164" s="622"/>
      <c r="O164" s="270"/>
      <c r="P164" s="623" t="s">
        <v>380</v>
      </c>
      <c r="Q164" s="624"/>
      <c r="R164" s="625"/>
      <c r="S164" s="56" t="str">
        <f>IF(S163="","",VLOOKUP(S163,'[2]シフト記号表（勤務時間帯）'!$C$6:$K$35,9,FALSE))</f>
        <v/>
      </c>
      <c r="T164" s="57" t="str">
        <f>IF(T163="","",VLOOKUP(T163,'[2]シフト記号表（勤務時間帯）'!$C$6:$K$35,9,FALSE))</f>
        <v/>
      </c>
      <c r="U164" s="57" t="str">
        <f>IF(U163="","",VLOOKUP(U163,'[2]シフト記号表（勤務時間帯）'!$C$6:$K$35,9,FALSE))</f>
        <v/>
      </c>
      <c r="V164" s="57" t="str">
        <f>IF(V163="","",VLOOKUP(V163,'[2]シフト記号表（勤務時間帯）'!$C$6:$K$35,9,FALSE))</f>
        <v/>
      </c>
      <c r="W164" s="57" t="str">
        <f>IF(W163="","",VLOOKUP(W163,'[2]シフト記号表（勤務時間帯）'!$C$6:$K$35,9,FALSE))</f>
        <v/>
      </c>
      <c r="X164" s="57" t="str">
        <f>IF(X163="","",VLOOKUP(X163,'[2]シフト記号表（勤務時間帯）'!$C$6:$K$35,9,FALSE))</f>
        <v/>
      </c>
      <c r="Y164" s="58" t="str">
        <f>IF(Y163="","",VLOOKUP(Y163,'[2]シフト記号表（勤務時間帯）'!$C$6:$K$35,9,FALSE))</f>
        <v/>
      </c>
      <c r="Z164" s="56" t="str">
        <f>IF(Z163="","",VLOOKUP(Z163,'[2]シフト記号表（勤務時間帯）'!$C$6:$K$35,9,FALSE))</f>
        <v/>
      </c>
      <c r="AA164" s="57" t="str">
        <f>IF(AA163="","",VLOOKUP(AA163,'[2]シフト記号表（勤務時間帯）'!$C$6:$K$35,9,FALSE))</f>
        <v/>
      </c>
      <c r="AB164" s="57" t="str">
        <f>IF(AB163="","",VLOOKUP(AB163,'[2]シフト記号表（勤務時間帯）'!$C$6:$K$35,9,FALSE))</f>
        <v/>
      </c>
      <c r="AC164" s="57" t="str">
        <f>IF(AC163="","",VLOOKUP(AC163,'[2]シフト記号表（勤務時間帯）'!$C$6:$K$35,9,FALSE))</f>
        <v/>
      </c>
      <c r="AD164" s="57" t="str">
        <f>IF(AD163="","",VLOOKUP(AD163,'[2]シフト記号表（勤務時間帯）'!$C$6:$K$35,9,FALSE))</f>
        <v/>
      </c>
      <c r="AE164" s="57" t="str">
        <f>IF(AE163="","",VLOOKUP(AE163,'[2]シフト記号表（勤務時間帯）'!$C$6:$K$35,9,FALSE))</f>
        <v/>
      </c>
      <c r="AF164" s="58" t="str">
        <f>IF(AF163="","",VLOOKUP(AF163,'[2]シフト記号表（勤務時間帯）'!$C$6:$K$35,9,FALSE))</f>
        <v/>
      </c>
      <c r="AG164" s="56" t="str">
        <f>IF(AG163="","",VLOOKUP(AG163,'[2]シフト記号表（勤務時間帯）'!$C$6:$K$35,9,FALSE))</f>
        <v/>
      </c>
      <c r="AH164" s="57" t="str">
        <f>IF(AH163="","",VLOOKUP(AH163,'[2]シフト記号表（勤務時間帯）'!$C$6:$K$35,9,FALSE))</f>
        <v/>
      </c>
      <c r="AI164" s="57" t="str">
        <f>IF(AI163="","",VLOOKUP(AI163,'[2]シフト記号表（勤務時間帯）'!$C$6:$K$35,9,FALSE))</f>
        <v/>
      </c>
      <c r="AJ164" s="57" t="str">
        <f>IF(AJ163="","",VLOOKUP(AJ163,'[2]シフト記号表（勤務時間帯）'!$C$6:$K$35,9,FALSE))</f>
        <v/>
      </c>
      <c r="AK164" s="57" t="str">
        <f>IF(AK163="","",VLOOKUP(AK163,'[2]シフト記号表（勤務時間帯）'!$C$6:$K$35,9,FALSE))</f>
        <v/>
      </c>
      <c r="AL164" s="57" t="str">
        <f>IF(AL163="","",VLOOKUP(AL163,'[2]シフト記号表（勤務時間帯）'!$C$6:$K$35,9,FALSE))</f>
        <v/>
      </c>
      <c r="AM164" s="58" t="str">
        <f>IF(AM163="","",VLOOKUP(AM163,'[2]シフト記号表（勤務時間帯）'!$C$6:$K$35,9,FALSE))</f>
        <v/>
      </c>
      <c r="AN164" s="56" t="str">
        <f>IF(AN163="","",VLOOKUP(AN163,'[2]シフト記号表（勤務時間帯）'!$C$6:$K$35,9,FALSE))</f>
        <v/>
      </c>
      <c r="AO164" s="57" t="str">
        <f>IF(AO163="","",VLOOKUP(AO163,'[2]シフト記号表（勤務時間帯）'!$C$6:$K$35,9,FALSE))</f>
        <v/>
      </c>
      <c r="AP164" s="57" t="str">
        <f>IF(AP163="","",VLOOKUP(AP163,'[2]シフト記号表（勤務時間帯）'!$C$6:$K$35,9,FALSE))</f>
        <v/>
      </c>
      <c r="AQ164" s="57" t="str">
        <f>IF(AQ163="","",VLOOKUP(AQ163,'[2]シフト記号表（勤務時間帯）'!$C$6:$K$35,9,FALSE))</f>
        <v/>
      </c>
      <c r="AR164" s="57" t="str">
        <f>IF(AR163="","",VLOOKUP(AR163,'[2]シフト記号表（勤務時間帯）'!$C$6:$K$35,9,FALSE))</f>
        <v/>
      </c>
      <c r="AS164" s="57" t="str">
        <f>IF(AS163="","",VLOOKUP(AS163,'[2]シフト記号表（勤務時間帯）'!$C$6:$K$35,9,FALSE))</f>
        <v/>
      </c>
      <c r="AT164" s="58" t="str">
        <f>IF(AT163="","",VLOOKUP(AT163,'[2]シフト記号表（勤務時間帯）'!$C$6:$K$35,9,FALSE))</f>
        <v/>
      </c>
      <c r="AU164" s="56" t="str">
        <f>IF(AU163="","",VLOOKUP(AU163,'[2]シフト記号表（勤務時間帯）'!$C$6:$K$35,9,FALSE))</f>
        <v/>
      </c>
      <c r="AV164" s="57" t="str">
        <f>IF(AV163="","",VLOOKUP(AV163,'[2]シフト記号表（勤務時間帯）'!$C$6:$K$35,9,FALSE))</f>
        <v/>
      </c>
      <c r="AW164" s="57" t="str">
        <f>IF(AW163="","",VLOOKUP(AW163,'[2]シフト記号表（勤務時間帯）'!$C$6:$K$35,9,FALSE))</f>
        <v/>
      </c>
      <c r="AX164" s="377">
        <f>IF($BB$3="４週",SUM(S164:AT164),IF($BB$3="暦月",SUM(S164:AW164),""))</f>
        <v>0</v>
      </c>
      <c r="AY164" s="378"/>
      <c r="AZ164" s="379">
        <f>IF($BB$3="４週",AX164/4,IF($BB$3="暦月",'通所介護（100名）'!AX164/('通所介護（100名）'!$BB$8/7),""))</f>
        <v>0</v>
      </c>
      <c r="BA164" s="380"/>
      <c r="BB164" s="312"/>
      <c r="BC164" s="622"/>
      <c r="BD164" s="622"/>
      <c r="BE164" s="622"/>
      <c r="BF164" s="270"/>
    </row>
    <row r="165" spans="2:58" ht="20.25" customHeight="1" x14ac:dyDescent="0.2">
      <c r="B165" s="385"/>
      <c r="C165" s="299"/>
      <c r="D165" s="300"/>
      <c r="E165" s="301"/>
      <c r="F165" s="62">
        <f>C163</f>
        <v>0</v>
      </c>
      <c r="G165" s="283"/>
      <c r="H165" s="263"/>
      <c r="I165" s="264"/>
      <c r="J165" s="264"/>
      <c r="K165" s="265"/>
      <c r="L165" s="288"/>
      <c r="M165" s="289"/>
      <c r="N165" s="289"/>
      <c r="O165" s="290"/>
      <c r="P165" s="627" t="s">
        <v>381</v>
      </c>
      <c r="Q165" s="628"/>
      <c r="R165" s="629"/>
      <c r="S165" s="59" t="str">
        <f>IF(S163="","",VLOOKUP(S163,'[2]シフト記号表（勤務時間帯）'!$C$6:$U$35,19,FALSE))</f>
        <v/>
      </c>
      <c r="T165" s="60" t="str">
        <f>IF(T163="","",VLOOKUP(T163,'[2]シフト記号表（勤務時間帯）'!$C$6:$U$35,19,FALSE))</f>
        <v/>
      </c>
      <c r="U165" s="60" t="str">
        <f>IF(U163="","",VLOOKUP(U163,'[2]シフト記号表（勤務時間帯）'!$C$6:$U$35,19,FALSE))</f>
        <v/>
      </c>
      <c r="V165" s="60" t="str">
        <f>IF(V163="","",VLOOKUP(V163,'[2]シフト記号表（勤務時間帯）'!$C$6:$U$35,19,FALSE))</f>
        <v/>
      </c>
      <c r="W165" s="60" t="str">
        <f>IF(W163="","",VLOOKUP(W163,'[2]シフト記号表（勤務時間帯）'!$C$6:$U$35,19,FALSE))</f>
        <v/>
      </c>
      <c r="X165" s="60" t="str">
        <f>IF(X163="","",VLOOKUP(X163,'[2]シフト記号表（勤務時間帯）'!$C$6:$U$35,19,FALSE))</f>
        <v/>
      </c>
      <c r="Y165" s="61" t="str">
        <f>IF(Y163="","",VLOOKUP(Y163,'[2]シフト記号表（勤務時間帯）'!$C$6:$U$35,19,FALSE))</f>
        <v/>
      </c>
      <c r="Z165" s="59" t="str">
        <f>IF(Z163="","",VLOOKUP(Z163,'[2]シフト記号表（勤務時間帯）'!$C$6:$U$35,19,FALSE))</f>
        <v/>
      </c>
      <c r="AA165" s="60" t="str">
        <f>IF(AA163="","",VLOOKUP(AA163,'[2]シフト記号表（勤務時間帯）'!$C$6:$U$35,19,FALSE))</f>
        <v/>
      </c>
      <c r="AB165" s="60" t="str">
        <f>IF(AB163="","",VLOOKUP(AB163,'[2]シフト記号表（勤務時間帯）'!$C$6:$U$35,19,FALSE))</f>
        <v/>
      </c>
      <c r="AC165" s="60" t="str">
        <f>IF(AC163="","",VLOOKUP(AC163,'[2]シフト記号表（勤務時間帯）'!$C$6:$U$35,19,FALSE))</f>
        <v/>
      </c>
      <c r="AD165" s="60" t="str">
        <f>IF(AD163="","",VLOOKUP(AD163,'[2]シフト記号表（勤務時間帯）'!$C$6:$U$35,19,FALSE))</f>
        <v/>
      </c>
      <c r="AE165" s="60" t="str">
        <f>IF(AE163="","",VLOOKUP(AE163,'[2]シフト記号表（勤務時間帯）'!$C$6:$U$35,19,FALSE))</f>
        <v/>
      </c>
      <c r="AF165" s="61" t="str">
        <f>IF(AF163="","",VLOOKUP(AF163,'[2]シフト記号表（勤務時間帯）'!$C$6:$U$35,19,FALSE))</f>
        <v/>
      </c>
      <c r="AG165" s="59" t="str">
        <f>IF(AG163="","",VLOOKUP(AG163,'[2]シフト記号表（勤務時間帯）'!$C$6:$U$35,19,FALSE))</f>
        <v/>
      </c>
      <c r="AH165" s="60" t="str">
        <f>IF(AH163="","",VLOOKUP(AH163,'[2]シフト記号表（勤務時間帯）'!$C$6:$U$35,19,FALSE))</f>
        <v/>
      </c>
      <c r="AI165" s="60" t="str">
        <f>IF(AI163="","",VLOOKUP(AI163,'[2]シフト記号表（勤務時間帯）'!$C$6:$U$35,19,FALSE))</f>
        <v/>
      </c>
      <c r="AJ165" s="60" t="str">
        <f>IF(AJ163="","",VLOOKUP(AJ163,'[2]シフト記号表（勤務時間帯）'!$C$6:$U$35,19,FALSE))</f>
        <v/>
      </c>
      <c r="AK165" s="60" t="str">
        <f>IF(AK163="","",VLOOKUP(AK163,'[2]シフト記号表（勤務時間帯）'!$C$6:$U$35,19,FALSE))</f>
        <v/>
      </c>
      <c r="AL165" s="60" t="str">
        <f>IF(AL163="","",VLOOKUP(AL163,'[2]シフト記号表（勤務時間帯）'!$C$6:$U$35,19,FALSE))</f>
        <v/>
      </c>
      <c r="AM165" s="61" t="str">
        <f>IF(AM163="","",VLOOKUP(AM163,'[2]シフト記号表（勤務時間帯）'!$C$6:$U$35,19,FALSE))</f>
        <v/>
      </c>
      <c r="AN165" s="59" t="str">
        <f>IF(AN163="","",VLOOKUP(AN163,'[2]シフト記号表（勤務時間帯）'!$C$6:$U$35,19,FALSE))</f>
        <v/>
      </c>
      <c r="AO165" s="60" t="str">
        <f>IF(AO163="","",VLOOKUP(AO163,'[2]シフト記号表（勤務時間帯）'!$C$6:$U$35,19,FALSE))</f>
        <v/>
      </c>
      <c r="AP165" s="60" t="str">
        <f>IF(AP163="","",VLOOKUP(AP163,'[2]シフト記号表（勤務時間帯）'!$C$6:$U$35,19,FALSE))</f>
        <v/>
      </c>
      <c r="AQ165" s="60" t="str">
        <f>IF(AQ163="","",VLOOKUP(AQ163,'[2]シフト記号表（勤務時間帯）'!$C$6:$U$35,19,FALSE))</f>
        <v/>
      </c>
      <c r="AR165" s="60" t="str">
        <f>IF(AR163="","",VLOOKUP(AR163,'[2]シフト記号表（勤務時間帯）'!$C$6:$U$35,19,FALSE))</f>
        <v/>
      </c>
      <c r="AS165" s="60" t="str">
        <f>IF(AS163="","",VLOOKUP(AS163,'[2]シフト記号表（勤務時間帯）'!$C$6:$U$35,19,FALSE))</f>
        <v/>
      </c>
      <c r="AT165" s="61" t="str">
        <f>IF(AT163="","",VLOOKUP(AT163,'[2]シフト記号表（勤務時間帯）'!$C$6:$U$35,19,FALSE))</f>
        <v/>
      </c>
      <c r="AU165" s="59" t="str">
        <f>IF(AU163="","",VLOOKUP(AU163,'[2]シフト記号表（勤務時間帯）'!$C$6:$U$35,19,FALSE))</f>
        <v/>
      </c>
      <c r="AV165" s="60" t="str">
        <f>IF(AV163="","",VLOOKUP(AV163,'[2]シフト記号表（勤務時間帯）'!$C$6:$U$35,19,FALSE))</f>
        <v/>
      </c>
      <c r="AW165" s="60" t="str">
        <f>IF(AW163="","",VLOOKUP(AW163,'[2]シフト記号表（勤務時間帯）'!$C$6:$U$35,19,FALSE))</f>
        <v/>
      </c>
      <c r="AX165" s="381">
        <f>IF($BB$3="４週",SUM(S165:AT165),IF($BB$3="暦月",SUM(S165:AW165),""))</f>
        <v>0</v>
      </c>
      <c r="AY165" s="382"/>
      <c r="AZ165" s="383">
        <f>IF($BB$3="４週",AX165/4,IF($BB$3="暦月",'通所介護（100名）'!AX165/('通所介護（100名）'!$BB$8/7),""))</f>
        <v>0</v>
      </c>
      <c r="BA165" s="384"/>
      <c r="BB165" s="313"/>
      <c r="BC165" s="289"/>
      <c r="BD165" s="289"/>
      <c r="BE165" s="289"/>
      <c r="BF165" s="290"/>
    </row>
    <row r="166" spans="2:58" ht="20.25" customHeight="1" x14ac:dyDescent="0.2">
      <c r="B166" s="385">
        <f>B163+1</f>
        <v>49</v>
      </c>
      <c r="C166" s="294"/>
      <c r="D166" s="295"/>
      <c r="E166" s="296"/>
      <c r="F166" s="126"/>
      <c r="G166" s="282"/>
      <c r="H166" s="284"/>
      <c r="I166" s="264"/>
      <c r="J166" s="264"/>
      <c r="K166" s="265"/>
      <c r="L166" s="285"/>
      <c r="M166" s="286"/>
      <c r="N166" s="286"/>
      <c r="O166" s="287"/>
      <c r="P166" s="630" t="s">
        <v>377</v>
      </c>
      <c r="Q166" s="631"/>
      <c r="R166" s="632"/>
      <c r="S166" s="53"/>
      <c r="T166" s="54"/>
      <c r="U166" s="54"/>
      <c r="V166" s="54"/>
      <c r="W166" s="54"/>
      <c r="X166" s="54"/>
      <c r="Y166" s="55"/>
      <c r="Z166" s="53"/>
      <c r="AA166" s="54"/>
      <c r="AB166" s="54"/>
      <c r="AC166" s="54"/>
      <c r="AD166" s="54"/>
      <c r="AE166" s="54"/>
      <c r="AF166" s="55"/>
      <c r="AG166" s="53"/>
      <c r="AH166" s="54"/>
      <c r="AI166" s="54"/>
      <c r="AJ166" s="54"/>
      <c r="AK166" s="54"/>
      <c r="AL166" s="54"/>
      <c r="AM166" s="55"/>
      <c r="AN166" s="53"/>
      <c r="AO166" s="54"/>
      <c r="AP166" s="54"/>
      <c r="AQ166" s="54"/>
      <c r="AR166" s="54"/>
      <c r="AS166" s="54"/>
      <c r="AT166" s="55"/>
      <c r="AU166" s="53"/>
      <c r="AV166" s="54"/>
      <c r="AW166" s="54"/>
      <c r="AX166" s="373"/>
      <c r="AY166" s="374"/>
      <c r="AZ166" s="375"/>
      <c r="BA166" s="376"/>
      <c r="BB166" s="311"/>
      <c r="BC166" s="286"/>
      <c r="BD166" s="286"/>
      <c r="BE166" s="286"/>
      <c r="BF166" s="287"/>
    </row>
    <row r="167" spans="2:58" ht="20.25" customHeight="1" x14ac:dyDescent="0.2">
      <c r="B167" s="385"/>
      <c r="C167" s="297"/>
      <c r="D167" s="633"/>
      <c r="E167" s="298"/>
      <c r="F167" s="23"/>
      <c r="G167" s="259"/>
      <c r="H167" s="263"/>
      <c r="I167" s="264"/>
      <c r="J167" s="264"/>
      <c r="K167" s="265"/>
      <c r="L167" s="269"/>
      <c r="M167" s="622"/>
      <c r="N167" s="622"/>
      <c r="O167" s="270"/>
      <c r="P167" s="623" t="s">
        <v>380</v>
      </c>
      <c r="Q167" s="624"/>
      <c r="R167" s="625"/>
      <c r="S167" s="56" t="str">
        <f>IF(S166="","",VLOOKUP(S166,'[2]シフト記号表（勤務時間帯）'!$C$6:$K$35,9,FALSE))</f>
        <v/>
      </c>
      <c r="T167" s="57" t="str">
        <f>IF(T166="","",VLOOKUP(T166,'[2]シフト記号表（勤務時間帯）'!$C$6:$K$35,9,FALSE))</f>
        <v/>
      </c>
      <c r="U167" s="57" t="str">
        <f>IF(U166="","",VLOOKUP(U166,'[2]シフト記号表（勤務時間帯）'!$C$6:$K$35,9,FALSE))</f>
        <v/>
      </c>
      <c r="V167" s="57" t="str">
        <f>IF(V166="","",VLOOKUP(V166,'[2]シフト記号表（勤務時間帯）'!$C$6:$K$35,9,FALSE))</f>
        <v/>
      </c>
      <c r="W167" s="57" t="str">
        <f>IF(W166="","",VLOOKUP(W166,'[2]シフト記号表（勤務時間帯）'!$C$6:$K$35,9,FALSE))</f>
        <v/>
      </c>
      <c r="X167" s="57" t="str">
        <f>IF(X166="","",VLOOKUP(X166,'[2]シフト記号表（勤務時間帯）'!$C$6:$K$35,9,FALSE))</f>
        <v/>
      </c>
      <c r="Y167" s="58" t="str">
        <f>IF(Y166="","",VLOOKUP(Y166,'[2]シフト記号表（勤務時間帯）'!$C$6:$K$35,9,FALSE))</f>
        <v/>
      </c>
      <c r="Z167" s="56" t="str">
        <f>IF(Z166="","",VLOOKUP(Z166,'[2]シフト記号表（勤務時間帯）'!$C$6:$K$35,9,FALSE))</f>
        <v/>
      </c>
      <c r="AA167" s="57" t="str">
        <f>IF(AA166="","",VLOOKUP(AA166,'[2]シフト記号表（勤務時間帯）'!$C$6:$K$35,9,FALSE))</f>
        <v/>
      </c>
      <c r="AB167" s="57" t="str">
        <f>IF(AB166="","",VLOOKUP(AB166,'[2]シフト記号表（勤務時間帯）'!$C$6:$K$35,9,FALSE))</f>
        <v/>
      </c>
      <c r="AC167" s="57" t="str">
        <f>IF(AC166="","",VLOOKUP(AC166,'[2]シフト記号表（勤務時間帯）'!$C$6:$K$35,9,FALSE))</f>
        <v/>
      </c>
      <c r="AD167" s="57" t="str">
        <f>IF(AD166="","",VLOOKUP(AD166,'[2]シフト記号表（勤務時間帯）'!$C$6:$K$35,9,FALSE))</f>
        <v/>
      </c>
      <c r="AE167" s="57" t="str">
        <f>IF(AE166="","",VLOOKUP(AE166,'[2]シフト記号表（勤務時間帯）'!$C$6:$K$35,9,FALSE))</f>
        <v/>
      </c>
      <c r="AF167" s="58" t="str">
        <f>IF(AF166="","",VLOOKUP(AF166,'[2]シフト記号表（勤務時間帯）'!$C$6:$K$35,9,FALSE))</f>
        <v/>
      </c>
      <c r="AG167" s="56" t="str">
        <f>IF(AG166="","",VLOOKUP(AG166,'[2]シフト記号表（勤務時間帯）'!$C$6:$K$35,9,FALSE))</f>
        <v/>
      </c>
      <c r="AH167" s="57" t="str">
        <f>IF(AH166="","",VLOOKUP(AH166,'[2]シフト記号表（勤務時間帯）'!$C$6:$K$35,9,FALSE))</f>
        <v/>
      </c>
      <c r="AI167" s="57" t="str">
        <f>IF(AI166="","",VLOOKUP(AI166,'[2]シフト記号表（勤務時間帯）'!$C$6:$K$35,9,FALSE))</f>
        <v/>
      </c>
      <c r="AJ167" s="57" t="str">
        <f>IF(AJ166="","",VLOOKUP(AJ166,'[2]シフト記号表（勤務時間帯）'!$C$6:$K$35,9,FALSE))</f>
        <v/>
      </c>
      <c r="AK167" s="57" t="str">
        <f>IF(AK166="","",VLOOKUP(AK166,'[2]シフト記号表（勤務時間帯）'!$C$6:$K$35,9,FALSE))</f>
        <v/>
      </c>
      <c r="AL167" s="57" t="str">
        <f>IF(AL166="","",VLOOKUP(AL166,'[2]シフト記号表（勤務時間帯）'!$C$6:$K$35,9,FALSE))</f>
        <v/>
      </c>
      <c r="AM167" s="58" t="str">
        <f>IF(AM166="","",VLOOKUP(AM166,'[2]シフト記号表（勤務時間帯）'!$C$6:$K$35,9,FALSE))</f>
        <v/>
      </c>
      <c r="AN167" s="56" t="str">
        <f>IF(AN166="","",VLOOKUP(AN166,'[2]シフト記号表（勤務時間帯）'!$C$6:$K$35,9,FALSE))</f>
        <v/>
      </c>
      <c r="AO167" s="57" t="str">
        <f>IF(AO166="","",VLOOKUP(AO166,'[2]シフト記号表（勤務時間帯）'!$C$6:$K$35,9,FALSE))</f>
        <v/>
      </c>
      <c r="AP167" s="57" t="str">
        <f>IF(AP166="","",VLOOKUP(AP166,'[2]シフト記号表（勤務時間帯）'!$C$6:$K$35,9,FALSE))</f>
        <v/>
      </c>
      <c r="AQ167" s="57" t="str">
        <f>IF(AQ166="","",VLOOKUP(AQ166,'[2]シフト記号表（勤務時間帯）'!$C$6:$K$35,9,FALSE))</f>
        <v/>
      </c>
      <c r="AR167" s="57" t="str">
        <f>IF(AR166="","",VLOOKUP(AR166,'[2]シフト記号表（勤務時間帯）'!$C$6:$K$35,9,FALSE))</f>
        <v/>
      </c>
      <c r="AS167" s="57" t="str">
        <f>IF(AS166="","",VLOOKUP(AS166,'[2]シフト記号表（勤務時間帯）'!$C$6:$K$35,9,FALSE))</f>
        <v/>
      </c>
      <c r="AT167" s="58" t="str">
        <f>IF(AT166="","",VLOOKUP(AT166,'[2]シフト記号表（勤務時間帯）'!$C$6:$K$35,9,FALSE))</f>
        <v/>
      </c>
      <c r="AU167" s="56" t="str">
        <f>IF(AU166="","",VLOOKUP(AU166,'[2]シフト記号表（勤務時間帯）'!$C$6:$K$35,9,FALSE))</f>
        <v/>
      </c>
      <c r="AV167" s="57" t="str">
        <f>IF(AV166="","",VLOOKUP(AV166,'[2]シフト記号表（勤務時間帯）'!$C$6:$K$35,9,FALSE))</f>
        <v/>
      </c>
      <c r="AW167" s="57" t="str">
        <f>IF(AW166="","",VLOOKUP(AW166,'[2]シフト記号表（勤務時間帯）'!$C$6:$K$35,9,FALSE))</f>
        <v/>
      </c>
      <c r="AX167" s="377">
        <f>IF($BB$3="４週",SUM(S167:AT167),IF($BB$3="暦月",SUM(S167:AW167),""))</f>
        <v>0</v>
      </c>
      <c r="AY167" s="378"/>
      <c r="AZ167" s="379">
        <f>IF($BB$3="４週",AX167/4,IF($BB$3="暦月",'通所介護（100名）'!AX167/('通所介護（100名）'!$BB$8/7),""))</f>
        <v>0</v>
      </c>
      <c r="BA167" s="380"/>
      <c r="BB167" s="312"/>
      <c r="BC167" s="622"/>
      <c r="BD167" s="622"/>
      <c r="BE167" s="622"/>
      <c r="BF167" s="270"/>
    </row>
    <row r="168" spans="2:58" ht="20.25" customHeight="1" x14ac:dyDescent="0.2">
      <c r="B168" s="385"/>
      <c r="C168" s="299"/>
      <c r="D168" s="300"/>
      <c r="E168" s="301"/>
      <c r="F168" s="62">
        <f>C166</f>
        <v>0</v>
      </c>
      <c r="G168" s="283"/>
      <c r="H168" s="263"/>
      <c r="I168" s="264"/>
      <c r="J168" s="264"/>
      <c r="K168" s="265"/>
      <c r="L168" s="288"/>
      <c r="M168" s="289"/>
      <c r="N168" s="289"/>
      <c r="O168" s="290"/>
      <c r="P168" s="627" t="s">
        <v>381</v>
      </c>
      <c r="Q168" s="628"/>
      <c r="R168" s="629"/>
      <c r="S168" s="59" t="str">
        <f>IF(S166="","",VLOOKUP(S166,'[2]シフト記号表（勤務時間帯）'!$C$6:$U$35,19,FALSE))</f>
        <v/>
      </c>
      <c r="T168" s="60" t="str">
        <f>IF(T166="","",VLOOKUP(T166,'[2]シフト記号表（勤務時間帯）'!$C$6:$U$35,19,FALSE))</f>
        <v/>
      </c>
      <c r="U168" s="60" t="str">
        <f>IF(U166="","",VLOOKUP(U166,'[2]シフト記号表（勤務時間帯）'!$C$6:$U$35,19,FALSE))</f>
        <v/>
      </c>
      <c r="V168" s="60" t="str">
        <f>IF(V166="","",VLOOKUP(V166,'[2]シフト記号表（勤務時間帯）'!$C$6:$U$35,19,FALSE))</f>
        <v/>
      </c>
      <c r="W168" s="60" t="str">
        <f>IF(W166="","",VLOOKUP(W166,'[2]シフト記号表（勤務時間帯）'!$C$6:$U$35,19,FALSE))</f>
        <v/>
      </c>
      <c r="X168" s="60" t="str">
        <f>IF(X166="","",VLOOKUP(X166,'[2]シフト記号表（勤務時間帯）'!$C$6:$U$35,19,FALSE))</f>
        <v/>
      </c>
      <c r="Y168" s="61" t="str">
        <f>IF(Y166="","",VLOOKUP(Y166,'[2]シフト記号表（勤務時間帯）'!$C$6:$U$35,19,FALSE))</f>
        <v/>
      </c>
      <c r="Z168" s="59" t="str">
        <f>IF(Z166="","",VLOOKUP(Z166,'[2]シフト記号表（勤務時間帯）'!$C$6:$U$35,19,FALSE))</f>
        <v/>
      </c>
      <c r="AA168" s="60" t="str">
        <f>IF(AA166="","",VLOOKUP(AA166,'[2]シフト記号表（勤務時間帯）'!$C$6:$U$35,19,FALSE))</f>
        <v/>
      </c>
      <c r="AB168" s="60" t="str">
        <f>IF(AB166="","",VLOOKUP(AB166,'[2]シフト記号表（勤務時間帯）'!$C$6:$U$35,19,FALSE))</f>
        <v/>
      </c>
      <c r="AC168" s="60" t="str">
        <f>IF(AC166="","",VLOOKUP(AC166,'[2]シフト記号表（勤務時間帯）'!$C$6:$U$35,19,FALSE))</f>
        <v/>
      </c>
      <c r="AD168" s="60" t="str">
        <f>IF(AD166="","",VLOOKUP(AD166,'[2]シフト記号表（勤務時間帯）'!$C$6:$U$35,19,FALSE))</f>
        <v/>
      </c>
      <c r="AE168" s="60" t="str">
        <f>IF(AE166="","",VLOOKUP(AE166,'[2]シフト記号表（勤務時間帯）'!$C$6:$U$35,19,FALSE))</f>
        <v/>
      </c>
      <c r="AF168" s="61" t="str">
        <f>IF(AF166="","",VLOOKUP(AF166,'[2]シフト記号表（勤務時間帯）'!$C$6:$U$35,19,FALSE))</f>
        <v/>
      </c>
      <c r="AG168" s="59" t="str">
        <f>IF(AG166="","",VLOOKUP(AG166,'[2]シフト記号表（勤務時間帯）'!$C$6:$U$35,19,FALSE))</f>
        <v/>
      </c>
      <c r="AH168" s="60" t="str">
        <f>IF(AH166="","",VLOOKUP(AH166,'[2]シフト記号表（勤務時間帯）'!$C$6:$U$35,19,FALSE))</f>
        <v/>
      </c>
      <c r="AI168" s="60" t="str">
        <f>IF(AI166="","",VLOOKUP(AI166,'[2]シフト記号表（勤務時間帯）'!$C$6:$U$35,19,FALSE))</f>
        <v/>
      </c>
      <c r="AJ168" s="60" t="str">
        <f>IF(AJ166="","",VLOOKUP(AJ166,'[2]シフト記号表（勤務時間帯）'!$C$6:$U$35,19,FALSE))</f>
        <v/>
      </c>
      <c r="AK168" s="60" t="str">
        <f>IF(AK166="","",VLOOKUP(AK166,'[2]シフト記号表（勤務時間帯）'!$C$6:$U$35,19,FALSE))</f>
        <v/>
      </c>
      <c r="AL168" s="60" t="str">
        <f>IF(AL166="","",VLOOKUP(AL166,'[2]シフト記号表（勤務時間帯）'!$C$6:$U$35,19,FALSE))</f>
        <v/>
      </c>
      <c r="AM168" s="61" t="str">
        <f>IF(AM166="","",VLOOKUP(AM166,'[2]シフト記号表（勤務時間帯）'!$C$6:$U$35,19,FALSE))</f>
        <v/>
      </c>
      <c r="AN168" s="59" t="str">
        <f>IF(AN166="","",VLOOKUP(AN166,'[2]シフト記号表（勤務時間帯）'!$C$6:$U$35,19,FALSE))</f>
        <v/>
      </c>
      <c r="AO168" s="60" t="str">
        <f>IF(AO166="","",VLOOKUP(AO166,'[2]シフト記号表（勤務時間帯）'!$C$6:$U$35,19,FALSE))</f>
        <v/>
      </c>
      <c r="AP168" s="60" t="str">
        <f>IF(AP166="","",VLOOKUP(AP166,'[2]シフト記号表（勤務時間帯）'!$C$6:$U$35,19,FALSE))</f>
        <v/>
      </c>
      <c r="AQ168" s="60" t="str">
        <f>IF(AQ166="","",VLOOKUP(AQ166,'[2]シフト記号表（勤務時間帯）'!$C$6:$U$35,19,FALSE))</f>
        <v/>
      </c>
      <c r="AR168" s="60" t="str">
        <f>IF(AR166="","",VLOOKUP(AR166,'[2]シフト記号表（勤務時間帯）'!$C$6:$U$35,19,FALSE))</f>
        <v/>
      </c>
      <c r="AS168" s="60" t="str">
        <f>IF(AS166="","",VLOOKUP(AS166,'[2]シフト記号表（勤務時間帯）'!$C$6:$U$35,19,FALSE))</f>
        <v/>
      </c>
      <c r="AT168" s="61" t="str">
        <f>IF(AT166="","",VLOOKUP(AT166,'[2]シフト記号表（勤務時間帯）'!$C$6:$U$35,19,FALSE))</f>
        <v/>
      </c>
      <c r="AU168" s="59" t="str">
        <f>IF(AU166="","",VLOOKUP(AU166,'[2]シフト記号表（勤務時間帯）'!$C$6:$U$35,19,FALSE))</f>
        <v/>
      </c>
      <c r="AV168" s="60" t="str">
        <f>IF(AV166="","",VLOOKUP(AV166,'[2]シフト記号表（勤務時間帯）'!$C$6:$U$35,19,FALSE))</f>
        <v/>
      </c>
      <c r="AW168" s="60" t="str">
        <f>IF(AW166="","",VLOOKUP(AW166,'[2]シフト記号表（勤務時間帯）'!$C$6:$U$35,19,FALSE))</f>
        <v/>
      </c>
      <c r="AX168" s="381">
        <f>IF($BB$3="４週",SUM(S168:AT168),IF($BB$3="暦月",SUM(S168:AW168),""))</f>
        <v>0</v>
      </c>
      <c r="AY168" s="382"/>
      <c r="AZ168" s="383">
        <f>IF($BB$3="４週",AX168/4,IF($BB$3="暦月",'通所介護（100名）'!AX168/('通所介護（100名）'!$BB$8/7),""))</f>
        <v>0</v>
      </c>
      <c r="BA168" s="384"/>
      <c r="BB168" s="313"/>
      <c r="BC168" s="289"/>
      <c r="BD168" s="289"/>
      <c r="BE168" s="289"/>
      <c r="BF168" s="290"/>
    </row>
    <row r="169" spans="2:58" ht="20.25" customHeight="1" x14ac:dyDescent="0.2">
      <c r="B169" s="385">
        <f>B166+1</f>
        <v>50</v>
      </c>
      <c r="C169" s="294"/>
      <c r="D169" s="295"/>
      <c r="E169" s="296"/>
      <c r="F169" s="126"/>
      <c r="G169" s="282"/>
      <c r="H169" s="284"/>
      <c r="I169" s="264"/>
      <c r="J169" s="264"/>
      <c r="K169" s="265"/>
      <c r="L169" s="285"/>
      <c r="M169" s="286"/>
      <c r="N169" s="286"/>
      <c r="O169" s="287"/>
      <c r="P169" s="630" t="s">
        <v>377</v>
      </c>
      <c r="Q169" s="631"/>
      <c r="R169" s="632"/>
      <c r="S169" s="53"/>
      <c r="T169" s="54"/>
      <c r="U169" s="54"/>
      <c r="V169" s="54"/>
      <c r="W169" s="54"/>
      <c r="X169" s="54"/>
      <c r="Y169" s="55"/>
      <c r="Z169" s="53"/>
      <c r="AA169" s="54"/>
      <c r="AB169" s="54"/>
      <c r="AC169" s="54"/>
      <c r="AD169" s="54"/>
      <c r="AE169" s="54"/>
      <c r="AF169" s="55"/>
      <c r="AG169" s="53"/>
      <c r="AH169" s="54"/>
      <c r="AI169" s="54"/>
      <c r="AJ169" s="54"/>
      <c r="AK169" s="54"/>
      <c r="AL169" s="54"/>
      <c r="AM169" s="55"/>
      <c r="AN169" s="53"/>
      <c r="AO169" s="54"/>
      <c r="AP169" s="54"/>
      <c r="AQ169" s="54"/>
      <c r="AR169" s="54"/>
      <c r="AS169" s="54"/>
      <c r="AT169" s="55"/>
      <c r="AU169" s="53"/>
      <c r="AV169" s="54"/>
      <c r="AW169" s="54"/>
      <c r="AX169" s="373"/>
      <c r="AY169" s="374"/>
      <c r="AZ169" s="375"/>
      <c r="BA169" s="376"/>
      <c r="BB169" s="311"/>
      <c r="BC169" s="286"/>
      <c r="BD169" s="286"/>
      <c r="BE169" s="286"/>
      <c r="BF169" s="287"/>
    </row>
    <row r="170" spans="2:58" ht="20.25" customHeight="1" x14ac:dyDescent="0.2">
      <c r="B170" s="385"/>
      <c r="C170" s="297"/>
      <c r="D170" s="633"/>
      <c r="E170" s="298"/>
      <c r="F170" s="23"/>
      <c r="G170" s="259"/>
      <c r="H170" s="263"/>
      <c r="I170" s="264"/>
      <c r="J170" s="264"/>
      <c r="K170" s="265"/>
      <c r="L170" s="269"/>
      <c r="M170" s="622"/>
      <c r="N170" s="622"/>
      <c r="O170" s="270"/>
      <c r="P170" s="623" t="s">
        <v>380</v>
      </c>
      <c r="Q170" s="624"/>
      <c r="R170" s="625"/>
      <c r="S170" s="56" t="str">
        <f>IF(S169="","",VLOOKUP(S169,'[2]シフト記号表（勤務時間帯）'!$C$6:$K$35,9,FALSE))</f>
        <v/>
      </c>
      <c r="T170" s="57" t="str">
        <f>IF(T169="","",VLOOKUP(T169,'[2]シフト記号表（勤務時間帯）'!$C$6:$K$35,9,FALSE))</f>
        <v/>
      </c>
      <c r="U170" s="57" t="str">
        <f>IF(U169="","",VLOOKUP(U169,'[2]シフト記号表（勤務時間帯）'!$C$6:$K$35,9,FALSE))</f>
        <v/>
      </c>
      <c r="V170" s="57" t="str">
        <f>IF(V169="","",VLOOKUP(V169,'[2]シフト記号表（勤務時間帯）'!$C$6:$K$35,9,FALSE))</f>
        <v/>
      </c>
      <c r="W170" s="57" t="str">
        <f>IF(W169="","",VLOOKUP(W169,'[2]シフト記号表（勤務時間帯）'!$C$6:$K$35,9,FALSE))</f>
        <v/>
      </c>
      <c r="X170" s="57" t="str">
        <f>IF(X169="","",VLOOKUP(X169,'[2]シフト記号表（勤務時間帯）'!$C$6:$K$35,9,FALSE))</f>
        <v/>
      </c>
      <c r="Y170" s="58" t="str">
        <f>IF(Y169="","",VLOOKUP(Y169,'[2]シフト記号表（勤務時間帯）'!$C$6:$K$35,9,FALSE))</f>
        <v/>
      </c>
      <c r="Z170" s="56" t="str">
        <f>IF(Z169="","",VLOOKUP(Z169,'[2]シフト記号表（勤務時間帯）'!$C$6:$K$35,9,FALSE))</f>
        <v/>
      </c>
      <c r="AA170" s="57" t="str">
        <f>IF(AA169="","",VLOOKUP(AA169,'[2]シフト記号表（勤務時間帯）'!$C$6:$K$35,9,FALSE))</f>
        <v/>
      </c>
      <c r="AB170" s="57" t="str">
        <f>IF(AB169="","",VLOOKUP(AB169,'[2]シフト記号表（勤務時間帯）'!$C$6:$K$35,9,FALSE))</f>
        <v/>
      </c>
      <c r="AC170" s="57" t="str">
        <f>IF(AC169="","",VLOOKUP(AC169,'[2]シフト記号表（勤務時間帯）'!$C$6:$K$35,9,FALSE))</f>
        <v/>
      </c>
      <c r="AD170" s="57" t="str">
        <f>IF(AD169="","",VLOOKUP(AD169,'[2]シフト記号表（勤務時間帯）'!$C$6:$K$35,9,FALSE))</f>
        <v/>
      </c>
      <c r="AE170" s="57" t="str">
        <f>IF(AE169="","",VLOOKUP(AE169,'[2]シフト記号表（勤務時間帯）'!$C$6:$K$35,9,FALSE))</f>
        <v/>
      </c>
      <c r="AF170" s="58" t="str">
        <f>IF(AF169="","",VLOOKUP(AF169,'[2]シフト記号表（勤務時間帯）'!$C$6:$K$35,9,FALSE))</f>
        <v/>
      </c>
      <c r="AG170" s="56" t="str">
        <f>IF(AG169="","",VLOOKUP(AG169,'[2]シフト記号表（勤務時間帯）'!$C$6:$K$35,9,FALSE))</f>
        <v/>
      </c>
      <c r="AH170" s="57" t="str">
        <f>IF(AH169="","",VLOOKUP(AH169,'[2]シフト記号表（勤務時間帯）'!$C$6:$K$35,9,FALSE))</f>
        <v/>
      </c>
      <c r="AI170" s="57" t="str">
        <f>IF(AI169="","",VLOOKUP(AI169,'[2]シフト記号表（勤務時間帯）'!$C$6:$K$35,9,FALSE))</f>
        <v/>
      </c>
      <c r="AJ170" s="57" t="str">
        <f>IF(AJ169="","",VLOOKUP(AJ169,'[2]シフト記号表（勤務時間帯）'!$C$6:$K$35,9,FALSE))</f>
        <v/>
      </c>
      <c r="AK170" s="57" t="str">
        <f>IF(AK169="","",VLOOKUP(AK169,'[2]シフト記号表（勤務時間帯）'!$C$6:$K$35,9,FALSE))</f>
        <v/>
      </c>
      <c r="AL170" s="57" t="str">
        <f>IF(AL169="","",VLOOKUP(AL169,'[2]シフト記号表（勤務時間帯）'!$C$6:$K$35,9,FALSE))</f>
        <v/>
      </c>
      <c r="AM170" s="58" t="str">
        <f>IF(AM169="","",VLOOKUP(AM169,'[2]シフト記号表（勤務時間帯）'!$C$6:$K$35,9,FALSE))</f>
        <v/>
      </c>
      <c r="AN170" s="56" t="str">
        <f>IF(AN169="","",VLOOKUP(AN169,'[2]シフト記号表（勤務時間帯）'!$C$6:$K$35,9,FALSE))</f>
        <v/>
      </c>
      <c r="AO170" s="57" t="str">
        <f>IF(AO169="","",VLOOKUP(AO169,'[2]シフト記号表（勤務時間帯）'!$C$6:$K$35,9,FALSE))</f>
        <v/>
      </c>
      <c r="AP170" s="57" t="str">
        <f>IF(AP169="","",VLOOKUP(AP169,'[2]シフト記号表（勤務時間帯）'!$C$6:$K$35,9,FALSE))</f>
        <v/>
      </c>
      <c r="AQ170" s="57" t="str">
        <f>IF(AQ169="","",VLOOKUP(AQ169,'[2]シフト記号表（勤務時間帯）'!$C$6:$K$35,9,FALSE))</f>
        <v/>
      </c>
      <c r="AR170" s="57" t="str">
        <f>IF(AR169="","",VLOOKUP(AR169,'[2]シフト記号表（勤務時間帯）'!$C$6:$K$35,9,FALSE))</f>
        <v/>
      </c>
      <c r="AS170" s="57" t="str">
        <f>IF(AS169="","",VLOOKUP(AS169,'[2]シフト記号表（勤務時間帯）'!$C$6:$K$35,9,FALSE))</f>
        <v/>
      </c>
      <c r="AT170" s="58" t="str">
        <f>IF(AT169="","",VLOOKUP(AT169,'[2]シフト記号表（勤務時間帯）'!$C$6:$K$35,9,FALSE))</f>
        <v/>
      </c>
      <c r="AU170" s="56" t="str">
        <f>IF(AU169="","",VLOOKUP(AU169,'[2]シフト記号表（勤務時間帯）'!$C$6:$K$35,9,FALSE))</f>
        <v/>
      </c>
      <c r="AV170" s="57" t="str">
        <f>IF(AV169="","",VLOOKUP(AV169,'[2]シフト記号表（勤務時間帯）'!$C$6:$K$35,9,FALSE))</f>
        <v/>
      </c>
      <c r="AW170" s="57" t="str">
        <f>IF(AW169="","",VLOOKUP(AW169,'[2]シフト記号表（勤務時間帯）'!$C$6:$K$35,9,FALSE))</f>
        <v/>
      </c>
      <c r="AX170" s="377">
        <f>IF($BB$3="４週",SUM(S170:AT170),IF($BB$3="暦月",SUM(S170:AW170),""))</f>
        <v>0</v>
      </c>
      <c r="AY170" s="378"/>
      <c r="AZ170" s="379">
        <f>IF($BB$3="４週",AX170/4,IF($BB$3="暦月",'通所介護（100名）'!AX170/('通所介護（100名）'!$BB$8/7),""))</f>
        <v>0</v>
      </c>
      <c r="BA170" s="380"/>
      <c r="BB170" s="312"/>
      <c r="BC170" s="622"/>
      <c r="BD170" s="622"/>
      <c r="BE170" s="622"/>
      <c r="BF170" s="270"/>
    </row>
    <row r="171" spans="2:58" ht="20.25" customHeight="1" x14ac:dyDescent="0.2">
      <c r="B171" s="385"/>
      <c r="C171" s="299"/>
      <c r="D171" s="300"/>
      <c r="E171" s="301"/>
      <c r="F171" s="62">
        <f>C169</f>
        <v>0</v>
      </c>
      <c r="G171" s="283"/>
      <c r="H171" s="263"/>
      <c r="I171" s="264"/>
      <c r="J171" s="264"/>
      <c r="K171" s="265"/>
      <c r="L171" s="288"/>
      <c r="M171" s="289"/>
      <c r="N171" s="289"/>
      <c r="O171" s="290"/>
      <c r="P171" s="627" t="s">
        <v>381</v>
      </c>
      <c r="Q171" s="628"/>
      <c r="R171" s="629"/>
      <c r="S171" s="59" t="str">
        <f>IF(S169="","",VLOOKUP(S169,'[2]シフト記号表（勤務時間帯）'!$C$6:$U$35,19,FALSE))</f>
        <v/>
      </c>
      <c r="T171" s="60" t="str">
        <f>IF(T169="","",VLOOKUP(T169,'[2]シフト記号表（勤務時間帯）'!$C$6:$U$35,19,FALSE))</f>
        <v/>
      </c>
      <c r="U171" s="60" t="str">
        <f>IF(U169="","",VLOOKUP(U169,'[2]シフト記号表（勤務時間帯）'!$C$6:$U$35,19,FALSE))</f>
        <v/>
      </c>
      <c r="V171" s="60" t="str">
        <f>IF(V169="","",VLOOKUP(V169,'[2]シフト記号表（勤務時間帯）'!$C$6:$U$35,19,FALSE))</f>
        <v/>
      </c>
      <c r="W171" s="60" t="str">
        <f>IF(W169="","",VLOOKUP(W169,'[2]シフト記号表（勤務時間帯）'!$C$6:$U$35,19,FALSE))</f>
        <v/>
      </c>
      <c r="X171" s="60" t="str">
        <f>IF(X169="","",VLOOKUP(X169,'[2]シフト記号表（勤務時間帯）'!$C$6:$U$35,19,FALSE))</f>
        <v/>
      </c>
      <c r="Y171" s="61" t="str">
        <f>IF(Y169="","",VLOOKUP(Y169,'[2]シフト記号表（勤務時間帯）'!$C$6:$U$35,19,FALSE))</f>
        <v/>
      </c>
      <c r="Z171" s="59" t="str">
        <f>IF(Z169="","",VLOOKUP(Z169,'[2]シフト記号表（勤務時間帯）'!$C$6:$U$35,19,FALSE))</f>
        <v/>
      </c>
      <c r="AA171" s="60" t="str">
        <f>IF(AA169="","",VLOOKUP(AA169,'[2]シフト記号表（勤務時間帯）'!$C$6:$U$35,19,FALSE))</f>
        <v/>
      </c>
      <c r="AB171" s="60" t="str">
        <f>IF(AB169="","",VLOOKUP(AB169,'[2]シフト記号表（勤務時間帯）'!$C$6:$U$35,19,FALSE))</f>
        <v/>
      </c>
      <c r="AC171" s="60" t="str">
        <f>IF(AC169="","",VLOOKUP(AC169,'[2]シフト記号表（勤務時間帯）'!$C$6:$U$35,19,FALSE))</f>
        <v/>
      </c>
      <c r="AD171" s="60" t="str">
        <f>IF(AD169="","",VLOOKUP(AD169,'[2]シフト記号表（勤務時間帯）'!$C$6:$U$35,19,FALSE))</f>
        <v/>
      </c>
      <c r="AE171" s="60" t="str">
        <f>IF(AE169="","",VLOOKUP(AE169,'[2]シフト記号表（勤務時間帯）'!$C$6:$U$35,19,FALSE))</f>
        <v/>
      </c>
      <c r="AF171" s="61" t="str">
        <f>IF(AF169="","",VLOOKUP(AF169,'[2]シフト記号表（勤務時間帯）'!$C$6:$U$35,19,FALSE))</f>
        <v/>
      </c>
      <c r="AG171" s="59" t="str">
        <f>IF(AG169="","",VLOOKUP(AG169,'[2]シフト記号表（勤務時間帯）'!$C$6:$U$35,19,FALSE))</f>
        <v/>
      </c>
      <c r="AH171" s="60" t="str">
        <f>IF(AH169="","",VLOOKUP(AH169,'[2]シフト記号表（勤務時間帯）'!$C$6:$U$35,19,FALSE))</f>
        <v/>
      </c>
      <c r="AI171" s="60" t="str">
        <f>IF(AI169="","",VLOOKUP(AI169,'[2]シフト記号表（勤務時間帯）'!$C$6:$U$35,19,FALSE))</f>
        <v/>
      </c>
      <c r="AJ171" s="60" t="str">
        <f>IF(AJ169="","",VLOOKUP(AJ169,'[2]シフト記号表（勤務時間帯）'!$C$6:$U$35,19,FALSE))</f>
        <v/>
      </c>
      <c r="AK171" s="60" t="str">
        <f>IF(AK169="","",VLOOKUP(AK169,'[2]シフト記号表（勤務時間帯）'!$C$6:$U$35,19,FALSE))</f>
        <v/>
      </c>
      <c r="AL171" s="60" t="str">
        <f>IF(AL169="","",VLOOKUP(AL169,'[2]シフト記号表（勤務時間帯）'!$C$6:$U$35,19,FALSE))</f>
        <v/>
      </c>
      <c r="AM171" s="61" t="str">
        <f>IF(AM169="","",VLOOKUP(AM169,'[2]シフト記号表（勤務時間帯）'!$C$6:$U$35,19,FALSE))</f>
        <v/>
      </c>
      <c r="AN171" s="59" t="str">
        <f>IF(AN169="","",VLOOKUP(AN169,'[2]シフト記号表（勤務時間帯）'!$C$6:$U$35,19,FALSE))</f>
        <v/>
      </c>
      <c r="AO171" s="60" t="str">
        <f>IF(AO169="","",VLOOKUP(AO169,'[2]シフト記号表（勤務時間帯）'!$C$6:$U$35,19,FALSE))</f>
        <v/>
      </c>
      <c r="AP171" s="60" t="str">
        <f>IF(AP169="","",VLOOKUP(AP169,'[2]シフト記号表（勤務時間帯）'!$C$6:$U$35,19,FALSE))</f>
        <v/>
      </c>
      <c r="AQ171" s="60" t="str">
        <f>IF(AQ169="","",VLOOKUP(AQ169,'[2]シフト記号表（勤務時間帯）'!$C$6:$U$35,19,FALSE))</f>
        <v/>
      </c>
      <c r="AR171" s="60" t="str">
        <f>IF(AR169="","",VLOOKUP(AR169,'[2]シフト記号表（勤務時間帯）'!$C$6:$U$35,19,FALSE))</f>
        <v/>
      </c>
      <c r="AS171" s="60" t="str">
        <f>IF(AS169="","",VLOOKUP(AS169,'[2]シフト記号表（勤務時間帯）'!$C$6:$U$35,19,FALSE))</f>
        <v/>
      </c>
      <c r="AT171" s="61" t="str">
        <f>IF(AT169="","",VLOOKUP(AT169,'[2]シフト記号表（勤務時間帯）'!$C$6:$U$35,19,FALSE))</f>
        <v/>
      </c>
      <c r="AU171" s="59" t="str">
        <f>IF(AU169="","",VLOOKUP(AU169,'[2]シフト記号表（勤務時間帯）'!$C$6:$U$35,19,FALSE))</f>
        <v/>
      </c>
      <c r="AV171" s="60" t="str">
        <f>IF(AV169="","",VLOOKUP(AV169,'[2]シフト記号表（勤務時間帯）'!$C$6:$U$35,19,FALSE))</f>
        <v/>
      </c>
      <c r="AW171" s="60" t="str">
        <f>IF(AW169="","",VLOOKUP(AW169,'[2]シフト記号表（勤務時間帯）'!$C$6:$U$35,19,FALSE))</f>
        <v/>
      </c>
      <c r="AX171" s="381">
        <f>IF($BB$3="４週",SUM(S171:AT171),IF($BB$3="暦月",SUM(S171:AW171),""))</f>
        <v>0</v>
      </c>
      <c r="AY171" s="382"/>
      <c r="AZ171" s="383">
        <f>IF($BB$3="４週",AX171/4,IF($BB$3="暦月",'通所介護（100名）'!AX171/('通所介護（100名）'!$BB$8/7),""))</f>
        <v>0</v>
      </c>
      <c r="BA171" s="384"/>
      <c r="BB171" s="313"/>
      <c r="BC171" s="289"/>
      <c r="BD171" s="289"/>
      <c r="BE171" s="289"/>
      <c r="BF171" s="290"/>
    </row>
    <row r="172" spans="2:58" ht="20.25" customHeight="1" x14ac:dyDescent="0.2">
      <c r="B172" s="385">
        <f>B169+1</f>
        <v>51</v>
      </c>
      <c r="C172" s="294"/>
      <c r="D172" s="295"/>
      <c r="E172" s="296"/>
      <c r="F172" s="126"/>
      <c r="G172" s="282"/>
      <c r="H172" s="284"/>
      <c r="I172" s="264"/>
      <c r="J172" s="264"/>
      <c r="K172" s="265"/>
      <c r="L172" s="285"/>
      <c r="M172" s="286"/>
      <c r="N172" s="286"/>
      <c r="O172" s="287"/>
      <c r="P172" s="630" t="s">
        <v>377</v>
      </c>
      <c r="Q172" s="631"/>
      <c r="R172" s="632"/>
      <c r="S172" s="53"/>
      <c r="T172" s="54"/>
      <c r="U172" s="54"/>
      <c r="V172" s="54"/>
      <c r="W172" s="54"/>
      <c r="X172" s="54"/>
      <c r="Y172" s="55"/>
      <c r="Z172" s="53"/>
      <c r="AA172" s="54"/>
      <c r="AB172" s="54"/>
      <c r="AC172" s="54"/>
      <c r="AD172" s="54"/>
      <c r="AE172" s="54"/>
      <c r="AF172" s="55"/>
      <c r="AG172" s="53"/>
      <c r="AH172" s="54"/>
      <c r="AI172" s="54"/>
      <c r="AJ172" s="54"/>
      <c r="AK172" s="54"/>
      <c r="AL172" s="54"/>
      <c r="AM172" s="55"/>
      <c r="AN172" s="53"/>
      <c r="AO172" s="54"/>
      <c r="AP172" s="54"/>
      <c r="AQ172" s="54"/>
      <c r="AR172" s="54"/>
      <c r="AS172" s="54"/>
      <c r="AT172" s="55"/>
      <c r="AU172" s="53"/>
      <c r="AV172" s="54"/>
      <c r="AW172" s="54"/>
      <c r="AX172" s="373"/>
      <c r="AY172" s="374"/>
      <c r="AZ172" s="375"/>
      <c r="BA172" s="376"/>
      <c r="BB172" s="311"/>
      <c r="BC172" s="286"/>
      <c r="BD172" s="286"/>
      <c r="BE172" s="286"/>
      <c r="BF172" s="287"/>
    </row>
    <row r="173" spans="2:58" ht="20.25" customHeight="1" x14ac:dyDescent="0.2">
      <c r="B173" s="385"/>
      <c r="C173" s="297"/>
      <c r="D173" s="633"/>
      <c r="E173" s="298"/>
      <c r="F173" s="23"/>
      <c r="G173" s="259"/>
      <c r="H173" s="263"/>
      <c r="I173" s="264"/>
      <c r="J173" s="264"/>
      <c r="K173" s="265"/>
      <c r="L173" s="269"/>
      <c r="M173" s="622"/>
      <c r="N173" s="622"/>
      <c r="O173" s="270"/>
      <c r="P173" s="623" t="s">
        <v>380</v>
      </c>
      <c r="Q173" s="624"/>
      <c r="R173" s="625"/>
      <c r="S173" s="56" t="str">
        <f>IF(S172="","",VLOOKUP(S172,'[2]シフト記号表（勤務時間帯）'!$C$6:$K$35,9,FALSE))</f>
        <v/>
      </c>
      <c r="T173" s="57" t="str">
        <f>IF(T172="","",VLOOKUP(T172,'[2]シフト記号表（勤務時間帯）'!$C$6:$K$35,9,FALSE))</f>
        <v/>
      </c>
      <c r="U173" s="57" t="str">
        <f>IF(U172="","",VLOOKUP(U172,'[2]シフト記号表（勤務時間帯）'!$C$6:$K$35,9,FALSE))</f>
        <v/>
      </c>
      <c r="V173" s="57" t="str">
        <f>IF(V172="","",VLOOKUP(V172,'[2]シフト記号表（勤務時間帯）'!$C$6:$K$35,9,FALSE))</f>
        <v/>
      </c>
      <c r="W173" s="57" t="str">
        <f>IF(W172="","",VLOOKUP(W172,'[2]シフト記号表（勤務時間帯）'!$C$6:$K$35,9,FALSE))</f>
        <v/>
      </c>
      <c r="X173" s="57" t="str">
        <f>IF(X172="","",VLOOKUP(X172,'[2]シフト記号表（勤務時間帯）'!$C$6:$K$35,9,FALSE))</f>
        <v/>
      </c>
      <c r="Y173" s="58" t="str">
        <f>IF(Y172="","",VLOOKUP(Y172,'[2]シフト記号表（勤務時間帯）'!$C$6:$K$35,9,FALSE))</f>
        <v/>
      </c>
      <c r="Z173" s="56" t="str">
        <f>IF(Z172="","",VLOOKUP(Z172,'[2]シフト記号表（勤務時間帯）'!$C$6:$K$35,9,FALSE))</f>
        <v/>
      </c>
      <c r="AA173" s="57" t="str">
        <f>IF(AA172="","",VLOOKUP(AA172,'[2]シフト記号表（勤務時間帯）'!$C$6:$K$35,9,FALSE))</f>
        <v/>
      </c>
      <c r="AB173" s="57" t="str">
        <f>IF(AB172="","",VLOOKUP(AB172,'[2]シフト記号表（勤務時間帯）'!$C$6:$K$35,9,FALSE))</f>
        <v/>
      </c>
      <c r="AC173" s="57" t="str">
        <f>IF(AC172="","",VLOOKUP(AC172,'[2]シフト記号表（勤務時間帯）'!$C$6:$K$35,9,FALSE))</f>
        <v/>
      </c>
      <c r="AD173" s="57" t="str">
        <f>IF(AD172="","",VLOOKUP(AD172,'[2]シフト記号表（勤務時間帯）'!$C$6:$K$35,9,FALSE))</f>
        <v/>
      </c>
      <c r="AE173" s="57" t="str">
        <f>IF(AE172="","",VLOOKUP(AE172,'[2]シフト記号表（勤務時間帯）'!$C$6:$K$35,9,FALSE))</f>
        <v/>
      </c>
      <c r="AF173" s="58" t="str">
        <f>IF(AF172="","",VLOOKUP(AF172,'[2]シフト記号表（勤務時間帯）'!$C$6:$K$35,9,FALSE))</f>
        <v/>
      </c>
      <c r="AG173" s="56" t="str">
        <f>IF(AG172="","",VLOOKUP(AG172,'[2]シフト記号表（勤務時間帯）'!$C$6:$K$35,9,FALSE))</f>
        <v/>
      </c>
      <c r="AH173" s="57" t="str">
        <f>IF(AH172="","",VLOOKUP(AH172,'[2]シフト記号表（勤務時間帯）'!$C$6:$K$35,9,FALSE))</f>
        <v/>
      </c>
      <c r="AI173" s="57" t="str">
        <f>IF(AI172="","",VLOOKUP(AI172,'[2]シフト記号表（勤務時間帯）'!$C$6:$K$35,9,FALSE))</f>
        <v/>
      </c>
      <c r="AJ173" s="57" t="str">
        <f>IF(AJ172="","",VLOOKUP(AJ172,'[2]シフト記号表（勤務時間帯）'!$C$6:$K$35,9,FALSE))</f>
        <v/>
      </c>
      <c r="AK173" s="57" t="str">
        <f>IF(AK172="","",VLOOKUP(AK172,'[2]シフト記号表（勤務時間帯）'!$C$6:$K$35,9,FALSE))</f>
        <v/>
      </c>
      <c r="AL173" s="57" t="str">
        <f>IF(AL172="","",VLOOKUP(AL172,'[2]シフト記号表（勤務時間帯）'!$C$6:$K$35,9,FALSE))</f>
        <v/>
      </c>
      <c r="AM173" s="58" t="str">
        <f>IF(AM172="","",VLOOKUP(AM172,'[2]シフト記号表（勤務時間帯）'!$C$6:$K$35,9,FALSE))</f>
        <v/>
      </c>
      <c r="AN173" s="56" t="str">
        <f>IF(AN172="","",VLOOKUP(AN172,'[2]シフト記号表（勤務時間帯）'!$C$6:$K$35,9,FALSE))</f>
        <v/>
      </c>
      <c r="AO173" s="57" t="str">
        <f>IF(AO172="","",VLOOKUP(AO172,'[2]シフト記号表（勤務時間帯）'!$C$6:$K$35,9,FALSE))</f>
        <v/>
      </c>
      <c r="AP173" s="57" t="str">
        <f>IF(AP172="","",VLOOKUP(AP172,'[2]シフト記号表（勤務時間帯）'!$C$6:$K$35,9,FALSE))</f>
        <v/>
      </c>
      <c r="AQ173" s="57" t="str">
        <f>IF(AQ172="","",VLOOKUP(AQ172,'[2]シフト記号表（勤務時間帯）'!$C$6:$K$35,9,FALSE))</f>
        <v/>
      </c>
      <c r="AR173" s="57" t="str">
        <f>IF(AR172="","",VLOOKUP(AR172,'[2]シフト記号表（勤務時間帯）'!$C$6:$K$35,9,FALSE))</f>
        <v/>
      </c>
      <c r="AS173" s="57" t="str">
        <f>IF(AS172="","",VLOOKUP(AS172,'[2]シフト記号表（勤務時間帯）'!$C$6:$K$35,9,FALSE))</f>
        <v/>
      </c>
      <c r="AT173" s="58" t="str">
        <f>IF(AT172="","",VLOOKUP(AT172,'[2]シフト記号表（勤務時間帯）'!$C$6:$K$35,9,FALSE))</f>
        <v/>
      </c>
      <c r="AU173" s="56" t="str">
        <f>IF(AU172="","",VLOOKUP(AU172,'[2]シフト記号表（勤務時間帯）'!$C$6:$K$35,9,FALSE))</f>
        <v/>
      </c>
      <c r="AV173" s="57" t="str">
        <f>IF(AV172="","",VLOOKUP(AV172,'[2]シフト記号表（勤務時間帯）'!$C$6:$K$35,9,FALSE))</f>
        <v/>
      </c>
      <c r="AW173" s="57" t="str">
        <f>IF(AW172="","",VLOOKUP(AW172,'[2]シフト記号表（勤務時間帯）'!$C$6:$K$35,9,FALSE))</f>
        <v/>
      </c>
      <c r="AX173" s="377">
        <f>IF($BB$3="４週",SUM(S173:AT173),IF($BB$3="暦月",SUM(S173:AW173),""))</f>
        <v>0</v>
      </c>
      <c r="AY173" s="378"/>
      <c r="AZ173" s="379">
        <f>IF($BB$3="４週",AX173/4,IF($BB$3="暦月",'通所介護（100名）'!AX173/('通所介護（100名）'!$BB$8/7),""))</f>
        <v>0</v>
      </c>
      <c r="BA173" s="380"/>
      <c r="BB173" s="312"/>
      <c r="BC173" s="622"/>
      <c r="BD173" s="622"/>
      <c r="BE173" s="622"/>
      <c r="BF173" s="270"/>
    </row>
    <row r="174" spans="2:58" ht="20.25" customHeight="1" x14ac:dyDescent="0.2">
      <c r="B174" s="385"/>
      <c r="C174" s="299"/>
      <c r="D174" s="300"/>
      <c r="E174" s="301"/>
      <c r="F174" s="62">
        <f>C172</f>
        <v>0</v>
      </c>
      <c r="G174" s="283"/>
      <c r="H174" s="263"/>
      <c r="I174" s="264"/>
      <c r="J174" s="264"/>
      <c r="K174" s="265"/>
      <c r="L174" s="288"/>
      <c r="M174" s="289"/>
      <c r="N174" s="289"/>
      <c r="O174" s="290"/>
      <c r="P174" s="627" t="s">
        <v>381</v>
      </c>
      <c r="Q174" s="628"/>
      <c r="R174" s="629"/>
      <c r="S174" s="59" t="str">
        <f>IF(S172="","",VLOOKUP(S172,'[2]シフト記号表（勤務時間帯）'!$C$6:$U$35,19,FALSE))</f>
        <v/>
      </c>
      <c r="T174" s="60" t="str">
        <f>IF(T172="","",VLOOKUP(T172,'[2]シフト記号表（勤務時間帯）'!$C$6:$U$35,19,FALSE))</f>
        <v/>
      </c>
      <c r="U174" s="60" t="str">
        <f>IF(U172="","",VLOOKUP(U172,'[2]シフト記号表（勤務時間帯）'!$C$6:$U$35,19,FALSE))</f>
        <v/>
      </c>
      <c r="V174" s="60" t="str">
        <f>IF(V172="","",VLOOKUP(V172,'[2]シフト記号表（勤務時間帯）'!$C$6:$U$35,19,FALSE))</f>
        <v/>
      </c>
      <c r="W174" s="60" t="str">
        <f>IF(W172="","",VLOOKUP(W172,'[2]シフト記号表（勤務時間帯）'!$C$6:$U$35,19,FALSE))</f>
        <v/>
      </c>
      <c r="X174" s="60" t="str">
        <f>IF(X172="","",VLOOKUP(X172,'[2]シフト記号表（勤務時間帯）'!$C$6:$U$35,19,FALSE))</f>
        <v/>
      </c>
      <c r="Y174" s="61" t="str">
        <f>IF(Y172="","",VLOOKUP(Y172,'[2]シフト記号表（勤務時間帯）'!$C$6:$U$35,19,FALSE))</f>
        <v/>
      </c>
      <c r="Z174" s="59" t="str">
        <f>IF(Z172="","",VLOOKUP(Z172,'[2]シフト記号表（勤務時間帯）'!$C$6:$U$35,19,FALSE))</f>
        <v/>
      </c>
      <c r="AA174" s="60" t="str">
        <f>IF(AA172="","",VLOOKUP(AA172,'[2]シフト記号表（勤務時間帯）'!$C$6:$U$35,19,FALSE))</f>
        <v/>
      </c>
      <c r="AB174" s="60" t="str">
        <f>IF(AB172="","",VLOOKUP(AB172,'[2]シフト記号表（勤務時間帯）'!$C$6:$U$35,19,FALSE))</f>
        <v/>
      </c>
      <c r="AC174" s="60" t="str">
        <f>IF(AC172="","",VLOOKUP(AC172,'[2]シフト記号表（勤務時間帯）'!$C$6:$U$35,19,FALSE))</f>
        <v/>
      </c>
      <c r="AD174" s="60" t="str">
        <f>IF(AD172="","",VLOOKUP(AD172,'[2]シフト記号表（勤務時間帯）'!$C$6:$U$35,19,FALSE))</f>
        <v/>
      </c>
      <c r="AE174" s="60" t="str">
        <f>IF(AE172="","",VLOOKUP(AE172,'[2]シフト記号表（勤務時間帯）'!$C$6:$U$35,19,FALSE))</f>
        <v/>
      </c>
      <c r="AF174" s="61" t="str">
        <f>IF(AF172="","",VLOOKUP(AF172,'[2]シフト記号表（勤務時間帯）'!$C$6:$U$35,19,FALSE))</f>
        <v/>
      </c>
      <c r="AG174" s="59" t="str">
        <f>IF(AG172="","",VLOOKUP(AG172,'[2]シフト記号表（勤務時間帯）'!$C$6:$U$35,19,FALSE))</f>
        <v/>
      </c>
      <c r="AH174" s="60" t="str">
        <f>IF(AH172="","",VLOOKUP(AH172,'[2]シフト記号表（勤務時間帯）'!$C$6:$U$35,19,FALSE))</f>
        <v/>
      </c>
      <c r="AI174" s="60" t="str">
        <f>IF(AI172="","",VLOOKUP(AI172,'[2]シフト記号表（勤務時間帯）'!$C$6:$U$35,19,FALSE))</f>
        <v/>
      </c>
      <c r="AJ174" s="60" t="str">
        <f>IF(AJ172="","",VLOOKUP(AJ172,'[2]シフト記号表（勤務時間帯）'!$C$6:$U$35,19,FALSE))</f>
        <v/>
      </c>
      <c r="AK174" s="60" t="str">
        <f>IF(AK172="","",VLOOKUP(AK172,'[2]シフト記号表（勤務時間帯）'!$C$6:$U$35,19,FALSE))</f>
        <v/>
      </c>
      <c r="AL174" s="60" t="str">
        <f>IF(AL172="","",VLOOKUP(AL172,'[2]シフト記号表（勤務時間帯）'!$C$6:$U$35,19,FALSE))</f>
        <v/>
      </c>
      <c r="AM174" s="61" t="str">
        <f>IF(AM172="","",VLOOKUP(AM172,'[2]シフト記号表（勤務時間帯）'!$C$6:$U$35,19,FALSE))</f>
        <v/>
      </c>
      <c r="AN174" s="59" t="str">
        <f>IF(AN172="","",VLOOKUP(AN172,'[2]シフト記号表（勤務時間帯）'!$C$6:$U$35,19,FALSE))</f>
        <v/>
      </c>
      <c r="AO174" s="60" t="str">
        <f>IF(AO172="","",VLOOKUP(AO172,'[2]シフト記号表（勤務時間帯）'!$C$6:$U$35,19,FALSE))</f>
        <v/>
      </c>
      <c r="AP174" s="60" t="str">
        <f>IF(AP172="","",VLOOKUP(AP172,'[2]シフト記号表（勤務時間帯）'!$C$6:$U$35,19,FALSE))</f>
        <v/>
      </c>
      <c r="AQ174" s="60" t="str">
        <f>IF(AQ172="","",VLOOKUP(AQ172,'[2]シフト記号表（勤務時間帯）'!$C$6:$U$35,19,FALSE))</f>
        <v/>
      </c>
      <c r="AR174" s="60" t="str">
        <f>IF(AR172="","",VLOOKUP(AR172,'[2]シフト記号表（勤務時間帯）'!$C$6:$U$35,19,FALSE))</f>
        <v/>
      </c>
      <c r="AS174" s="60" t="str">
        <f>IF(AS172="","",VLOOKUP(AS172,'[2]シフト記号表（勤務時間帯）'!$C$6:$U$35,19,FALSE))</f>
        <v/>
      </c>
      <c r="AT174" s="61" t="str">
        <f>IF(AT172="","",VLOOKUP(AT172,'[2]シフト記号表（勤務時間帯）'!$C$6:$U$35,19,FALSE))</f>
        <v/>
      </c>
      <c r="AU174" s="59" t="str">
        <f>IF(AU172="","",VLOOKUP(AU172,'[2]シフト記号表（勤務時間帯）'!$C$6:$U$35,19,FALSE))</f>
        <v/>
      </c>
      <c r="AV174" s="60" t="str">
        <f>IF(AV172="","",VLOOKUP(AV172,'[2]シフト記号表（勤務時間帯）'!$C$6:$U$35,19,FALSE))</f>
        <v/>
      </c>
      <c r="AW174" s="60" t="str">
        <f>IF(AW172="","",VLOOKUP(AW172,'[2]シフト記号表（勤務時間帯）'!$C$6:$U$35,19,FALSE))</f>
        <v/>
      </c>
      <c r="AX174" s="381">
        <f>IF($BB$3="４週",SUM(S174:AT174),IF($BB$3="暦月",SUM(S174:AW174),""))</f>
        <v>0</v>
      </c>
      <c r="AY174" s="382"/>
      <c r="AZ174" s="383">
        <f>IF($BB$3="４週",AX174/4,IF($BB$3="暦月",'通所介護（100名）'!AX174/('通所介護（100名）'!$BB$8/7),""))</f>
        <v>0</v>
      </c>
      <c r="BA174" s="384"/>
      <c r="BB174" s="313"/>
      <c r="BC174" s="289"/>
      <c r="BD174" s="289"/>
      <c r="BE174" s="289"/>
      <c r="BF174" s="290"/>
    </row>
    <row r="175" spans="2:58" ht="20.25" customHeight="1" x14ac:dyDescent="0.2">
      <c r="B175" s="385">
        <f>B172+1</f>
        <v>52</v>
      </c>
      <c r="C175" s="294"/>
      <c r="D175" s="295"/>
      <c r="E175" s="296"/>
      <c r="F175" s="126"/>
      <c r="G175" s="282"/>
      <c r="H175" s="284"/>
      <c r="I175" s="264"/>
      <c r="J175" s="264"/>
      <c r="K175" s="265"/>
      <c r="L175" s="285"/>
      <c r="M175" s="286"/>
      <c r="N175" s="286"/>
      <c r="O175" s="287"/>
      <c r="P175" s="630" t="s">
        <v>377</v>
      </c>
      <c r="Q175" s="631"/>
      <c r="R175" s="632"/>
      <c r="S175" s="53"/>
      <c r="T175" s="54"/>
      <c r="U175" s="54"/>
      <c r="V175" s="54"/>
      <c r="W175" s="54"/>
      <c r="X175" s="54"/>
      <c r="Y175" s="55"/>
      <c r="Z175" s="53"/>
      <c r="AA175" s="54"/>
      <c r="AB175" s="54"/>
      <c r="AC175" s="54"/>
      <c r="AD175" s="54"/>
      <c r="AE175" s="54"/>
      <c r="AF175" s="55"/>
      <c r="AG175" s="53"/>
      <c r="AH175" s="54"/>
      <c r="AI175" s="54"/>
      <c r="AJ175" s="54"/>
      <c r="AK175" s="54"/>
      <c r="AL175" s="54"/>
      <c r="AM175" s="55"/>
      <c r="AN175" s="53"/>
      <c r="AO175" s="54"/>
      <c r="AP175" s="54"/>
      <c r="AQ175" s="54"/>
      <c r="AR175" s="54"/>
      <c r="AS175" s="54"/>
      <c r="AT175" s="55"/>
      <c r="AU175" s="53"/>
      <c r="AV175" s="54"/>
      <c r="AW175" s="54"/>
      <c r="AX175" s="373"/>
      <c r="AY175" s="374"/>
      <c r="AZ175" s="375"/>
      <c r="BA175" s="376"/>
      <c r="BB175" s="311"/>
      <c r="BC175" s="286"/>
      <c r="BD175" s="286"/>
      <c r="BE175" s="286"/>
      <c r="BF175" s="287"/>
    </row>
    <row r="176" spans="2:58" ht="20.25" customHeight="1" x14ac:dyDescent="0.2">
      <c r="B176" s="385"/>
      <c r="C176" s="297"/>
      <c r="D176" s="633"/>
      <c r="E176" s="298"/>
      <c r="F176" s="23"/>
      <c r="G176" s="259"/>
      <c r="H176" s="263"/>
      <c r="I176" s="264"/>
      <c r="J176" s="264"/>
      <c r="K176" s="265"/>
      <c r="L176" s="269"/>
      <c r="M176" s="622"/>
      <c r="N176" s="622"/>
      <c r="O176" s="270"/>
      <c r="P176" s="623" t="s">
        <v>380</v>
      </c>
      <c r="Q176" s="624"/>
      <c r="R176" s="625"/>
      <c r="S176" s="56" t="str">
        <f>IF(S175="","",VLOOKUP(S175,'[2]シフト記号表（勤務時間帯）'!$C$6:$K$35,9,FALSE))</f>
        <v/>
      </c>
      <c r="T176" s="57" t="str">
        <f>IF(T175="","",VLOOKUP(T175,'[2]シフト記号表（勤務時間帯）'!$C$6:$K$35,9,FALSE))</f>
        <v/>
      </c>
      <c r="U176" s="57" t="str">
        <f>IF(U175="","",VLOOKUP(U175,'[2]シフト記号表（勤務時間帯）'!$C$6:$K$35,9,FALSE))</f>
        <v/>
      </c>
      <c r="V176" s="57" t="str">
        <f>IF(V175="","",VLOOKUP(V175,'[2]シフト記号表（勤務時間帯）'!$C$6:$K$35,9,FALSE))</f>
        <v/>
      </c>
      <c r="W176" s="57" t="str">
        <f>IF(W175="","",VLOOKUP(W175,'[2]シフト記号表（勤務時間帯）'!$C$6:$K$35,9,FALSE))</f>
        <v/>
      </c>
      <c r="X176" s="57" t="str">
        <f>IF(X175="","",VLOOKUP(X175,'[2]シフト記号表（勤務時間帯）'!$C$6:$K$35,9,FALSE))</f>
        <v/>
      </c>
      <c r="Y176" s="58" t="str">
        <f>IF(Y175="","",VLOOKUP(Y175,'[2]シフト記号表（勤務時間帯）'!$C$6:$K$35,9,FALSE))</f>
        <v/>
      </c>
      <c r="Z176" s="56" t="str">
        <f>IF(Z175="","",VLOOKUP(Z175,'[2]シフト記号表（勤務時間帯）'!$C$6:$K$35,9,FALSE))</f>
        <v/>
      </c>
      <c r="AA176" s="57" t="str">
        <f>IF(AA175="","",VLOOKUP(AA175,'[2]シフト記号表（勤務時間帯）'!$C$6:$K$35,9,FALSE))</f>
        <v/>
      </c>
      <c r="AB176" s="57" t="str">
        <f>IF(AB175="","",VLOOKUP(AB175,'[2]シフト記号表（勤務時間帯）'!$C$6:$K$35,9,FALSE))</f>
        <v/>
      </c>
      <c r="AC176" s="57" t="str">
        <f>IF(AC175="","",VLOOKUP(AC175,'[2]シフト記号表（勤務時間帯）'!$C$6:$K$35,9,FALSE))</f>
        <v/>
      </c>
      <c r="AD176" s="57" t="str">
        <f>IF(AD175="","",VLOOKUP(AD175,'[2]シフト記号表（勤務時間帯）'!$C$6:$K$35,9,FALSE))</f>
        <v/>
      </c>
      <c r="AE176" s="57" t="str">
        <f>IF(AE175="","",VLOOKUP(AE175,'[2]シフト記号表（勤務時間帯）'!$C$6:$K$35,9,FALSE))</f>
        <v/>
      </c>
      <c r="AF176" s="58" t="str">
        <f>IF(AF175="","",VLOOKUP(AF175,'[2]シフト記号表（勤務時間帯）'!$C$6:$K$35,9,FALSE))</f>
        <v/>
      </c>
      <c r="AG176" s="56" t="str">
        <f>IF(AG175="","",VLOOKUP(AG175,'[2]シフト記号表（勤務時間帯）'!$C$6:$K$35,9,FALSE))</f>
        <v/>
      </c>
      <c r="AH176" s="57" t="str">
        <f>IF(AH175="","",VLOOKUP(AH175,'[2]シフト記号表（勤務時間帯）'!$C$6:$K$35,9,FALSE))</f>
        <v/>
      </c>
      <c r="AI176" s="57" t="str">
        <f>IF(AI175="","",VLOOKUP(AI175,'[2]シフト記号表（勤務時間帯）'!$C$6:$K$35,9,FALSE))</f>
        <v/>
      </c>
      <c r="AJ176" s="57" t="str">
        <f>IF(AJ175="","",VLOOKUP(AJ175,'[2]シフト記号表（勤務時間帯）'!$C$6:$K$35,9,FALSE))</f>
        <v/>
      </c>
      <c r="AK176" s="57" t="str">
        <f>IF(AK175="","",VLOOKUP(AK175,'[2]シフト記号表（勤務時間帯）'!$C$6:$K$35,9,FALSE))</f>
        <v/>
      </c>
      <c r="AL176" s="57" t="str">
        <f>IF(AL175="","",VLOOKUP(AL175,'[2]シフト記号表（勤務時間帯）'!$C$6:$K$35,9,FALSE))</f>
        <v/>
      </c>
      <c r="AM176" s="58" t="str">
        <f>IF(AM175="","",VLOOKUP(AM175,'[2]シフト記号表（勤務時間帯）'!$C$6:$K$35,9,FALSE))</f>
        <v/>
      </c>
      <c r="AN176" s="56" t="str">
        <f>IF(AN175="","",VLOOKUP(AN175,'[2]シフト記号表（勤務時間帯）'!$C$6:$K$35,9,FALSE))</f>
        <v/>
      </c>
      <c r="AO176" s="57" t="str">
        <f>IF(AO175="","",VLOOKUP(AO175,'[2]シフト記号表（勤務時間帯）'!$C$6:$K$35,9,FALSE))</f>
        <v/>
      </c>
      <c r="AP176" s="57" t="str">
        <f>IF(AP175="","",VLOOKUP(AP175,'[2]シフト記号表（勤務時間帯）'!$C$6:$K$35,9,FALSE))</f>
        <v/>
      </c>
      <c r="AQ176" s="57" t="str">
        <f>IF(AQ175="","",VLOOKUP(AQ175,'[2]シフト記号表（勤務時間帯）'!$C$6:$K$35,9,FALSE))</f>
        <v/>
      </c>
      <c r="AR176" s="57" t="str">
        <f>IF(AR175="","",VLOOKUP(AR175,'[2]シフト記号表（勤務時間帯）'!$C$6:$K$35,9,FALSE))</f>
        <v/>
      </c>
      <c r="AS176" s="57" t="str">
        <f>IF(AS175="","",VLOOKUP(AS175,'[2]シフト記号表（勤務時間帯）'!$C$6:$K$35,9,FALSE))</f>
        <v/>
      </c>
      <c r="AT176" s="58" t="str">
        <f>IF(AT175="","",VLOOKUP(AT175,'[2]シフト記号表（勤務時間帯）'!$C$6:$K$35,9,FALSE))</f>
        <v/>
      </c>
      <c r="AU176" s="56" t="str">
        <f>IF(AU175="","",VLOOKUP(AU175,'[2]シフト記号表（勤務時間帯）'!$C$6:$K$35,9,FALSE))</f>
        <v/>
      </c>
      <c r="AV176" s="57" t="str">
        <f>IF(AV175="","",VLOOKUP(AV175,'[2]シフト記号表（勤務時間帯）'!$C$6:$K$35,9,FALSE))</f>
        <v/>
      </c>
      <c r="AW176" s="57" t="str">
        <f>IF(AW175="","",VLOOKUP(AW175,'[2]シフト記号表（勤務時間帯）'!$C$6:$K$35,9,FALSE))</f>
        <v/>
      </c>
      <c r="AX176" s="377">
        <f>IF($BB$3="４週",SUM(S176:AT176),IF($BB$3="暦月",SUM(S176:AW176),""))</f>
        <v>0</v>
      </c>
      <c r="AY176" s="378"/>
      <c r="AZ176" s="379">
        <f>IF($BB$3="４週",AX176/4,IF($BB$3="暦月",'通所介護（100名）'!AX176/('通所介護（100名）'!$BB$8/7),""))</f>
        <v>0</v>
      </c>
      <c r="BA176" s="380"/>
      <c r="BB176" s="312"/>
      <c r="BC176" s="622"/>
      <c r="BD176" s="622"/>
      <c r="BE176" s="622"/>
      <c r="BF176" s="270"/>
    </row>
    <row r="177" spans="2:58" ht="20.25" customHeight="1" x14ac:dyDescent="0.2">
      <c r="B177" s="385"/>
      <c r="C177" s="299"/>
      <c r="D177" s="300"/>
      <c r="E177" s="301"/>
      <c r="F177" s="62">
        <f>C175</f>
        <v>0</v>
      </c>
      <c r="G177" s="283"/>
      <c r="H177" s="263"/>
      <c r="I177" s="264"/>
      <c r="J177" s="264"/>
      <c r="K177" s="265"/>
      <c r="L177" s="288"/>
      <c r="M177" s="289"/>
      <c r="N177" s="289"/>
      <c r="O177" s="290"/>
      <c r="P177" s="627" t="s">
        <v>381</v>
      </c>
      <c r="Q177" s="628"/>
      <c r="R177" s="629"/>
      <c r="S177" s="59" t="str">
        <f>IF(S175="","",VLOOKUP(S175,'[2]シフト記号表（勤務時間帯）'!$C$6:$U$35,19,FALSE))</f>
        <v/>
      </c>
      <c r="T177" s="60" t="str">
        <f>IF(T175="","",VLOOKUP(T175,'[2]シフト記号表（勤務時間帯）'!$C$6:$U$35,19,FALSE))</f>
        <v/>
      </c>
      <c r="U177" s="60" t="str">
        <f>IF(U175="","",VLOOKUP(U175,'[2]シフト記号表（勤務時間帯）'!$C$6:$U$35,19,FALSE))</f>
        <v/>
      </c>
      <c r="V177" s="60" t="str">
        <f>IF(V175="","",VLOOKUP(V175,'[2]シフト記号表（勤務時間帯）'!$C$6:$U$35,19,FALSE))</f>
        <v/>
      </c>
      <c r="W177" s="60" t="str">
        <f>IF(W175="","",VLOOKUP(W175,'[2]シフト記号表（勤務時間帯）'!$C$6:$U$35,19,FALSE))</f>
        <v/>
      </c>
      <c r="X177" s="60" t="str">
        <f>IF(X175="","",VLOOKUP(X175,'[2]シフト記号表（勤務時間帯）'!$C$6:$U$35,19,FALSE))</f>
        <v/>
      </c>
      <c r="Y177" s="61" t="str">
        <f>IF(Y175="","",VLOOKUP(Y175,'[2]シフト記号表（勤務時間帯）'!$C$6:$U$35,19,FALSE))</f>
        <v/>
      </c>
      <c r="Z177" s="59" t="str">
        <f>IF(Z175="","",VLOOKUP(Z175,'[2]シフト記号表（勤務時間帯）'!$C$6:$U$35,19,FALSE))</f>
        <v/>
      </c>
      <c r="AA177" s="60" t="str">
        <f>IF(AA175="","",VLOOKUP(AA175,'[2]シフト記号表（勤務時間帯）'!$C$6:$U$35,19,FALSE))</f>
        <v/>
      </c>
      <c r="AB177" s="60" t="str">
        <f>IF(AB175="","",VLOOKUP(AB175,'[2]シフト記号表（勤務時間帯）'!$C$6:$U$35,19,FALSE))</f>
        <v/>
      </c>
      <c r="AC177" s="60" t="str">
        <f>IF(AC175="","",VLOOKUP(AC175,'[2]シフト記号表（勤務時間帯）'!$C$6:$U$35,19,FALSE))</f>
        <v/>
      </c>
      <c r="AD177" s="60" t="str">
        <f>IF(AD175="","",VLOOKUP(AD175,'[2]シフト記号表（勤務時間帯）'!$C$6:$U$35,19,FALSE))</f>
        <v/>
      </c>
      <c r="AE177" s="60" t="str">
        <f>IF(AE175="","",VLOOKUP(AE175,'[2]シフト記号表（勤務時間帯）'!$C$6:$U$35,19,FALSE))</f>
        <v/>
      </c>
      <c r="AF177" s="61" t="str">
        <f>IF(AF175="","",VLOOKUP(AF175,'[2]シフト記号表（勤務時間帯）'!$C$6:$U$35,19,FALSE))</f>
        <v/>
      </c>
      <c r="AG177" s="59" t="str">
        <f>IF(AG175="","",VLOOKUP(AG175,'[2]シフト記号表（勤務時間帯）'!$C$6:$U$35,19,FALSE))</f>
        <v/>
      </c>
      <c r="AH177" s="60" t="str">
        <f>IF(AH175="","",VLOOKUP(AH175,'[2]シフト記号表（勤務時間帯）'!$C$6:$U$35,19,FALSE))</f>
        <v/>
      </c>
      <c r="AI177" s="60" t="str">
        <f>IF(AI175="","",VLOOKUP(AI175,'[2]シフト記号表（勤務時間帯）'!$C$6:$U$35,19,FALSE))</f>
        <v/>
      </c>
      <c r="AJ177" s="60" t="str">
        <f>IF(AJ175="","",VLOOKUP(AJ175,'[2]シフト記号表（勤務時間帯）'!$C$6:$U$35,19,FALSE))</f>
        <v/>
      </c>
      <c r="AK177" s="60" t="str">
        <f>IF(AK175="","",VLOOKUP(AK175,'[2]シフト記号表（勤務時間帯）'!$C$6:$U$35,19,FALSE))</f>
        <v/>
      </c>
      <c r="AL177" s="60" t="str">
        <f>IF(AL175="","",VLOOKUP(AL175,'[2]シフト記号表（勤務時間帯）'!$C$6:$U$35,19,FALSE))</f>
        <v/>
      </c>
      <c r="AM177" s="61" t="str">
        <f>IF(AM175="","",VLOOKUP(AM175,'[2]シフト記号表（勤務時間帯）'!$C$6:$U$35,19,FALSE))</f>
        <v/>
      </c>
      <c r="AN177" s="59" t="str">
        <f>IF(AN175="","",VLOOKUP(AN175,'[2]シフト記号表（勤務時間帯）'!$C$6:$U$35,19,FALSE))</f>
        <v/>
      </c>
      <c r="AO177" s="60" t="str">
        <f>IF(AO175="","",VLOOKUP(AO175,'[2]シフト記号表（勤務時間帯）'!$C$6:$U$35,19,FALSE))</f>
        <v/>
      </c>
      <c r="AP177" s="60" t="str">
        <f>IF(AP175="","",VLOOKUP(AP175,'[2]シフト記号表（勤務時間帯）'!$C$6:$U$35,19,FALSE))</f>
        <v/>
      </c>
      <c r="AQ177" s="60" t="str">
        <f>IF(AQ175="","",VLOOKUP(AQ175,'[2]シフト記号表（勤務時間帯）'!$C$6:$U$35,19,FALSE))</f>
        <v/>
      </c>
      <c r="AR177" s="60" t="str">
        <f>IF(AR175="","",VLOOKUP(AR175,'[2]シフト記号表（勤務時間帯）'!$C$6:$U$35,19,FALSE))</f>
        <v/>
      </c>
      <c r="AS177" s="60" t="str">
        <f>IF(AS175="","",VLOOKUP(AS175,'[2]シフト記号表（勤務時間帯）'!$C$6:$U$35,19,FALSE))</f>
        <v/>
      </c>
      <c r="AT177" s="61" t="str">
        <f>IF(AT175="","",VLOOKUP(AT175,'[2]シフト記号表（勤務時間帯）'!$C$6:$U$35,19,FALSE))</f>
        <v/>
      </c>
      <c r="AU177" s="59" t="str">
        <f>IF(AU175="","",VLOOKUP(AU175,'[2]シフト記号表（勤務時間帯）'!$C$6:$U$35,19,FALSE))</f>
        <v/>
      </c>
      <c r="AV177" s="60" t="str">
        <f>IF(AV175="","",VLOOKUP(AV175,'[2]シフト記号表（勤務時間帯）'!$C$6:$U$35,19,FALSE))</f>
        <v/>
      </c>
      <c r="AW177" s="60" t="str">
        <f>IF(AW175="","",VLOOKUP(AW175,'[2]シフト記号表（勤務時間帯）'!$C$6:$U$35,19,FALSE))</f>
        <v/>
      </c>
      <c r="AX177" s="381">
        <f>IF($BB$3="４週",SUM(S177:AT177),IF($BB$3="暦月",SUM(S177:AW177),""))</f>
        <v>0</v>
      </c>
      <c r="AY177" s="382"/>
      <c r="AZ177" s="383">
        <f>IF($BB$3="４週",AX177/4,IF($BB$3="暦月",'通所介護（100名）'!AX177/('通所介護（100名）'!$BB$8/7),""))</f>
        <v>0</v>
      </c>
      <c r="BA177" s="384"/>
      <c r="BB177" s="313"/>
      <c r="BC177" s="289"/>
      <c r="BD177" s="289"/>
      <c r="BE177" s="289"/>
      <c r="BF177" s="290"/>
    </row>
    <row r="178" spans="2:58" ht="20.25" customHeight="1" x14ac:dyDescent="0.2">
      <c r="B178" s="385">
        <f>B175+1</f>
        <v>53</v>
      </c>
      <c r="C178" s="294"/>
      <c r="D178" s="295"/>
      <c r="E178" s="296"/>
      <c r="F178" s="126"/>
      <c r="G178" s="282"/>
      <c r="H178" s="284"/>
      <c r="I178" s="264"/>
      <c r="J178" s="264"/>
      <c r="K178" s="265"/>
      <c r="L178" s="285"/>
      <c r="M178" s="286"/>
      <c r="N178" s="286"/>
      <c r="O178" s="287"/>
      <c r="P178" s="630" t="s">
        <v>377</v>
      </c>
      <c r="Q178" s="631"/>
      <c r="R178" s="632"/>
      <c r="S178" s="53"/>
      <c r="T178" s="54"/>
      <c r="U178" s="54"/>
      <c r="V178" s="54"/>
      <c r="W178" s="54"/>
      <c r="X178" s="54"/>
      <c r="Y178" s="55"/>
      <c r="Z178" s="53"/>
      <c r="AA178" s="54"/>
      <c r="AB178" s="54"/>
      <c r="AC178" s="54"/>
      <c r="AD178" s="54"/>
      <c r="AE178" s="54"/>
      <c r="AF178" s="55"/>
      <c r="AG178" s="53"/>
      <c r="AH178" s="54"/>
      <c r="AI178" s="54"/>
      <c r="AJ178" s="54"/>
      <c r="AK178" s="54"/>
      <c r="AL178" s="54"/>
      <c r="AM178" s="55"/>
      <c r="AN178" s="53"/>
      <c r="AO178" s="54"/>
      <c r="AP178" s="54"/>
      <c r="AQ178" s="54"/>
      <c r="AR178" s="54"/>
      <c r="AS178" s="54"/>
      <c r="AT178" s="55"/>
      <c r="AU178" s="53"/>
      <c r="AV178" s="54"/>
      <c r="AW178" s="54"/>
      <c r="AX178" s="373"/>
      <c r="AY178" s="374"/>
      <c r="AZ178" s="375"/>
      <c r="BA178" s="376"/>
      <c r="BB178" s="311"/>
      <c r="BC178" s="286"/>
      <c r="BD178" s="286"/>
      <c r="BE178" s="286"/>
      <c r="BF178" s="287"/>
    </row>
    <row r="179" spans="2:58" ht="20.25" customHeight="1" x14ac:dyDescent="0.2">
      <c r="B179" s="385"/>
      <c r="C179" s="297"/>
      <c r="D179" s="633"/>
      <c r="E179" s="298"/>
      <c r="F179" s="23"/>
      <c r="G179" s="259"/>
      <c r="H179" s="263"/>
      <c r="I179" s="264"/>
      <c r="J179" s="264"/>
      <c r="K179" s="265"/>
      <c r="L179" s="269"/>
      <c r="M179" s="622"/>
      <c r="N179" s="622"/>
      <c r="O179" s="270"/>
      <c r="P179" s="623" t="s">
        <v>380</v>
      </c>
      <c r="Q179" s="624"/>
      <c r="R179" s="625"/>
      <c r="S179" s="56" t="str">
        <f>IF(S178="","",VLOOKUP(S178,'[2]シフト記号表（勤務時間帯）'!$C$6:$K$35,9,FALSE))</f>
        <v/>
      </c>
      <c r="T179" s="57" t="str">
        <f>IF(T178="","",VLOOKUP(T178,'[2]シフト記号表（勤務時間帯）'!$C$6:$K$35,9,FALSE))</f>
        <v/>
      </c>
      <c r="U179" s="57" t="str">
        <f>IF(U178="","",VLOOKUP(U178,'[2]シフト記号表（勤務時間帯）'!$C$6:$K$35,9,FALSE))</f>
        <v/>
      </c>
      <c r="V179" s="57" t="str">
        <f>IF(V178="","",VLOOKUP(V178,'[2]シフト記号表（勤務時間帯）'!$C$6:$K$35,9,FALSE))</f>
        <v/>
      </c>
      <c r="W179" s="57" t="str">
        <f>IF(W178="","",VLOOKUP(W178,'[2]シフト記号表（勤務時間帯）'!$C$6:$K$35,9,FALSE))</f>
        <v/>
      </c>
      <c r="X179" s="57" t="str">
        <f>IF(X178="","",VLOOKUP(X178,'[2]シフト記号表（勤務時間帯）'!$C$6:$K$35,9,FALSE))</f>
        <v/>
      </c>
      <c r="Y179" s="58" t="str">
        <f>IF(Y178="","",VLOOKUP(Y178,'[2]シフト記号表（勤務時間帯）'!$C$6:$K$35,9,FALSE))</f>
        <v/>
      </c>
      <c r="Z179" s="56" t="str">
        <f>IF(Z178="","",VLOOKUP(Z178,'[2]シフト記号表（勤務時間帯）'!$C$6:$K$35,9,FALSE))</f>
        <v/>
      </c>
      <c r="AA179" s="57" t="str">
        <f>IF(AA178="","",VLOOKUP(AA178,'[2]シフト記号表（勤務時間帯）'!$C$6:$K$35,9,FALSE))</f>
        <v/>
      </c>
      <c r="AB179" s="57" t="str">
        <f>IF(AB178="","",VLOOKUP(AB178,'[2]シフト記号表（勤務時間帯）'!$C$6:$K$35,9,FALSE))</f>
        <v/>
      </c>
      <c r="AC179" s="57" t="str">
        <f>IF(AC178="","",VLOOKUP(AC178,'[2]シフト記号表（勤務時間帯）'!$C$6:$K$35,9,FALSE))</f>
        <v/>
      </c>
      <c r="AD179" s="57" t="str">
        <f>IF(AD178="","",VLOOKUP(AD178,'[2]シフト記号表（勤務時間帯）'!$C$6:$K$35,9,FALSE))</f>
        <v/>
      </c>
      <c r="AE179" s="57" t="str">
        <f>IF(AE178="","",VLOOKUP(AE178,'[2]シフト記号表（勤務時間帯）'!$C$6:$K$35,9,FALSE))</f>
        <v/>
      </c>
      <c r="AF179" s="58" t="str">
        <f>IF(AF178="","",VLOOKUP(AF178,'[2]シフト記号表（勤務時間帯）'!$C$6:$K$35,9,FALSE))</f>
        <v/>
      </c>
      <c r="AG179" s="56" t="str">
        <f>IF(AG178="","",VLOOKUP(AG178,'[2]シフト記号表（勤務時間帯）'!$C$6:$K$35,9,FALSE))</f>
        <v/>
      </c>
      <c r="AH179" s="57" t="str">
        <f>IF(AH178="","",VLOOKUP(AH178,'[2]シフト記号表（勤務時間帯）'!$C$6:$K$35,9,FALSE))</f>
        <v/>
      </c>
      <c r="AI179" s="57" t="str">
        <f>IF(AI178="","",VLOOKUP(AI178,'[2]シフト記号表（勤務時間帯）'!$C$6:$K$35,9,FALSE))</f>
        <v/>
      </c>
      <c r="AJ179" s="57" t="str">
        <f>IF(AJ178="","",VLOOKUP(AJ178,'[2]シフト記号表（勤務時間帯）'!$C$6:$K$35,9,FALSE))</f>
        <v/>
      </c>
      <c r="AK179" s="57" t="str">
        <f>IF(AK178="","",VLOOKUP(AK178,'[2]シフト記号表（勤務時間帯）'!$C$6:$K$35,9,FALSE))</f>
        <v/>
      </c>
      <c r="AL179" s="57" t="str">
        <f>IF(AL178="","",VLOOKUP(AL178,'[2]シフト記号表（勤務時間帯）'!$C$6:$K$35,9,FALSE))</f>
        <v/>
      </c>
      <c r="AM179" s="58" t="str">
        <f>IF(AM178="","",VLOOKUP(AM178,'[2]シフト記号表（勤務時間帯）'!$C$6:$K$35,9,FALSE))</f>
        <v/>
      </c>
      <c r="AN179" s="56" t="str">
        <f>IF(AN178="","",VLOOKUP(AN178,'[2]シフト記号表（勤務時間帯）'!$C$6:$K$35,9,FALSE))</f>
        <v/>
      </c>
      <c r="AO179" s="57" t="str">
        <f>IF(AO178="","",VLOOKUP(AO178,'[2]シフト記号表（勤務時間帯）'!$C$6:$K$35,9,FALSE))</f>
        <v/>
      </c>
      <c r="AP179" s="57" t="str">
        <f>IF(AP178="","",VLOOKUP(AP178,'[2]シフト記号表（勤務時間帯）'!$C$6:$K$35,9,FALSE))</f>
        <v/>
      </c>
      <c r="AQ179" s="57" t="str">
        <f>IF(AQ178="","",VLOOKUP(AQ178,'[2]シフト記号表（勤務時間帯）'!$C$6:$K$35,9,FALSE))</f>
        <v/>
      </c>
      <c r="AR179" s="57" t="str">
        <f>IF(AR178="","",VLOOKUP(AR178,'[2]シフト記号表（勤務時間帯）'!$C$6:$K$35,9,FALSE))</f>
        <v/>
      </c>
      <c r="AS179" s="57" t="str">
        <f>IF(AS178="","",VLOOKUP(AS178,'[2]シフト記号表（勤務時間帯）'!$C$6:$K$35,9,FALSE))</f>
        <v/>
      </c>
      <c r="AT179" s="58" t="str">
        <f>IF(AT178="","",VLOOKUP(AT178,'[2]シフト記号表（勤務時間帯）'!$C$6:$K$35,9,FALSE))</f>
        <v/>
      </c>
      <c r="AU179" s="56" t="str">
        <f>IF(AU178="","",VLOOKUP(AU178,'[2]シフト記号表（勤務時間帯）'!$C$6:$K$35,9,FALSE))</f>
        <v/>
      </c>
      <c r="AV179" s="57" t="str">
        <f>IF(AV178="","",VLOOKUP(AV178,'[2]シフト記号表（勤務時間帯）'!$C$6:$K$35,9,FALSE))</f>
        <v/>
      </c>
      <c r="AW179" s="57" t="str">
        <f>IF(AW178="","",VLOOKUP(AW178,'[2]シフト記号表（勤務時間帯）'!$C$6:$K$35,9,FALSE))</f>
        <v/>
      </c>
      <c r="AX179" s="377">
        <f>IF($BB$3="４週",SUM(S179:AT179),IF($BB$3="暦月",SUM(S179:AW179),""))</f>
        <v>0</v>
      </c>
      <c r="AY179" s="378"/>
      <c r="AZ179" s="379">
        <f>IF($BB$3="４週",AX179/4,IF($BB$3="暦月",'通所介護（100名）'!AX179/('通所介護（100名）'!$BB$8/7),""))</f>
        <v>0</v>
      </c>
      <c r="BA179" s="380"/>
      <c r="BB179" s="312"/>
      <c r="BC179" s="622"/>
      <c r="BD179" s="622"/>
      <c r="BE179" s="622"/>
      <c r="BF179" s="270"/>
    </row>
    <row r="180" spans="2:58" ht="20.25" customHeight="1" x14ac:dyDescent="0.2">
      <c r="B180" s="385"/>
      <c r="C180" s="299"/>
      <c r="D180" s="300"/>
      <c r="E180" s="301"/>
      <c r="F180" s="62">
        <f>C178</f>
        <v>0</v>
      </c>
      <c r="G180" s="283"/>
      <c r="H180" s="263"/>
      <c r="I180" s="264"/>
      <c r="J180" s="264"/>
      <c r="K180" s="265"/>
      <c r="L180" s="288"/>
      <c r="M180" s="289"/>
      <c r="N180" s="289"/>
      <c r="O180" s="290"/>
      <c r="P180" s="627" t="s">
        <v>381</v>
      </c>
      <c r="Q180" s="628"/>
      <c r="R180" s="629"/>
      <c r="S180" s="59" t="str">
        <f>IF(S178="","",VLOOKUP(S178,'[2]シフト記号表（勤務時間帯）'!$C$6:$U$35,19,FALSE))</f>
        <v/>
      </c>
      <c r="T180" s="60" t="str">
        <f>IF(T178="","",VLOOKUP(T178,'[2]シフト記号表（勤務時間帯）'!$C$6:$U$35,19,FALSE))</f>
        <v/>
      </c>
      <c r="U180" s="60" t="str">
        <f>IF(U178="","",VLOOKUP(U178,'[2]シフト記号表（勤務時間帯）'!$C$6:$U$35,19,FALSE))</f>
        <v/>
      </c>
      <c r="V180" s="60" t="str">
        <f>IF(V178="","",VLOOKUP(V178,'[2]シフト記号表（勤務時間帯）'!$C$6:$U$35,19,FALSE))</f>
        <v/>
      </c>
      <c r="W180" s="60" t="str">
        <f>IF(W178="","",VLOOKUP(W178,'[2]シフト記号表（勤務時間帯）'!$C$6:$U$35,19,FALSE))</f>
        <v/>
      </c>
      <c r="X180" s="60" t="str">
        <f>IF(X178="","",VLOOKUP(X178,'[2]シフト記号表（勤務時間帯）'!$C$6:$U$35,19,FALSE))</f>
        <v/>
      </c>
      <c r="Y180" s="61" t="str">
        <f>IF(Y178="","",VLOOKUP(Y178,'[2]シフト記号表（勤務時間帯）'!$C$6:$U$35,19,FALSE))</f>
        <v/>
      </c>
      <c r="Z180" s="59" t="str">
        <f>IF(Z178="","",VLOOKUP(Z178,'[2]シフト記号表（勤務時間帯）'!$C$6:$U$35,19,FALSE))</f>
        <v/>
      </c>
      <c r="AA180" s="60" t="str">
        <f>IF(AA178="","",VLOOKUP(AA178,'[2]シフト記号表（勤務時間帯）'!$C$6:$U$35,19,FALSE))</f>
        <v/>
      </c>
      <c r="AB180" s="60" t="str">
        <f>IF(AB178="","",VLOOKUP(AB178,'[2]シフト記号表（勤務時間帯）'!$C$6:$U$35,19,FALSE))</f>
        <v/>
      </c>
      <c r="AC180" s="60" t="str">
        <f>IF(AC178="","",VLOOKUP(AC178,'[2]シフト記号表（勤務時間帯）'!$C$6:$U$35,19,FALSE))</f>
        <v/>
      </c>
      <c r="AD180" s="60" t="str">
        <f>IF(AD178="","",VLOOKUP(AD178,'[2]シフト記号表（勤務時間帯）'!$C$6:$U$35,19,FALSE))</f>
        <v/>
      </c>
      <c r="AE180" s="60" t="str">
        <f>IF(AE178="","",VLOOKUP(AE178,'[2]シフト記号表（勤務時間帯）'!$C$6:$U$35,19,FALSE))</f>
        <v/>
      </c>
      <c r="AF180" s="61" t="str">
        <f>IF(AF178="","",VLOOKUP(AF178,'[2]シフト記号表（勤務時間帯）'!$C$6:$U$35,19,FALSE))</f>
        <v/>
      </c>
      <c r="AG180" s="59" t="str">
        <f>IF(AG178="","",VLOOKUP(AG178,'[2]シフト記号表（勤務時間帯）'!$C$6:$U$35,19,FALSE))</f>
        <v/>
      </c>
      <c r="AH180" s="60" t="str">
        <f>IF(AH178="","",VLOOKUP(AH178,'[2]シフト記号表（勤務時間帯）'!$C$6:$U$35,19,FALSE))</f>
        <v/>
      </c>
      <c r="AI180" s="60" t="str">
        <f>IF(AI178="","",VLOOKUP(AI178,'[2]シフト記号表（勤務時間帯）'!$C$6:$U$35,19,FALSE))</f>
        <v/>
      </c>
      <c r="AJ180" s="60" t="str">
        <f>IF(AJ178="","",VLOOKUP(AJ178,'[2]シフト記号表（勤務時間帯）'!$C$6:$U$35,19,FALSE))</f>
        <v/>
      </c>
      <c r="AK180" s="60" t="str">
        <f>IF(AK178="","",VLOOKUP(AK178,'[2]シフト記号表（勤務時間帯）'!$C$6:$U$35,19,FALSE))</f>
        <v/>
      </c>
      <c r="AL180" s="60" t="str">
        <f>IF(AL178="","",VLOOKUP(AL178,'[2]シフト記号表（勤務時間帯）'!$C$6:$U$35,19,FALSE))</f>
        <v/>
      </c>
      <c r="AM180" s="61" t="str">
        <f>IF(AM178="","",VLOOKUP(AM178,'[2]シフト記号表（勤務時間帯）'!$C$6:$U$35,19,FALSE))</f>
        <v/>
      </c>
      <c r="AN180" s="59" t="str">
        <f>IF(AN178="","",VLOOKUP(AN178,'[2]シフト記号表（勤務時間帯）'!$C$6:$U$35,19,FALSE))</f>
        <v/>
      </c>
      <c r="AO180" s="60" t="str">
        <f>IF(AO178="","",VLOOKUP(AO178,'[2]シフト記号表（勤務時間帯）'!$C$6:$U$35,19,FALSE))</f>
        <v/>
      </c>
      <c r="AP180" s="60" t="str">
        <f>IF(AP178="","",VLOOKUP(AP178,'[2]シフト記号表（勤務時間帯）'!$C$6:$U$35,19,FALSE))</f>
        <v/>
      </c>
      <c r="AQ180" s="60" t="str">
        <f>IF(AQ178="","",VLOOKUP(AQ178,'[2]シフト記号表（勤務時間帯）'!$C$6:$U$35,19,FALSE))</f>
        <v/>
      </c>
      <c r="AR180" s="60" t="str">
        <f>IF(AR178="","",VLOOKUP(AR178,'[2]シフト記号表（勤務時間帯）'!$C$6:$U$35,19,FALSE))</f>
        <v/>
      </c>
      <c r="AS180" s="60" t="str">
        <f>IF(AS178="","",VLOOKUP(AS178,'[2]シフト記号表（勤務時間帯）'!$C$6:$U$35,19,FALSE))</f>
        <v/>
      </c>
      <c r="AT180" s="61" t="str">
        <f>IF(AT178="","",VLOOKUP(AT178,'[2]シフト記号表（勤務時間帯）'!$C$6:$U$35,19,FALSE))</f>
        <v/>
      </c>
      <c r="AU180" s="59" t="str">
        <f>IF(AU178="","",VLOOKUP(AU178,'[2]シフト記号表（勤務時間帯）'!$C$6:$U$35,19,FALSE))</f>
        <v/>
      </c>
      <c r="AV180" s="60" t="str">
        <f>IF(AV178="","",VLOOKUP(AV178,'[2]シフト記号表（勤務時間帯）'!$C$6:$U$35,19,FALSE))</f>
        <v/>
      </c>
      <c r="AW180" s="60" t="str">
        <f>IF(AW178="","",VLOOKUP(AW178,'[2]シフト記号表（勤務時間帯）'!$C$6:$U$35,19,FALSE))</f>
        <v/>
      </c>
      <c r="AX180" s="381">
        <f>IF($BB$3="４週",SUM(S180:AT180),IF($BB$3="暦月",SUM(S180:AW180),""))</f>
        <v>0</v>
      </c>
      <c r="AY180" s="382"/>
      <c r="AZ180" s="383">
        <f>IF($BB$3="４週",AX180/4,IF($BB$3="暦月",'通所介護（100名）'!AX180/('通所介護（100名）'!$BB$8/7),""))</f>
        <v>0</v>
      </c>
      <c r="BA180" s="384"/>
      <c r="BB180" s="313"/>
      <c r="BC180" s="289"/>
      <c r="BD180" s="289"/>
      <c r="BE180" s="289"/>
      <c r="BF180" s="290"/>
    </row>
    <row r="181" spans="2:58" ht="20.25" customHeight="1" x14ac:dyDescent="0.2">
      <c r="B181" s="385">
        <f>B178+1</f>
        <v>54</v>
      </c>
      <c r="C181" s="294"/>
      <c r="D181" s="295"/>
      <c r="E181" s="296"/>
      <c r="F181" s="126"/>
      <c r="G181" s="282"/>
      <c r="H181" s="284"/>
      <c r="I181" s="264"/>
      <c r="J181" s="264"/>
      <c r="K181" s="265"/>
      <c r="L181" s="285"/>
      <c r="M181" s="286"/>
      <c r="N181" s="286"/>
      <c r="O181" s="287"/>
      <c r="P181" s="630" t="s">
        <v>377</v>
      </c>
      <c r="Q181" s="631"/>
      <c r="R181" s="632"/>
      <c r="S181" s="53"/>
      <c r="T181" s="54"/>
      <c r="U181" s="54"/>
      <c r="V181" s="54"/>
      <c r="W181" s="54"/>
      <c r="X181" s="54"/>
      <c r="Y181" s="55"/>
      <c r="Z181" s="53"/>
      <c r="AA181" s="54"/>
      <c r="AB181" s="54"/>
      <c r="AC181" s="54"/>
      <c r="AD181" s="54"/>
      <c r="AE181" s="54"/>
      <c r="AF181" s="55"/>
      <c r="AG181" s="53"/>
      <c r="AH181" s="54"/>
      <c r="AI181" s="54"/>
      <c r="AJ181" s="54"/>
      <c r="AK181" s="54"/>
      <c r="AL181" s="54"/>
      <c r="AM181" s="55"/>
      <c r="AN181" s="53"/>
      <c r="AO181" s="54"/>
      <c r="AP181" s="54"/>
      <c r="AQ181" s="54"/>
      <c r="AR181" s="54"/>
      <c r="AS181" s="54"/>
      <c r="AT181" s="55"/>
      <c r="AU181" s="53"/>
      <c r="AV181" s="54"/>
      <c r="AW181" s="54"/>
      <c r="AX181" s="373"/>
      <c r="AY181" s="374"/>
      <c r="AZ181" s="375"/>
      <c r="BA181" s="376"/>
      <c r="BB181" s="311"/>
      <c r="BC181" s="286"/>
      <c r="BD181" s="286"/>
      <c r="BE181" s="286"/>
      <c r="BF181" s="287"/>
    </row>
    <row r="182" spans="2:58" ht="20.25" customHeight="1" x14ac:dyDescent="0.2">
      <c r="B182" s="385"/>
      <c r="C182" s="297"/>
      <c r="D182" s="633"/>
      <c r="E182" s="298"/>
      <c r="F182" s="23"/>
      <c r="G182" s="259"/>
      <c r="H182" s="263"/>
      <c r="I182" s="264"/>
      <c r="J182" s="264"/>
      <c r="K182" s="265"/>
      <c r="L182" s="269"/>
      <c r="M182" s="622"/>
      <c r="N182" s="622"/>
      <c r="O182" s="270"/>
      <c r="P182" s="623" t="s">
        <v>380</v>
      </c>
      <c r="Q182" s="624"/>
      <c r="R182" s="625"/>
      <c r="S182" s="56" t="str">
        <f>IF(S181="","",VLOOKUP(S181,'[2]シフト記号表（勤務時間帯）'!$C$6:$K$35,9,FALSE))</f>
        <v/>
      </c>
      <c r="T182" s="57" t="str">
        <f>IF(T181="","",VLOOKUP(T181,'[2]シフト記号表（勤務時間帯）'!$C$6:$K$35,9,FALSE))</f>
        <v/>
      </c>
      <c r="U182" s="57" t="str">
        <f>IF(U181="","",VLOOKUP(U181,'[2]シフト記号表（勤務時間帯）'!$C$6:$K$35,9,FALSE))</f>
        <v/>
      </c>
      <c r="V182" s="57" t="str">
        <f>IF(V181="","",VLOOKUP(V181,'[2]シフト記号表（勤務時間帯）'!$C$6:$K$35,9,FALSE))</f>
        <v/>
      </c>
      <c r="W182" s="57" t="str">
        <f>IF(W181="","",VLOOKUP(W181,'[2]シフト記号表（勤務時間帯）'!$C$6:$K$35,9,FALSE))</f>
        <v/>
      </c>
      <c r="X182" s="57" t="str">
        <f>IF(X181="","",VLOOKUP(X181,'[2]シフト記号表（勤務時間帯）'!$C$6:$K$35,9,FALSE))</f>
        <v/>
      </c>
      <c r="Y182" s="58" t="str">
        <f>IF(Y181="","",VLOOKUP(Y181,'[2]シフト記号表（勤務時間帯）'!$C$6:$K$35,9,FALSE))</f>
        <v/>
      </c>
      <c r="Z182" s="56" t="str">
        <f>IF(Z181="","",VLOOKUP(Z181,'[2]シフト記号表（勤務時間帯）'!$C$6:$K$35,9,FALSE))</f>
        <v/>
      </c>
      <c r="AA182" s="57" t="str">
        <f>IF(AA181="","",VLOOKUP(AA181,'[2]シフト記号表（勤務時間帯）'!$C$6:$K$35,9,FALSE))</f>
        <v/>
      </c>
      <c r="AB182" s="57" t="str">
        <f>IF(AB181="","",VLOOKUP(AB181,'[2]シフト記号表（勤務時間帯）'!$C$6:$K$35,9,FALSE))</f>
        <v/>
      </c>
      <c r="AC182" s="57" t="str">
        <f>IF(AC181="","",VLOOKUP(AC181,'[2]シフト記号表（勤務時間帯）'!$C$6:$K$35,9,FALSE))</f>
        <v/>
      </c>
      <c r="AD182" s="57" t="str">
        <f>IF(AD181="","",VLOOKUP(AD181,'[2]シフト記号表（勤務時間帯）'!$C$6:$K$35,9,FALSE))</f>
        <v/>
      </c>
      <c r="AE182" s="57" t="str">
        <f>IF(AE181="","",VLOOKUP(AE181,'[2]シフト記号表（勤務時間帯）'!$C$6:$K$35,9,FALSE))</f>
        <v/>
      </c>
      <c r="AF182" s="58" t="str">
        <f>IF(AF181="","",VLOOKUP(AF181,'[2]シフト記号表（勤務時間帯）'!$C$6:$K$35,9,FALSE))</f>
        <v/>
      </c>
      <c r="AG182" s="56" t="str">
        <f>IF(AG181="","",VLOOKUP(AG181,'[2]シフト記号表（勤務時間帯）'!$C$6:$K$35,9,FALSE))</f>
        <v/>
      </c>
      <c r="AH182" s="57" t="str">
        <f>IF(AH181="","",VLOOKUP(AH181,'[2]シフト記号表（勤務時間帯）'!$C$6:$K$35,9,FALSE))</f>
        <v/>
      </c>
      <c r="AI182" s="57" t="str">
        <f>IF(AI181="","",VLOOKUP(AI181,'[2]シフト記号表（勤務時間帯）'!$C$6:$K$35,9,FALSE))</f>
        <v/>
      </c>
      <c r="AJ182" s="57" t="str">
        <f>IF(AJ181="","",VLOOKUP(AJ181,'[2]シフト記号表（勤務時間帯）'!$C$6:$K$35,9,FALSE))</f>
        <v/>
      </c>
      <c r="AK182" s="57" t="str">
        <f>IF(AK181="","",VLOOKUP(AK181,'[2]シフト記号表（勤務時間帯）'!$C$6:$K$35,9,FALSE))</f>
        <v/>
      </c>
      <c r="AL182" s="57" t="str">
        <f>IF(AL181="","",VLOOKUP(AL181,'[2]シフト記号表（勤務時間帯）'!$C$6:$K$35,9,FALSE))</f>
        <v/>
      </c>
      <c r="AM182" s="58" t="str">
        <f>IF(AM181="","",VLOOKUP(AM181,'[2]シフト記号表（勤務時間帯）'!$C$6:$K$35,9,FALSE))</f>
        <v/>
      </c>
      <c r="AN182" s="56" t="str">
        <f>IF(AN181="","",VLOOKUP(AN181,'[2]シフト記号表（勤務時間帯）'!$C$6:$K$35,9,FALSE))</f>
        <v/>
      </c>
      <c r="AO182" s="57" t="str">
        <f>IF(AO181="","",VLOOKUP(AO181,'[2]シフト記号表（勤務時間帯）'!$C$6:$K$35,9,FALSE))</f>
        <v/>
      </c>
      <c r="AP182" s="57" t="str">
        <f>IF(AP181="","",VLOOKUP(AP181,'[2]シフト記号表（勤務時間帯）'!$C$6:$K$35,9,FALSE))</f>
        <v/>
      </c>
      <c r="AQ182" s="57" t="str">
        <f>IF(AQ181="","",VLOOKUP(AQ181,'[2]シフト記号表（勤務時間帯）'!$C$6:$K$35,9,FALSE))</f>
        <v/>
      </c>
      <c r="AR182" s="57" t="str">
        <f>IF(AR181="","",VLOOKUP(AR181,'[2]シフト記号表（勤務時間帯）'!$C$6:$K$35,9,FALSE))</f>
        <v/>
      </c>
      <c r="AS182" s="57" t="str">
        <f>IF(AS181="","",VLOOKUP(AS181,'[2]シフト記号表（勤務時間帯）'!$C$6:$K$35,9,FALSE))</f>
        <v/>
      </c>
      <c r="AT182" s="58" t="str">
        <f>IF(AT181="","",VLOOKUP(AT181,'[2]シフト記号表（勤務時間帯）'!$C$6:$K$35,9,FALSE))</f>
        <v/>
      </c>
      <c r="AU182" s="56" t="str">
        <f>IF(AU181="","",VLOOKUP(AU181,'[2]シフト記号表（勤務時間帯）'!$C$6:$K$35,9,FALSE))</f>
        <v/>
      </c>
      <c r="AV182" s="57" t="str">
        <f>IF(AV181="","",VLOOKUP(AV181,'[2]シフト記号表（勤務時間帯）'!$C$6:$K$35,9,FALSE))</f>
        <v/>
      </c>
      <c r="AW182" s="57" t="str">
        <f>IF(AW181="","",VLOOKUP(AW181,'[2]シフト記号表（勤務時間帯）'!$C$6:$K$35,9,FALSE))</f>
        <v/>
      </c>
      <c r="AX182" s="377">
        <f>IF($BB$3="４週",SUM(S182:AT182),IF($BB$3="暦月",SUM(S182:AW182),""))</f>
        <v>0</v>
      </c>
      <c r="AY182" s="378"/>
      <c r="AZ182" s="379">
        <f>IF($BB$3="４週",AX182/4,IF($BB$3="暦月",'通所介護（100名）'!AX182/('通所介護（100名）'!$BB$8/7),""))</f>
        <v>0</v>
      </c>
      <c r="BA182" s="380"/>
      <c r="BB182" s="312"/>
      <c r="BC182" s="622"/>
      <c r="BD182" s="622"/>
      <c r="BE182" s="622"/>
      <c r="BF182" s="270"/>
    </row>
    <row r="183" spans="2:58" ht="20.25" customHeight="1" x14ac:dyDescent="0.2">
      <c r="B183" s="385"/>
      <c r="C183" s="299"/>
      <c r="D183" s="300"/>
      <c r="E183" s="301"/>
      <c r="F183" s="62">
        <f>C181</f>
        <v>0</v>
      </c>
      <c r="G183" s="283"/>
      <c r="H183" s="263"/>
      <c r="I183" s="264"/>
      <c r="J183" s="264"/>
      <c r="K183" s="265"/>
      <c r="L183" s="288"/>
      <c r="M183" s="289"/>
      <c r="N183" s="289"/>
      <c r="O183" s="290"/>
      <c r="P183" s="627" t="s">
        <v>381</v>
      </c>
      <c r="Q183" s="628"/>
      <c r="R183" s="629"/>
      <c r="S183" s="59" t="str">
        <f>IF(S181="","",VLOOKUP(S181,'[2]シフト記号表（勤務時間帯）'!$C$6:$U$35,19,FALSE))</f>
        <v/>
      </c>
      <c r="T183" s="60" t="str">
        <f>IF(T181="","",VLOOKUP(T181,'[2]シフト記号表（勤務時間帯）'!$C$6:$U$35,19,FALSE))</f>
        <v/>
      </c>
      <c r="U183" s="60" t="str">
        <f>IF(U181="","",VLOOKUP(U181,'[2]シフト記号表（勤務時間帯）'!$C$6:$U$35,19,FALSE))</f>
        <v/>
      </c>
      <c r="V183" s="60" t="str">
        <f>IF(V181="","",VLOOKUP(V181,'[2]シフト記号表（勤務時間帯）'!$C$6:$U$35,19,FALSE))</f>
        <v/>
      </c>
      <c r="W183" s="60" t="str">
        <f>IF(W181="","",VLOOKUP(W181,'[2]シフト記号表（勤務時間帯）'!$C$6:$U$35,19,FALSE))</f>
        <v/>
      </c>
      <c r="X183" s="60" t="str">
        <f>IF(X181="","",VLOOKUP(X181,'[2]シフト記号表（勤務時間帯）'!$C$6:$U$35,19,FALSE))</f>
        <v/>
      </c>
      <c r="Y183" s="61" t="str">
        <f>IF(Y181="","",VLOOKUP(Y181,'[2]シフト記号表（勤務時間帯）'!$C$6:$U$35,19,FALSE))</f>
        <v/>
      </c>
      <c r="Z183" s="59" t="str">
        <f>IF(Z181="","",VLOOKUP(Z181,'[2]シフト記号表（勤務時間帯）'!$C$6:$U$35,19,FALSE))</f>
        <v/>
      </c>
      <c r="AA183" s="60" t="str">
        <f>IF(AA181="","",VLOOKUP(AA181,'[2]シフト記号表（勤務時間帯）'!$C$6:$U$35,19,FALSE))</f>
        <v/>
      </c>
      <c r="AB183" s="60" t="str">
        <f>IF(AB181="","",VLOOKUP(AB181,'[2]シフト記号表（勤務時間帯）'!$C$6:$U$35,19,FALSE))</f>
        <v/>
      </c>
      <c r="AC183" s="60" t="str">
        <f>IF(AC181="","",VLOOKUP(AC181,'[2]シフト記号表（勤務時間帯）'!$C$6:$U$35,19,FALSE))</f>
        <v/>
      </c>
      <c r="AD183" s="60" t="str">
        <f>IF(AD181="","",VLOOKUP(AD181,'[2]シフト記号表（勤務時間帯）'!$C$6:$U$35,19,FALSE))</f>
        <v/>
      </c>
      <c r="AE183" s="60" t="str">
        <f>IF(AE181="","",VLOOKUP(AE181,'[2]シフト記号表（勤務時間帯）'!$C$6:$U$35,19,FALSE))</f>
        <v/>
      </c>
      <c r="AF183" s="61" t="str">
        <f>IF(AF181="","",VLOOKUP(AF181,'[2]シフト記号表（勤務時間帯）'!$C$6:$U$35,19,FALSE))</f>
        <v/>
      </c>
      <c r="AG183" s="59" t="str">
        <f>IF(AG181="","",VLOOKUP(AG181,'[2]シフト記号表（勤務時間帯）'!$C$6:$U$35,19,FALSE))</f>
        <v/>
      </c>
      <c r="AH183" s="60" t="str">
        <f>IF(AH181="","",VLOOKUP(AH181,'[2]シフト記号表（勤務時間帯）'!$C$6:$U$35,19,FALSE))</f>
        <v/>
      </c>
      <c r="AI183" s="60" t="str">
        <f>IF(AI181="","",VLOOKUP(AI181,'[2]シフト記号表（勤務時間帯）'!$C$6:$U$35,19,FALSE))</f>
        <v/>
      </c>
      <c r="AJ183" s="60" t="str">
        <f>IF(AJ181="","",VLOOKUP(AJ181,'[2]シフト記号表（勤務時間帯）'!$C$6:$U$35,19,FALSE))</f>
        <v/>
      </c>
      <c r="AK183" s="60" t="str">
        <f>IF(AK181="","",VLOOKUP(AK181,'[2]シフト記号表（勤務時間帯）'!$C$6:$U$35,19,FALSE))</f>
        <v/>
      </c>
      <c r="AL183" s="60" t="str">
        <f>IF(AL181="","",VLOOKUP(AL181,'[2]シフト記号表（勤務時間帯）'!$C$6:$U$35,19,FALSE))</f>
        <v/>
      </c>
      <c r="AM183" s="61" t="str">
        <f>IF(AM181="","",VLOOKUP(AM181,'[2]シフト記号表（勤務時間帯）'!$C$6:$U$35,19,FALSE))</f>
        <v/>
      </c>
      <c r="AN183" s="59" t="str">
        <f>IF(AN181="","",VLOOKUP(AN181,'[2]シフト記号表（勤務時間帯）'!$C$6:$U$35,19,FALSE))</f>
        <v/>
      </c>
      <c r="AO183" s="60" t="str">
        <f>IF(AO181="","",VLOOKUP(AO181,'[2]シフト記号表（勤務時間帯）'!$C$6:$U$35,19,FALSE))</f>
        <v/>
      </c>
      <c r="AP183" s="60" t="str">
        <f>IF(AP181="","",VLOOKUP(AP181,'[2]シフト記号表（勤務時間帯）'!$C$6:$U$35,19,FALSE))</f>
        <v/>
      </c>
      <c r="AQ183" s="60" t="str">
        <f>IF(AQ181="","",VLOOKUP(AQ181,'[2]シフト記号表（勤務時間帯）'!$C$6:$U$35,19,FALSE))</f>
        <v/>
      </c>
      <c r="AR183" s="60" t="str">
        <f>IF(AR181="","",VLOOKUP(AR181,'[2]シフト記号表（勤務時間帯）'!$C$6:$U$35,19,FALSE))</f>
        <v/>
      </c>
      <c r="AS183" s="60" t="str">
        <f>IF(AS181="","",VLOOKUP(AS181,'[2]シフト記号表（勤務時間帯）'!$C$6:$U$35,19,FALSE))</f>
        <v/>
      </c>
      <c r="AT183" s="61" t="str">
        <f>IF(AT181="","",VLOOKUP(AT181,'[2]シフト記号表（勤務時間帯）'!$C$6:$U$35,19,FALSE))</f>
        <v/>
      </c>
      <c r="AU183" s="59" t="str">
        <f>IF(AU181="","",VLOOKUP(AU181,'[2]シフト記号表（勤務時間帯）'!$C$6:$U$35,19,FALSE))</f>
        <v/>
      </c>
      <c r="AV183" s="60" t="str">
        <f>IF(AV181="","",VLOOKUP(AV181,'[2]シフト記号表（勤務時間帯）'!$C$6:$U$35,19,FALSE))</f>
        <v/>
      </c>
      <c r="AW183" s="60" t="str">
        <f>IF(AW181="","",VLOOKUP(AW181,'[2]シフト記号表（勤務時間帯）'!$C$6:$U$35,19,FALSE))</f>
        <v/>
      </c>
      <c r="AX183" s="381">
        <f>IF($BB$3="４週",SUM(S183:AT183),IF($BB$3="暦月",SUM(S183:AW183),""))</f>
        <v>0</v>
      </c>
      <c r="AY183" s="382"/>
      <c r="AZ183" s="383">
        <f>IF($BB$3="４週",AX183/4,IF($BB$3="暦月",'通所介護（100名）'!AX183/('通所介護（100名）'!$BB$8/7),""))</f>
        <v>0</v>
      </c>
      <c r="BA183" s="384"/>
      <c r="BB183" s="313"/>
      <c r="BC183" s="289"/>
      <c r="BD183" s="289"/>
      <c r="BE183" s="289"/>
      <c r="BF183" s="290"/>
    </row>
    <row r="184" spans="2:58" ht="20.25" customHeight="1" x14ac:dyDescent="0.2">
      <c r="B184" s="385">
        <f>B181+1</f>
        <v>55</v>
      </c>
      <c r="C184" s="294"/>
      <c r="D184" s="295"/>
      <c r="E184" s="296"/>
      <c r="F184" s="126"/>
      <c r="G184" s="282"/>
      <c r="H184" s="284"/>
      <c r="I184" s="264"/>
      <c r="J184" s="264"/>
      <c r="K184" s="265"/>
      <c r="L184" s="285"/>
      <c r="M184" s="286"/>
      <c r="N184" s="286"/>
      <c r="O184" s="287"/>
      <c r="P184" s="630" t="s">
        <v>377</v>
      </c>
      <c r="Q184" s="631"/>
      <c r="R184" s="632"/>
      <c r="S184" s="53"/>
      <c r="T184" s="54"/>
      <c r="U184" s="54"/>
      <c r="V184" s="54"/>
      <c r="W184" s="54"/>
      <c r="X184" s="54"/>
      <c r="Y184" s="55"/>
      <c r="Z184" s="53"/>
      <c r="AA184" s="54"/>
      <c r="AB184" s="54"/>
      <c r="AC184" s="54"/>
      <c r="AD184" s="54"/>
      <c r="AE184" s="54"/>
      <c r="AF184" s="55"/>
      <c r="AG184" s="53"/>
      <c r="AH184" s="54"/>
      <c r="AI184" s="54"/>
      <c r="AJ184" s="54"/>
      <c r="AK184" s="54"/>
      <c r="AL184" s="54"/>
      <c r="AM184" s="55"/>
      <c r="AN184" s="53"/>
      <c r="AO184" s="54"/>
      <c r="AP184" s="54"/>
      <c r="AQ184" s="54"/>
      <c r="AR184" s="54"/>
      <c r="AS184" s="54"/>
      <c r="AT184" s="55"/>
      <c r="AU184" s="53"/>
      <c r="AV184" s="54"/>
      <c r="AW184" s="54"/>
      <c r="AX184" s="373"/>
      <c r="AY184" s="374"/>
      <c r="AZ184" s="375"/>
      <c r="BA184" s="376"/>
      <c r="BB184" s="311"/>
      <c r="BC184" s="286"/>
      <c r="BD184" s="286"/>
      <c r="BE184" s="286"/>
      <c r="BF184" s="287"/>
    </row>
    <row r="185" spans="2:58" ht="20.25" customHeight="1" x14ac:dyDescent="0.2">
      <c r="B185" s="385"/>
      <c r="C185" s="297"/>
      <c r="D185" s="633"/>
      <c r="E185" s="298"/>
      <c r="F185" s="23"/>
      <c r="G185" s="259"/>
      <c r="H185" s="263"/>
      <c r="I185" s="264"/>
      <c r="J185" s="264"/>
      <c r="K185" s="265"/>
      <c r="L185" s="269"/>
      <c r="M185" s="622"/>
      <c r="N185" s="622"/>
      <c r="O185" s="270"/>
      <c r="P185" s="623" t="s">
        <v>380</v>
      </c>
      <c r="Q185" s="624"/>
      <c r="R185" s="625"/>
      <c r="S185" s="56" t="str">
        <f>IF(S184="","",VLOOKUP(S184,'[2]シフト記号表（勤務時間帯）'!$C$6:$K$35,9,FALSE))</f>
        <v/>
      </c>
      <c r="T185" s="57" t="str">
        <f>IF(T184="","",VLOOKUP(T184,'[2]シフト記号表（勤務時間帯）'!$C$6:$K$35,9,FALSE))</f>
        <v/>
      </c>
      <c r="U185" s="57" t="str">
        <f>IF(U184="","",VLOOKUP(U184,'[2]シフト記号表（勤務時間帯）'!$C$6:$K$35,9,FALSE))</f>
        <v/>
      </c>
      <c r="V185" s="57" t="str">
        <f>IF(V184="","",VLOOKUP(V184,'[2]シフト記号表（勤務時間帯）'!$C$6:$K$35,9,FALSE))</f>
        <v/>
      </c>
      <c r="W185" s="57" t="str">
        <f>IF(W184="","",VLOOKUP(W184,'[2]シフト記号表（勤務時間帯）'!$C$6:$K$35,9,FALSE))</f>
        <v/>
      </c>
      <c r="X185" s="57" t="str">
        <f>IF(X184="","",VLOOKUP(X184,'[2]シフト記号表（勤務時間帯）'!$C$6:$K$35,9,FALSE))</f>
        <v/>
      </c>
      <c r="Y185" s="58" t="str">
        <f>IF(Y184="","",VLOOKUP(Y184,'[2]シフト記号表（勤務時間帯）'!$C$6:$K$35,9,FALSE))</f>
        <v/>
      </c>
      <c r="Z185" s="56" t="str">
        <f>IF(Z184="","",VLOOKUP(Z184,'[2]シフト記号表（勤務時間帯）'!$C$6:$K$35,9,FALSE))</f>
        <v/>
      </c>
      <c r="AA185" s="57" t="str">
        <f>IF(AA184="","",VLOOKUP(AA184,'[2]シフト記号表（勤務時間帯）'!$C$6:$K$35,9,FALSE))</f>
        <v/>
      </c>
      <c r="AB185" s="57" t="str">
        <f>IF(AB184="","",VLOOKUP(AB184,'[2]シフト記号表（勤務時間帯）'!$C$6:$K$35,9,FALSE))</f>
        <v/>
      </c>
      <c r="AC185" s="57" t="str">
        <f>IF(AC184="","",VLOOKUP(AC184,'[2]シフト記号表（勤務時間帯）'!$C$6:$K$35,9,FALSE))</f>
        <v/>
      </c>
      <c r="AD185" s="57" t="str">
        <f>IF(AD184="","",VLOOKUP(AD184,'[2]シフト記号表（勤務時間帯）'!$C$6:$K$35,9,FALSE))</f>
        <v/>
      </c>
      <c r="AE185" s="57" t="str">
        <f>IF(AE184="","",VLOOKUP(AE184,'[2]シフト記号表（勤務時間帯）'!$C$6:$K$35,9,FALSE))</f>
        <v/>
      </c>
      <c r="AF185" s="58" t="str">
        <f>IF(AF184="","",VLOOKUP(AF184,'[2]シフト記号表（勤務時間帯）'!$C$6:$K$35,9,FALSE))</f>
        <v/>
      </c>
      <c r="AG185" s="56" t="str">
        <f>IF(AG184="","",VLOOKUP(AG184,'[2]シフト記号表（勤務時間帯）'!$C$6:$K$35,9,FALSE))</f>
        <v/>
      </c>
      <c r="AH185" s="57" t="str">
        <f>IF(AH184="","",VLOOKUP(AH184,'[2]シフト記号表（勤務時間帯）'!$C$6:$K$35,9,FALSE))</f>
        <v/>
      </c>
      <c r="AI185" s="57" t="str">
        <f>IF(AI184="","",VLOOKUP(AI184,'[2]シフト記号表（勤務時間帯）'!$C$6:$K$35,9,FALSE))</f>
        <v/>
      </c>
      <c r="AJ185" s="57" t="str">
        <f>IF(AJ184="","",VLOOKUP(AJ184,'[2]シフト記号表（勤務時間帯）'!$C$6:$K$35,9,FALSE))</f>
        <v/>
      </c>
      <c r="AK185" s="57" t="str">
        <f>IF(AK184="","",VLOOKUP(AK184,'[2]シフト記号表（勤務時間帯）'!$C$6:$K$35,9,FALSE))</f>
        <v/>
      </c>
      <c r="AL185" s="57" t="str">
        <f>IF(AL184="","",VLOOKUP(AL184,'[2]シフト記号表（勤務時間帯）'!$C$6:$K$35,9,FALSE))</f>
        <v/>
      </c>
      <c r="AM185" s="58" t="str">
        <f>IF(AM184="","",VLOOKUP(AM184,'[2]シフト記号表（勤務時間帯）'!$C$6:$K$35,9,FALSE))</f>
        <v/>
      </c>
      <c r="AN185" s="56" t="str">
        <f>IF(AN184="","",VLOOKUP(AN184,'[2]シフト記号表（勤務時間帯）'!$C$6:$K$35,9,FALSE))</f>
        <v/>
      </c>
      <c r="AO185" s="57" t="str">
        <f>IF(AO184="","",VLOOKUP(AO184,'[2]シフト記号表（勤務時間帯）'!$C$6:$K$35,9,FALSE))</f>
        <v/>
      </c>
      <c r="AP185" s="57" t="str">
        <f>IF(AP184="","",VLOOKUP(AP184,'[2]シフト記号表（勤務時間帯）'!$C$6:$K$35,9,FALSE))</f>
        <v/>
      </c>
      <c r="AQ185" s="57" t="str">
        <f>IF(AQ184="","",VLOOKUP(AQ184,'[2]シフト記号表（勤務時間帯）'!$C$6:$K$35,9,FALSE))</f>
        <v/>
      </c>
      <c r="AR185" s="57" t="str">
        <f>IF(AR184="","",VLOOKUP(AR184,'[2]シフト記号表（勤務時間帯）'!$C$6:$K$35,9,FALSE))</f>
        <v/>
      </c>
      <c r="AS185" s="57" t="str">
        <f>IF(AS184="","",VLOOKUP(AS184,'[2]シフト記号表（勤務時間帯）'!$C$6:$K$35,9,FALSE))</f>
        <v/>
      </c>
      <c r="AT185" s="58" t="str">
        <f>IF(AT184="","",VLOOKUP(AT184,'[2]シフト記号表（勤務時間帯）'!$C$6:$K$35,9,FALSE))</f>
        <v/>
      </c>
      <c r="AU185" s="56" t="str">
        <f>IF(AU184="","",VLOOKUP(AU184,'[2]シフト記号表（勤務時間帯）'!$C$6:$K$35,9,FALSE))</f>
        <v/>
      </c>
      <c r="AV185" s="57" t="str">
        <f>IF(AV184="","",VLOOKUP(AV184,'[2]シフト記号表（勤務時間帯）'!$C$6:$K$35,9,FALSE))</f>
        <v/>
      </c>
      <c r="AW185" s="57" t="str">
        <f>IF(AW184="","",VLOOKUP(AW184,'[2]シフト記号表（勤務時間帯）'!$C$6:$K$35,9,FALSE))</f>
        <v/>
      </c>
      <c r="AX185" s="377">
        <f>IF($BB$3="４週",SUM(S185:AT185),IF($BB$3="暦月",SUM(S185:AW185),""))</f>
        <v>0</v>
      </c>
      <c r="AY185" s="378"/>
      <c r="AZ185" s="379">
        <f>IF($BB$3="４週",AX185/4,IF($BB$3="暦月",'通所介護（100名）'!AX185/('通所介護（100名）'!$BB$8/7),""))</f>
        <v>0</v>
      </c>
      <c r="BA185" s="380"/>
      <c r="BB185" s="312"/>
      <c r="BC185" s="622"/>
      <c r="BD185" s="622"/>
      <c r="BE185" s="622"/>
      <c r="BF185" s="270"/>
    </row>
    <row r="186" spans="2:58" ht="20.25" customHeight="1" x14ac:dyDescent="0.2">
      <c r="B186" s="385"/>
      <c r="C186" s="299"/>
      <c r="D186" s="300"/>
      <c r="E186" s="301"/>
      <c r="F186" s="62">
        <f>C184</f>
        <v>0</v>
      </c>
      <c r="G186" s="283"/>
      <c r="H186" s="263"/>
      <c r="I186" s="264"/>
      <c r="J186" s="264"/>
      <c r="K186" s="265"/>
      <c r="L186" s="288"/>
      <c r="M186" s="289"/>
      <c r="N186" s="289"/>
      <c r="O186" s="290"/>
      <c r="P186" s="627" t="s">
        <v>381</v>
      </c>
      <c r="Q186" s="628"/>
      <c r="R186" s="629"/>
      <c r="S186" s="59" t="str">
        <f>IF(S184="","",VLOOKUP(S184,'[2]シフト記号表（勤務時間帯）'!$C$6:$U$35,19,FALSE))</f>
        <v/>
      </c>
      <c r="T186" s="60" t="str">
        <f>IF(T184="","",VLOOKUP(T184,'[2]シフト記号表（勤務時間帯）'!$C$6:$U$35,19,FALSE))</f>
        <v/>
      </c>
      <c r="U186" s="60" t="str">
        <f>IF(U184="","",VLOOKUP(U184,'[2]シフト記号表（勤務時間帯）'!$C$6:$U$35,19,FALSE))</f>
        <v/>
      </c>
      <c r="V186" s="60" t="str">
        <f>IF(V184="","",VLOOKUP(V184,'[2]シフト記号表（勤務時間帯）'!$C$6:$U$35,19,FALSE))</f>
        <v/>
      </c>
      <c r="W186" s="60" t="str">
        <f>IF(W184="","",VLOOKUP(W184,'[2]シフト記号表（勤務時間帯）'!$C$6:$U$35,19,FALSE))</f>
        <v/>
      </c>
      <c r="X186" s="60" t="str">
        <f>IF(X184="","",VLOOKUP(X184,'[2]シフト記号表（勤務時間帯）'!$C$6:$U$35,19,FALSE))</f>
        <v/>
      </c>
      <c r="Y186" s="61" t="str">
        <f>IF(Y184="","",VLOOKUP(Y184,'[2]シフト記号表（勤務時間帯）'!$C$6:$U$35,19,FALSE))</f>
        <v/>
      </c>
      <c r="Z186" s="59" t="str">
        <f>IF(Z184="","",VLOOKUP(Z184,'[2]シフト記号表（勤務時間帯）'!$C$6:$U$35,19,FALSE))</f>
        <v/>
      </c>
      <c r="AA186" s="60" t="str">
        <f>IF(AA184="","",VLOOKUP(AA184,'[2]シフト記号表（勤務時間帯）'!$C$6:$U$35,19,FALSE))</f>
        <v/>
      </c>
      <c r="AB186" s="60" t="str">
        <f>IF(AB184="","",VLOOKUP(AB184,'[2]シフト記号表（勤務時間帯）'!$C$6:$U$35,19,FALSE))</f>
        <v/>
      </c>
      <c r="AC186" s="60" t="str">
        <f>IF(AC184="","",VLOOKUP(AC184,'[2]シフト記号表（勤務時間帯）'!$C$6:$U$35,19,FALSE))</f>
        <v/>
      </c>
      <c r="AD186" s="60" t="str">
        <f>IF(AD184="","",VLOOKUP(AD184,'[2]シフト記号表（勤務時間帯）'!$C$6:$U$35,19,FALSE))</f>
        <v/>
      </c>
      <c r="AE186" s="60" t="str">
        <f>IF(AE184="","",VLOOKUP(AE184,'[2]シフト記号表（勤務時間帯）'!$C$6:$U$35,19,FALSE))</f>
        <v/>
      </c>
      <c r="AF186" s="61" t="str">
        <f>IF(AF184="","",VLOOKUP(AF184,'[2]シフト記号表（勤務時間帯）'!$C$6:$U$35,19,FALSE))</f>
        <v/>
      </c>
      <c r="AG186" s="59" t="str">
        <f>IF(AG184="","",VLOOKUP(AG184,'[2]シフト記号表（勤務時間帯）'!$C$6:$U$35,19,FALSE))</f>
        <v/>
      </c>
      <c r="AH186" s="60" t="str">
        <f>IF(AH184="","",VLOOKUP(AH184,'[2]シフト記号表（勤務時間帯）'!$C$6:$U$35,19,FALSE))</f>
        <v/>
      </c>
      <c r="AI186" s="60" t="str">
        <f>IF(AI184="","",VLOOKUP(AI184,'[2]シフト記号表（勤務時間帯）'!$C$6:$U$35,19,FALSE))</f>
        <v/>
      </c>
      <c r="AJ186" s="60" t="str">
        <f>IF(AJ184="","",VLOOKUP(AJ184,'[2]シフト記号表（勤務時間帯）'!$C$6:$U$35,19,FALSE))</f>
        <v/>
      </c>
      <c r="AK186" s="60" t="str">
        <f>IF(AK184="","",VLOOKUP(AK184,'[2]シフト記号表（勤務時間帯）'!$C$6:$U$35,19,FALSE))</f>
        <v/>
      </c>
      <c r="AL186" s="60" t="str">
        <f>IF(AL184="","",VLOOKUP(AL184,'[2]シフト記号表（勤務時間帯）'!$C$6:$U$35,19,FALSE))</f>
        <v/>
      </c>
      <c r="AM186" s="61" t="str">
        <f>IF(AM184="","",VLOOKUP(AM184,'[2]シフト記号表（勤務時間帯）'!$C$6:$U$35,19,FALSE))</f>
        <v/>
      </c>
      <c r="AN186" s="59" t="str">
        <f>IF(AN184="","",VLOOKUP(AN184,'[2]シフト記号表（勤務時間帯）'!$C$6:$U$35,19,FALSE))</f>
        <v/>
      </c>
      <c r="AO186" s="60" t="str">
        <f>IF(AO184="","",VLOOKUP(AO184,'[2]シフト記号表（勤務時間帯）'!$C$6:$U$35,19,FALSE))</f>
        <v/>
      </c>
      <c r="AP186" s="60" t="str">
        <f>IF(AP184="","",VLOOKUP(AP184,'[2]シフト記号表（勤務時間帯）'!$C$6:$U$35,19,FALSE))</f>
        <v/>
      </c>
      <c r="AQ186" s="60" t="str">
        <f>IF(AQ184="","",VLOOKUP(AQ184,'[2]シフト記号表（勤務時間帯）'!$C$6:$U$35,19,FALSE))</f>
        <v/>
      </c>
      <c r="AR186" s="60" t="str">
        <f>IF(AR184="","",VLOOKUP(AR184,'[2]シフト記号表（勤務時間帯）'!$C$6:$U$35,19,FALSE))</f>
        <v/>
      </c>
      <c r="AS186" s="60" t="str">
        <f>IF(AS184="","",VLOOKUP(AS184,'[2]シフト記号表（勤務時間帯）'!$C$6:$U$35,19,FALSE))</f>
        <v/>
      </c>
      <c r="AT186" s="61" t="str">
        <f>IF(AT184="","",VLOOKUP(AT184,'[2]シフト記号表（勤務時間帯）'!$C$6:$U$35,19,FALSE))</f>
        <v/>
      </c>
      <c r="AU186" s="59" t="str">
        <f>IF(AU184="","",VLOOKUP(AU184,'[2]シフト記号表（勤務時間帯）'!$C$6:$U$35,19,FALSE))</f>
        <v/>
      </c>
      <c r="AV186" s="60" t="str">
        <f>IF(AV184="","",VLOOKUP(AV184,'[2]シフト記号表（勤務時間帯）'!$C$6:$U$35,19,FALSE))</f>
        <v/>
      </c>
      <c r="AW186" s="60" t="str">
        <f>IF(AW184="","",VLOOKUP(AW184,'[2]シフト記号表（勤務時間帯）'!$C$6:$U$35,19,FALSE))</f>
        <v/>
      </c>
      <c r="AX186" s="381">
        <f>IF($BB$3="４週",SUM(S186:AT186),IF($BB$3="暦月",SUM(S186:AW186),""))</f>
        <v>0</v>
      </c>
      <c r="AY186" s="382"/>
      <c r="AZ186" s="383">
        <f>IF($BB$3="４週",AX186/4,IF($BB$3="暦月",'通所介護（100名）'!AX186/('通所介護（100名）'!$BB$8/7),""))</f>
        <v>0</v>
      </c>
      <c r="BA186" s="384"/>
      <c r="BB186" s="313"/>
      <c r="BC186" s="289"/>
      <c r="BD186" s="289"/>
      <c r="BE186" s="289"/>
      <c r="BF186" s="290"/>
    </row>
    <row r="187" spans="2:58" ht="20.25" customHeight="1" x14ac:dyDescent="0.2">
      <c r="B187" s="385">
        <f>B184+1</f>
        <v>56</v>
      </c>
      <c r="C187" s="294"/>
      <c r="D187" s="295"/>
      <c r="E187" s="296"/>
      <c r="F187" s="126"/>
      <c r="G187" s="282"/>
      <c r="H187" s="284"/>
      <c r="I187" s="264"/>
      <c r="J187" s="264"/>
      <c r="K187" s="265"/>
      <c r="L187" s="285"/>
      <c r="M187" s="286"/>
      <c r="N187" s="286"/>
      <c r="O187" s="287"/>
      <c r="P187" s="630" t="s">
        <v>377</v>
      </c>
      <c r="Q187" s="631"/>
      <c r="R187" s="632"/>
      <c r="S187" s="53"/>
      <c r="T187" s="54"/>
      <c r="U187" s="54"/>
      <c r="V187" s="54"/>
      <c r="W187" s="54"/>
      <c r="X187" s="54"/>
      <c r="Y187" s="55"/>
      <c r="Z187" s="53"/>
      <c r="AA187" s="54"/>
      <c r="AB187" s="54"/>
      <c r="AC187" s="54"/>
      <c r="AD187" s="54"/>
      <c r="AE187" s="54"/>
      <c r="AF187" s="55"/>
      <c r="AG187" s="53"/>
      <c r="AH187" s="54"/>
      <c r="AI187" s="54"/>
      <c r="AJ187" s="54"/>
      <c r="AK187" s="54"/>
      <c r="AL187" s="54"/>
      <c r="AM187" s="55"/>
      <c r="AN187" s="53"/>
      <c r="AO187" s="54"/>
      <c r="AP187" s="54"/>
      <c r="AQ187" s="54"/>
      <c r="AR187" s="54"/>
      <c r="AS187" s="54"/>
      <c r="AT187" s="55"/>
      <c r="AU187" s="53"/>
      <c r="AV187" s="54"/>
      <c r="AW187" s="54"/>
      <c r="AX187" s="373"/>
      <c r="AY187" s="374"/>
      <c r="AZ187" s="375"/>
      <c r="BA187" s="376"/>
      <c r="BB187" s="311"/>
      <c r="BC187" s="286"/>
      <c r="BD187" s="286"/>
      <c r="BE187" s="286"/>
      <c r="BF187" s="287"/>
    </row>
    <row r="188" spans="2:58" ht="20.25" customHeight="1" x14ac:dyDescent="0.2">
      <c r="B188" s="385"/>
      <c r="C188" s="297"/>
      <c r="D188" s="633"/>
      <c r="E188" s="298"/>
      <c r="F188" s="23"/>
      <c r="G188" s="259"/>
      <c r="H188" s="263"/>
      <c r="I188" s="264"/>
      <c r="J188" s="264"/>
      <c r="K188" s="265"/>
      <c r="L188" s="269"/>
      <c r="M188" s="622"/>
      <c r="N188" s="622"/>
      <c r="O188" s="270"/>
      <c r="P188" s="623" t="s">
        <v>380</v>
      </c>
      <c r="Q188" s="624"/>
      <c r="R188" s="625"/>
      <c r="S188" s="56" t="str">
        <f>IF(S187="","",VLOOKUP(S187,'[2]シフト記号表（勤務時間帯）'!$C$6:$K$35,9,FALSE))</f>
        <v/>
      </c>
      <c r="T188" s="57" t="str">
        <f>IF(T187="","",VLOOKUP(T187,'[2]シフト記号表（勤務時間帯）'!$C$6:$K$35,9,FALSE))</f>
        <v/>
      </c>
      <c r="U188" s="57" t="str">
        <f>IF(U187="","",VLOOKUP(U187,'[2]シフト記号表（勤務時間帯）'!$C$6:$K$35,9,FALSE))</f>
        <v/>
      </c>
      <c r="V188" s="57" t="str">
        <f>IF(V187="","",VLOOKUP(V187,'[2]シフト記号表（勤務時間帯）'!$C$6:$K$35,9,FALSE))</f>
        <v/>
      </c>
      <c r="W188" s="57" t="str">
        <f>IF(W187="","",VLOOKUP(W187,'[2]シフト記号表（勤務時間帯）'!$C$6:$K$35,9,FALSE))</f>
        <v/>
      </c>
      <c r="X188" s="57" t="str">
        <f>IF(X187="","",VLOOKUP(X187,'[2]シフト記号表（勤務時間帯）'!$C$6:$K$35,9,FALSE))</f>
        <v/>
      </c>
      <c r="Y188" s="58" t="str">
        <f>IF(Y187="","",VLOOKUP(Y187,'[2]シフト記号表（勤務時間帯）'!$C$6:$K$35,9,FALSE))</f>
        <v/>
      </c>
      <c r="Z188" s="56" t="str">
        <f>IF(Z187="","",VLOOKUP(Z187,'[2]シフト記号表（勤務時間帯）'!$C$6:$K$35,9,FALSE))</f>
        <v/>
      </c>
      <c r="AA188" s="57" t="str">
        <f>IF(AA187="","",VLOOKUP(AA187,'[2]シフト記号表（勤務時間帯）'!$C$6:$K$35,9,FALSE))</f>
        <v/>
      </c>
      <c r="AB188" s="57" t="str">
        <f>IF(AB187="","",VLOOKUP(AB187,'[2]シフト記号表（勤務時間帯）'!$C$6:$K$35,9,FALSE))</f>
        <v/>
      </c>
      <c r="AC188" s="57" t="str">
        <f>IF(AC187="","",VLOOKUP(AC187,'[2]シフト記号表（勤務時間帯）'!$C$6:$K$35,9,FALSE))</f>
        <v/>
      </c>
      <c r="AD188" s="57" t="str">
        <f>IF(AD187="","",VLOOKUP(AD187,'[2]シフト記号表（勤務時間帯）'!$C$6:$K$35,9,FALSE))</f>
        <v/>
      </c>
      <c r="AE188" s="57" t="str">
        <f>IF(AE187="","",VLOOKUP(AE187,'[2]シフト記号表（勤務時間帯）'!$C$6:$K$35,9,FALSE))</f>
        <v/>
      </c>
      <c r="AF188" s="58" t="str">
        <f>IF(AF187="","",VLOOKUP(AF187,'[2]シフト記号表（勤務時間帯）'!$C$6:$K$35,9,FALSE))</f>
        <v/>
      </c>
      <c r="AG188" s="56" t="str">
        <f>IF(AG187="","",VLOOKUP(AG187,'[2]シフト記号表（勤務時間帯）'!$C$6:$K$35,9,FALSE))</f>
        <v/>
      </c>
      <c r="AH188" s="57" t="str">
        <f>IF(AH187="","",VLOOKUP(AH187,'[2]シフト記号表（勤務時間帯）'!$C$6:$K$35,9,FALSE))</f>
        <v/>
      </c>
      <c r="AI188" s="57" t="str">
        <f>IF(AI187="","",VLOOKUP(AI187,'[2]シフト記号表（勤務時間帯）'!$C$6:$K$35,9,FALSE))</f>
        <v/>
      </c>
      <c r="AJ188" s="57" t="str">
        <f>IF(AJ187="","",VLOOKUP(AJ187,'[2]シフト記号表（勤務時間帯）'!$C$6:$K$35,9,FALSE))</f>
        <v/>
      </c>
      <c r="AK188" s="57" t="str">
        <f>IF(AK187="","",VLOOKUP(AK187,'[2]シフト記号表（勤務時間帯）'!$C$6:$K$35,9,FALSE))</f>
        <v/>
      </c>
      <c r="AL188" s="57" t="str">
        <f>IF(AL187="","",VLOOKUP(AL187,'[2]シフト記号表（勤務時間帯）'!$C$6:$K$35,9,FALSE))</f>
        <v/>
      </c>
      <c r="AM188" s="58" t="str">
        <f>IF(AM187="","",VLOOKUP(AM187,'[2]シフト記号表（勤務時間帯）'!$C$6:$K$35,9,FALSE))</f>
        <v/>
      </c>
      <c r="AN188" s="56" t="str">
        <f>IF(AN187="","",VLOOKUP(AN187,'[2]シフト記号表（勤務時間帯）'!$C$6:$K$35,9,FALSE))</f>
        <v/>
      </c>
      <c r="AO188" s="57" t="str">
        <f>IF(AO187="","",VLOOKUP(AO187,'[2]シフト記号表（勤務時間帯）'!$C$6:$K$35,9,FALSE))</f>
        <v/>
      </c>
      <c r="AP188" s="57" t="str">
        <f>IF(AP187="","",VLOOKUP(AP187,'[2]シフト記号表（勤務時間帯）'!$C$6:$K$35,9,FALSE))</f>
        <v/>
      </c>
      <c r="AQ188" s="57" t="str">
        <f>IF(AQ187="","",VLOOKUP(AQ187,'[2]シフト記号表（勤務時間帯）'!$C$6:$K$35,9,FALSE))</f>
        <v/>
      </c>
      <c r="AR188" s="57" t="str">
        <f>IF(AR187="","",VLOOKUP(AR187,'[2]シフト記号表（勤務時間帯）'!$C$6:$K$35,9,FALSE))</f>
        <v/>
      </c>
      <c r="AS188" s="57" t="str">
        <f>IF(AS187="","",VLOOKUP(AS187,'[2]シフト記号表（勤務時間帯）'!$C$6:$K$35,9,FALSE))</f>
        <v/>
      </c>
      <c r="AT188" s="58" t="str">
        <f>IF(AT187="","",VLOOKUP(AT187,'[2]シフト記号表（勤務時間帯）'!$C$6:$K$35,9,FALSE))</f>
        <v/>
      </c>
      <c r="AU188" s="56" t="str">
        <f>IF(AU187="","",VLOOKUP(AU187,'[2]シフト記号表（勤務時間帯）'!$C$6:$K$35,9,FALSE))</f>
        <v/>
      </c>
      <c r="AV188" s="57" t="str">
        <f>IF(AV187="","",VLOOKUP(AV187,'[2]シフト記号表（勤務時間帯）'!$C$6:$K$35,9,FALSE))</f>
        <v/>
      </c>
      <c r="AW188" s="57" t="str">
        <f>IF(AW187="","",VLOOKUP(AW187,'[2]シフト記号表（勤務時間帯）'!$C$6:$K$35,9,FALSE))</f>
        <v/>
      </c>
      <c r="AX188" s="377">
        <f>IF($BB$3="４週",SUM(S188:AT188),IF($BB$3="暦月",SUM(S188:AW188),""))</f>
        <v>0</v>
      </c>
      <c r="AY188" s="378"/>
      <c r="AZ188" s="379">
        <f>IF($BB$3="４週",AX188/4,IF($BB$3="暦月",'通所介護（100名）'!AX188/('通所介護（100名）'!$BB$8/7),""))</f>
        <v>0</v>
      </c>
      <c r="BA188" s="380"/>
      <c r="BB188" s="312"/>
      <c r="BC188" s="622"/>
      <c r="BD188" s="622"/>
      <c r="BE188" s="622"/>
      <c r="BF188" s="270"/>
    </row>
    <row r="189" spans="2:58" ht="20.25" customHeight="1" x14ac:dyDescent="0.2">
      <c r="B189" s="385"/>
      <c r="C189" s="299"/>
      <c r="D189" s="300"/>
      <c r="E189" s="301"/>
      <c r="F189" s="62">
        <f>C187</f>
        <v>0</v>
      </c>
      <c r="G189" s="283"/>
      <c r="H189" s="263"/>
      <c r="I189" s="264"/>
      <c r="J189" s="264"/>
      <c r="K189" s="265"/>
      <c r="L189" s="288"/>
      <c r="M189" s="289"/>
      <c r="N189" s="289"/>
      <c r="O189" s="290"/>
      <c r="P189" s="627" t="s">
        <v>381</v>
      </c>
      <c r="Q189" s="628"/>
      <c r="R189" s="629"/>
      <c r="S189" s="59" t="str">
        <f>IF(S187="","",VLOOKUP(S187,'[2]シフト記号表（勤務時間帯）'!$C$6:$U$35,19,FALSE))</f>
        <v/>
      </c>
      <c r="T189" s="60" t="str">
        <f>IF(T187="","",VLOOKUP(T187,'[2]シフト記号表（勤務時間帯）'!$C$6:$U$35,19,FALSE))</f>
        <v/>
      </c>
      <c r="U189" s="60" t="str">
        <f>IF(U187="","",VLOOKUP(U187,'[2]シフト記号表（勤務時間帯）'!$C$6:$U$35,19,FALSE))</f>
        <v/>
      </c>
      <c r="V189" s="60" t="str">
        <f>IF(V187="","",VLOOKUP(V187,'[2]シフト記号表（勤務時間帯）'!$C$6:$U$35,19,FALSE))</f>
        <v/>
      </c>
      <c r="W189" s="60" t="str">
        <f>IF(W187="","",VLOOKUP(W187,'[2]シフト記号表（勤務時間帯）'!$C$6:$U$35,19,FALSE))</f>
        <v/>
      </c>
      <c r="X189" s="60" t="str">
        <f>IF(X187="","",VLOOKUP(X187,'[2]シフト記号表（勤務時間帯）'!$C$6:$U$35,19,FALSE))</f>
        <v/>
      </c>
      <c r="Y189" s="61" t="str">
        <f>IF(Y187="","",VLOOKUP(Y187,'[2]シフト記号表（勤務時間帯）'!$C$6:$U$35,19,FALSE))</f>
        <v/>
      </c>
      <c r="Z189" s="59" t="str">
        <f>IF(Z187="","",VLOOKUP(Z187,'[2]シフト記号表（勤務時間帯）'!$C$6:$U$35,19,FALSE))</f>
        <v/>
      </c>
      <c r="AA189" s="60" t="str">
        <f>IF(AA187="","",VLOOKUP(AA187,'[2]シフト記号表（勤務時間帯）'!$C$6:$U$35,19,FALSE))</f>
        <v/>
      </c>
      <c r="AB189" s="60" t="str">
        <f>IF(AB187="","",VLOOKUP(AB187,'[2]シフト記号表（勤務時間帯）'!$C$6:$U$35,19,FALSE))</f>
        <v/>
      </c>
      <c r="AC189" s="60" t="str">
        <f>IF(AC187="","",VLOOKUP(AC187,'[2]シフト記号表（勤務時間帯）'!$C$6:$U$35,19,FALSE))</f>
        <v/>
      </c>
      <c r="AD189" s="60" t="str">
        <f>IF(AD187="","",VLOOKUP(AD187,'[2]シフト記号表（勤務時間帯）'!$C$6:$U$35,19,FALSE))</f>
        <v/>
      </c>
      <c r="AE189" s="60" t="str">
        <f>IF(AE187="","",VLOOKUP(AE187,'[2]シフト記号表（勤務時間帯）'!$C$6:$U$35,19,FALSE))</f>
        <v/>
      </c>
      <c r="AF189" s="61" t="str">
        <f>IF(AF187="","",VLOOKUP(AF187,'[2]シフト記号表（勤務時間帯）'!$C$6:$U$35,19,FALSE))</f>
        <v/>
      </c>
      <c r="AG189" s="59" t="str">
        <f>IF(AG187="","",VLOOKUP(AG187,'[2]シフト記号表（勤務時間帯）'!$C$6:$U$35,19,FALSE))</f>
        <v/>
      </c>
      <c r="AH189" s="60" t="str">
        <f>IF(AH187="","",VLOOKUP(AH187,'[2]シフト記号表（勤務時間帯）'!$C$6:$U$35,19,FALSE))</f>
        <v/>
      </c>
      <c r="AI189" s="60" t="str">
        <f>IF(AI187="","",VLOOKUP(AI187,'[2]シフト記号表（勤務時間帯）'!$C$6:$U$35,19,FALSE))</f>
        <v/>
      </c>
      <c r="AJ189" s="60" t="str">
        <f>IF(AJ187="","",VLOOKUP(AJ187,'[2]シフト記号表（勤務時間帯）'!$C$6:$U$35,19,FALSE))</f>
        <v/>
      </c>
      <c r="AK189" s="60" t="str">
        <f>IF(AK187="","",VLOOKUP(AK187,'[2]シフト記号表（勤務時間帯）'!$C$6:$U$35,19,FALSE))</f>
        <v/>
      </c>
      <c r="AL189" s="60" t="str">
        <f>IF(AL187="","",VLOOKUP(AL187,'[2]シフト記号表（勤務時間帯）'!$C$6:$U$35,19,FALSE))</f>
        <v/>
      </c>
      <c r="AM189" s="61" t="str">
        <f>IF(AM187="","",VLOOKUP(AM187,'[2]シフト記号表（勤務時間帯）'!$C$6:$U$35,19,FALSE))</f>
        <v/>
      </c>
      <c r="AN189" s="59" t="str">
        <f>IF(AN187="","",VLOOKUP(AN187,'[2]シフト記号表（勤務時間帯）'!$C$6:$U$35,19,FALSE))</f>
        <v/>
      </c>
      <c r="AO189" s="60" t="str">
        <f>IF(AO187="","",VLOOKUP(AO187,'[2]シフト記号表（勤務時間帯）'!$C$6:$U$35,19,FALSE))</f>
        <v/>
      </c>
      <c r="AP189" s="60" t="str">
        <f>IF(AP187="","",VLOOKUP(AP187,'[2]シフト記号表（勤務時間帯）'!$C$6:$U$35,19,FALSE))</f>
        <v/>
      </c>
      <c r="AQ189" s="60" t="str">
        <f>IF(AQ187="","",VLOOKUP(AQ187,'[2]シフト記号表（勤務時間帯）'!$C$6:$U$35,19,FALSE))</f>
        <v/>
      </c>
      <c r="AR189" s="60" t="str">
        <f>IF(AR187="","",VLOOKUP(AR187,'[2]シフト記号表（勤務時間帯）'!$C$6:$U$35,19,FALSE))</f>
        <v/>
      </c>
      <c r="AS189" s="60" t="str">
        <f>IF(AS187="","",VLOOKUP(AS187,'[2]シフト記号表（勤務時間帯）'!$C$6:$U$35,19,FALSE))</f>
        <v/>
      </c>
      <c r="AT189" s="61" t="str">
        <f>IF(AT187="","",VLOOKUP(AT187,'[2]シフト記号表（勤務時間帯）'!$C$6:$U$35,19,FALSE))</f>
        <v/>
      </c>
      <c r="AU189" s="59" t="str">
        <f>IF(AU187="","",VLOOKUP(AU187,'[2]シフト記号表（勤務時間帯）'!$C$6:$U$35,19,FALSE))</f>
        <v/>
      </c>
      <c r="AV189" s="60" t="str">
        <f>IF(AV187="","",VLOOKUP(AV187,'[2]シフト記号表（勤務時間帯）'!$C$6:$U$35,19,FALSE))</f>
        <v/>
      </c>
      <c r="AW189" s="60" t="str">
        <f>IF(AW187="","",VLOOKUP(AW187,'[2]シフト記号表（勤務時間帯）'!$C$6:$U$35,19,FALSE))</f>
        <v/>
      </c>
      <c r="AX189" s="381">
        <f>IF($BB$3="４週",SUM(S189:AT189),IF($BB$3="暦月",SUM(S189:AW189),""))</f>
        <v>0</v>
      </c>
      <c r="AY189" s="382"/>
      <c r="AZ189" s="383">
        <f>IF($BB$3="４週",AX189/4,IF($BB$3="暦月",'通所介護（100名）'!AX189/('通所介護（100名）'!$BB$8/7),""))</f>
        <v>0</v>
      </c>
      <c r="BA189" s="384"/>
      <c r="BB189" s="313"/>
      <c r="BC189" s="289"/>
      <c r="BD189" s="289"/>
      <c r="BE189" s="289"/>
      <c r="BF189" s="290"/>
    </row>
    <row r="190" spans="2:58" ht="20.25" customHeight="1" x14ac:dyDescent="0.2">
      <c r="B190" s="385">
        <f>B187+1</f>
        <v>57</v>
      </c>
      <c r="C190" s="294"/>
      <c r="D190" s="295"/>
      <c r="E190" s="296"/>
      <c r="F190" s="126"/>
      <c r="G190" s="282"/>
      <c r="H190" s="284"/>
      <c r="I190" s="264"/>
      <c r="J190" s="264"/>
      <c r="K190" s="265"/>
      <c r="L190" s="285"/>
      <c r="M190" s="286"/>
      <c r="N190" s="286"/>
      <c r="O190" s="287"/>
      <c r="P190" s="630" t="s">
        <v>377</v>
      </c>
      <c r="Q190" s="631"/>
      <c r="R190" s="632"/>
      <c r="S190" s="53"/>
      <c r="T190" s="54"/>
      <c r="U190" s="54"/>
      <c r="V190" s="54"/>
      <c r="W190" s="54"/>
      <c r="X190" s="54"/>
      <c r="Y190" s="55"/>
      <c r="Z190" s="53"/>
      <c r="AA190" s="54"/>
      <c r="AB190" s="54"/>
      <c r="AC190" s="54"/>
      <c r="AD190" s="54"/>
      <c r="AE190" s="54"/>
      <c r="AF190" s="55"/>
      <c r="AG190" s="53"/>
      <c r="AH190" s="54"/>
      <c r="AI190" s="54"/>
      <c r="AJ190" s="54"/>
      <c r="AK190" s="54"/>
      <c r="AL190" s="54"/>
      <c r="AM190" s="55"/>
      <c r="AN190" s="53"/>
      <c r="AO190" s="54"/>
      <c r="AP190" s="54"/>
      <c r="AQ190" s="54"/>
      <c r="AR190" s="54"/>
      <c r="AS190" s="54"/>
      <c r="AT190" s="55"/>
      <c r="AU190" s="53"/>
      <c r="AV190" s="54"/>
      <c r="AW190" s="54"/>
      <c r="AX190" s="373"/>
      <c r="AY190" s="374"/>
      <c r="AZ190" s="375"/>
      <c r="BA190" s="376"/>
      <c r="BB190" s="311"/>
      <c r="BC190" s="286"/>
      <c r="BD190" s="286"/>
      <c r="BE190" s="286"/>
      <c r="BF190" s="287"/>
    </row>
    <row r="191" spans="2:58" ht="20.25" customHeight="1" x14ac:dyDescent="0.2">
      <c r="B191" s="385"/>
      <c r="C191" s="297"/>
      <c r="D191" s="633"/>
      <c r="E191" s="298"/>
      <c r="F191" s="23"/>
      <c r="G191" s="259"/>
      <c r="H191" s="263"/>
      <c r="I191" s="264"/>
      <c r="J191" s="264"/>
      <c r="K191" s="265"/>
      <c r="L191" s="269"/>
      <c r="M191" s="622"/>
      <c r="N191" s="622"/>
      <c r="O191" s="270"/>
      <c r="P191" s="623" t="s">
        <v>380</v>
      </c>
      <c r="Q191" s="624"/>
      <c r="R191" s="625"/>
      <c r="S191" s="56" t="str">
        <f>IF(S190="","",VLOOKUP(S190,'[2]シフト記号表（勤務時間帯）'!$C$6:$K$35,9,FALSE))</f>
        <v/>
      </c>
      <c r="T191" s="57" t="str">
        <f>IF(T190="","",VLOOKUP(T190,'[2]シフト記号表（勤務時間帯）'!$C$6:$K$35,9,FALSE))</f>
        <v/>
      </c>
      <c r="U191" s="57" t="str">
        <f>IF(U190="","",VLOOKUP(U190,'[2]シフト記号表（勤務時間帯）'!$C$6:$K$35,9,FALSE))</f>
        <v/>
      </c>
      <c r="V191" s="57" t="str">
        <f>IF(V190="","",VLOOKUP(V190,'[2]シフト記号表（勤務時間帯）'!$C$6:$K$35,9,FALSE))</f>
        <v/>
      </c>
      <c r="W191" s="57" t="str">
        <f>IF(W190="","",VLOOKUP(W190,'[2]シフト記号表（勤務時間帯）'!$C$6:$K$35,9,FALSE))</f>
        <v/>
      </c>
      <c r="X191" s="57" t="str">
        <f>IF(X190="","",VLOOKUP(X190,'[2]シフト記号表（勤務時間帯）'!$C$6:$K$35,9,FALSE))</f>
        <v/>
      </c>
      <c r="Y191" s="58" t="str">
        <f>IF(Y190="","",VLOOKUP(Y190,'[2]シフト記号表（勤務時間帯）'!$C$6:$K$35,9,FALSE))</f>
        <v/>
      </c>
      <c r="Z191" s="56" t="str">
        <f>IF(Z190="","",VLOOKUP(Z190,'[2]シフト記号表（勤務時間帯）'!$C$6:$K$35,9,FALSE))</f>
        <v/>
      </c>
      <c r="AA191" s="57" t="str">
        <f>IF(AA190="","",VLOOKUP(AA190,'[2]シフト記号表（勤務時間帯）'!$C$6:$K$35,9,FALSE))</f>
        <v/>
      </c>
      <c r="AB191" s="57" t="str">
        <f>IF(AB190="","",VLOOKUP(AB190,'[2]シフト記号表（勤務時間帯）'!$C$6:$K$35,9,FALSE))</f>
        <v/>
      </c>
      <c r="AC191" s="57" t="str">
        <f>IF(AC190="","",VLOOKUP(AC190,'[2]シフト記号表（勤務時間帯）'!$C$6:$K$35,9,FALSE))</f>
        <v/>
      </c>
      <c r="AD191" s="57" t="str">
        <f>IF(AD190="","",VLOOKUP(AD190,'[2]シフト記号表（勤務時間帯）'!$C$6:$K$35,9,FALSE))</f>
        <v/>
      </c>
      <c r="AE191" s="57" t="str">
        <f>IF(AE190="","",VLOOKUP(AE190,'[2]シフト記号表（勤務時間帯）'!$C$6:$K$35,9,FALSE))</f>
        <v/>
      </c>
      <c r="AF191" s="58" t="str">
        <f>IF(AF190="","",VLOOKUP(AF190,'[2]シフト記号表（勤務時間帯）'!$C$6:$K$35,9,FALSE))</f>
        <v/>
      </c>
      <c r="AG191" s="56" t="str">
        <f>IF(AG190="","",VLOOKUP(AG190,'[2]シフト記号表（勤務時間帯）'!$C$6:$K$35,9,FALSE))</f>
        <v/>
      </c>
      <c r="AH191" s="57" t="str">
        <f>IF(AH190="","",VLOOKUP(AH190,'[2]シフト記号表（勤務時間帯）'!$C$6:$K$35,9,FALSE))</f>
        <v/>
      </c>
      <c r="AI191" s="57" t="str">
        <f>IF(AI190="","",VLOOKUP(AI190,'[2]シフト記号表（勤務時間帯）'!$C$6:$K$35,9,FALSE))</f>
        <v/>
      </c>
      <c r="AJ191" s="57" t="str">
        <f>IF(AJ190="","",VLOOKUP(AJ190,'[2]シフト記号表（勤務時間帯）'!$C$6:$K$35,9,FALSE))</f>
        <v/>
      </c>
      <c r="AK191" s="57" t="str">
        <f>IF(AK190="","",VLOOKUP(AK190,'[2]シフト記号表（勤務時間帯）'!$C$6:$K$35,9,FALSE))</f>
        <v/>
      </c>
      <c r="AL191" s="57" t="str">
        <f>IF(AL190="","",VLOOKUP(AL190,'[2]シフト記号表（勤務時間帯）'!$C$6:$K$35,9,FALSE))</f>
        <v/>
      </c>
      <c r="AM191" s="58" t="str">
        <f>IF(AM190="","",VLOOKUP(AM190,'[2]シフト記号表（勤務時間帯）'!$C$6:$K$35,9,FALSE))</f>
        <v/>
      </c>
      <c r="AN191" s="56" t="str">
        <f>IF(AN190="","",VLOOKUP(AN190,'[2]シフト記号表（勤務時間帯）'!$C$6:$K$35,9,FALSE))</f>
        <v/>
      </c>
      <c r="AO191" s="57" t="str">
        <f>IF(AO190="","",VLOOKUP(AO190,'[2]シフト記号表（勤務時間帯）'!$C$6:$K$35,9,FALSE))</f>
        <v/>
      </c>
      <c r="AP191" s="57" t="str">
        <f>IF(AP190="","",VLOOKUP(AP190,'[2]シフト記号表（勤務時間帯）'!$C$6:$K$35,9,FALSE))</f>
        <v/>
      </c>
      <c r="AQ191" s="57" t="str">
        <f>IF(AQ190="","",VLOOKUP(AQ190,'[2]シフト記号表（勤務時間帯）'!$C$6:$K$35,9,FALSE))</f>
        <v/>
      </c>
      <c r="AR191" s="57" t="str">
        <f>IF(AR190="","",VLOOKUP(AR190,'[2]シフト記号表（勤務時間帯）'!$C$6:$K$35,9,FALSE))</f>
        <v/>
      </c>
      <c r="AS191" s="57" t="str">
        <f>IF(AS190="","",VLOOKUP(AS190,'[2]シフト記号表（勤務時間帯）'!$C$6:$K$35,9,FALSE))</f>
        <v/>
      </c>
      <c r="AT191" s="58" t="str">
        <f>IF(AT190="","",VLOOKUP(AT190,'[2]シフト記号表（勤務時間帯）'!$C$6:$K$35,9,FALSE))</f>
        <v/>
      </c>
      <c r="AU191" s="56" t="str">
        <f>IF(AU190="","",VLOOKUP(AU190,'[2]シフト記号表（勤務時間帯）'!$C$6:$K$35,9,FALSE))</f>
        <v/>
      </c>
      <c r="AV191" s="57" t="str">
        <f>IF(AV190="","",VLOOKUP(AV190,'[2]シフト記号表（勤務時間帯）'!$C$6:$K$35,9,FALSE))</f>
        <v/>
      </c>
      <c r="AW191" s="57" t="str">
        <f>IF(AW190="","",VLOOKUP(AW190,'[2]シフト記号表（勤務時間帯）'!$C$6:$K$35,9,FALSE))</f>
        <v/>
      </c>
      <c r="AX191" s="377">
        <f>IF($BB$3="４週",SUM(S191:AT191),IF($BB$3="暦月",SUM(S191:AW191),""))</f>
        <v>0</v>
      </c>
      <c r="AY191" s="378"/>
      <c r="AZ191" s="379">
        <f>IF($BB$3="４週",AX191/4,IF($BB$3="暦月",'通所介護（100名）'!AX191/('通所介護（100名）'!$BB$8/7),""))</f>
        <v>0</v>
      </c>
      <c r="BA191" s="380"/>
      <c r="BB191" s="312"/>
      <c r="BC191" s="622"/>
      <c r="BD191" s="622"/>
      <c r="BE191" s="622"/>
      <c r="BF191" s="270"/>
    </row>
    <row r="192" spans="2:58" ht="20.25" customHeight="1" x14ac:dyDescent="0.2">
      <c r="B192" s="385"/>
      <c r="C192" s="299"/>
      <c r="D192" s="300"/>
      <c r="E192" s="301"/>
      <c r="F192" s="62">
        <f>C190</f>
        <v>0</v>
      </c>
      <c r="G192" s="283"/>
      <c r="H192" s="263"/>
      <c r="I192" s="264"/>
      <c r="J192" s="264"/>
      <c r="K192" s="265"/>
      <c r="L192" s="288"/>
      <c r="M192" s="289"/>
      <c r="N192" s="289"/>
      <c r="O192" s="290"/>
      <c r="P192" s="627" t="s">
        <v>381</v>
      </c>
      <c r="Q192" s="628"/>
      <c r="R192" s="629"/>
      <c r="S192" s="59" t="str">
        <f>IF(S190="","",VLOOKUP(S190,'[2]シフト記号表（勤務時間帯）'!$C$6:$U$35,19,FALSE))</f>
        <v/>
      </c>
      <c r="T192" s="60" t="str">
        <f>IF(T190="","",VLOOKUP(T190,'[2]シフト記号表（勤務時間帯）'!$C$6:$U$35,19,FALSE))</f>
        <v/>
      </c>
      <c r="U192" s="60" t="str">
        <f>IF(U190="","",VLOOKUP(U190,'[2]シフト記号表（勤務時間帯）'!$C$6:$U$35,19,FALSE))</f>
        <v/>
      </c>
      <c r="V192" s="60" t="str">
        <f>IF(V190="","",VLOOKUP(V190,'[2]シフト記号表（勤務時間帯）'!$C$6:$U$35,19,FALSE))</f>
        <v/>
      </c>
      <c r="W192" s="60" t="str">
        <f>IF(W190="","",VLOOKUP(W190,'[2]シフト記号表（勤務時間帯）'!$C$6:$U$35,19,FALSE))</f>
        <v/>
      </c>
      <c r="X192" s="60" t="str">
        <f>IF(X190="","",VLOOKUP(X190,'[2]シフト記号表（勤務時間帯）'!$C$6:$U$35,19,FALSE))</f>
        <v/>
      </c>
      <c r="Y192" s="61" t="str">
        <f>IF(Y190="","",VLOOKUP(Y190,'[2]シフト記号表（勤務時間帯）'!$C$6:$U$35,19,FALSE))</f>
        <v/>
      </c>
      <c r="Z192" s="59" t="str">
        <f>IF(Z190="","",VLOOKUP(Z190,'[2]シフト記号表（勤務時間帯）'!$C$6:$U$35,19,FALSE))</f>
        <v/>
      </c>
      <c r="AA192" s="60" t="str">
        <f>IF(AA190="","",VLOOKUP(AA190,'[2]シフト記号表（勤務時間帯）'!$C$6:$U$35,19,FALSE))</f>
        <v/>
      </c>
      <c r="AB192" s="60" t="str">
        <f>IF(AB190="","",VLOOKUP(AB190,'[2]シフト記号表（勤務時間帯）'!$C$6:$U$35,19,FALSE))</f>
        <v/>
      </c>
      <c r="AC192" s="60" t="str">
        <f>IF(AC190="","",VLOOKUP(AC190,'[2]シフト記号表（勤務時間帯）'!$C$6:$U$35,19,FALSE))</f>
        <v/>
      </c>
      <c r="AD192" s="60" t="str">
        <f>IF(AD190="","",VLOOKUP(AD190,'[2]シフト記号表（勤務時間帯）'!$C$6:$U$35,19,FALSE))</f>
        <v/>
      </c>
      <c r="AE192" s="60" t="str">
        <f>IF(AE190="","",VLOOKUP(AE190,'[2]シフト記号表（勤務時間帯）'!$C$6:$U$35,19,FALSE))</f>
        <v/>
      </c>
      <c r="AF192" s="61" t="str">
        <f>IF(AF190="","",VLOOKUP(AF190,'[2]シフト記号表（勤務時間帯）'!$C$6:$U$35,19,FALSE))</f>
        <v/>
      </c>
      <c r="AG192" s="59" t="str">
        <f>IF(AG190="","",VLOOKUP(AG190,'[2]シフト記号表（勤務時間帯）'!$C$6:$U$35,19,FALSE))</f>
        <v/>
      </c>
      <c r="AH192" s="60" t="str">
        <f>IF(AH190="","",VLOOKUP(AH190,'[2]シフト記号表（勤務時間帯）'!$C$6:$U$35,19,FALSE))</f>
        <v/>
      </c>
      <c r="AI192" s="60" t="str">
        <f>IF(AI190="","",VLOOKUP(AI190,'[2]シフト記号表（勤務時間帯）'!$C$6:$U$35,19,FALSE))</f>
        <v/>
      </c>
      <c r="AJ192" s="60" t="str">
        <f>IF(AJ190="","",VLOOKUP(AJ190,'[2]シフト記号表（勤務時間帯）'!$C$6:$U$35,19,FALSE))</f>
        <v/>
      </c>
      <c r="AK192" s="60" t="str">
        <f>IF(AK190="","",VLOOKUP(AK190,'[2]シフト記号表（勤務時間帯）'!$C$6:$U$35,19,FALSE))</f>
        <v/>
      </c>
      <c r="AL192" s="60" t="str">
        <f>IF(AL190="","",VLOOKUP(AL190,'[2]シフト記号表（勤務時間帯）'!$C$6:$U$35,19,FALSE))</f>
        <v/>
      </c>
      <c r="AM192" s="61" t="str">
        <f>IF(AM190="","",VLOOKUP(AM190,'[2]シフト記号表（勤務時間帯）'!$C$6:$U$35,19,FALSE))</f>
        <v/>
      </c>
      <c r="AN192" s="59" t="str">
        <f>IF(AN190="","",VLOOKUP(AN190,'[2]シフト記号表（勤務時間帯）'!$C$6:$U$35,19,FALSE))</f>
        <v/>
      </c>
      <c r="AO192" s="60" t="str">
        <f>IF(AO190="","",VLOOKUP(AO190,'[2]シフト記号表（勤務時間帯）'!$C$6:$U$35,19,FALSE))</f>
        <v/>
      </c>
      <c r="AP192" s="60" t="str">
        <f>IF(AP190="","",VLOOKUP(AP190,'[2]シフト記号表（勤務時間帯）'!$C$6:$U$35,19,FALSE))</f>
        <v/>
      </c>
      <c r="AQ192" s="60" t="str">
        <f>IF(AQ190="","",VLOOKUP(AQ190,'[2]シフト記号表（勤務時間帯）'!$C$6:$U$35,19,FALSE))</f>
        <v/>
      </c>
      <c r="AR192" s="60" t="str">
        <f>IF(AR190="","",VLOOKUP(AR190,'[2]シフト記号表（勤務時間帯）'!$C$6:$U$35,19,FALSE))</f>
        <v/>
      </c>
      <c r="AS192" s="60" t="str">
        <f>IF(AS190="","",VLOOKUP(AS190,'[2]シフト記号表（勤務時間帯）'!$C$6:$U$35,19,FALSE))</f>
        <v/>
      </c>
      <c r="AT192" s="61" t="str">
        <f>IF(AT190="","",VLOOKUP(AT190,'[2]シフト記号表（勤務時間帯）'!$C$6:$U$35,19,FALSE))</f>
        <v/>
      </c>
      <c r="AU192" s="59" t="str">
        <f>IF(AU190="","",VLOOKUP(AU190,'[2]シフト記号表（勤務時間帯）'!$C$6:$U$35,19,FALSE))</f>
        <v/>
      </c>
      <c r="AV192" s="60" t="str">
        <f>IF(AV190="","",VLOOKUP(AV190,'[2]シフト記号表（勤務時間帯）'!$C$6:$U$35,19,FALSE))</f>
        <v/>
      </c>
      <c r="AW192" s="60" t="str">
        <f>IF(AW190="","",VLOOKUP(AW190,'[2]シフト記号表（勤務時間帯）'!$C$6:$U$35,19,FALSE))</f>
        <v/>
      </c>
      <c r="AX192" s="381">
        <f>IF($BB$3="４週",SUM(S192:AT192),IF($BB$3="暦月",SUM(S192:AW192),""))</f>
        <v>0</v>
      </c>
      <c r="AY192" s="382"/>
      <c r="AZ192" s="383">
        <f>IF($BB$3="４週",AX192/4,IF($BB$3="暦月",'通所介護（100名）'!AX192/('通所介護（100名）'!$BB$8/7),""))</f>
        <v>0</v>
      </c>
      <c r="BA192" s="384"/>
      <c r="BB192" s="313"/>
      <c r="BC192" s="289"/>
      <c r="BD192" s="289"/>
      <c r="BE192" s="289"/>
      <c r="BF192" s="290"/>
    </row>
    <row r="193" spans="2:58" ht="20.25" customHeight="1" x14ac:dyDescent="0.2">
      <c r="B193" s="385">
        <f>B190+1</f>
        <v>58</v>
      </c>
      <c r="C193" s="294"/>
      <c r="D193" s="295"/>
      <c r="E193" s="296"/>
      <c r="F193" s="126"/>
      <c r="G193" s="282"/>
      <c r="H193" s="284"/>
      <c r="I193" s="264"/>
      <c r="J193" s="264"/>
      <c r="K193" s="265"/>
      <c r="L193" s="285"/>
      <c r="M193" s="286"/>
      <c r="N193" s="286"/>
      <c r="O193" s="287"/>
      <c r="P193" s="630" t="s">
        <v>377</v>
      </c>
      <c r="Q193" s="631"/>
      <c r="R193" s="632"/>
      <c r="S193" s="53"/>
      <c r="T193" s="54"/>
      <c r="U193" s="54"/>
      <c r="V193" s="54"/>
      <c r="W193" s="54"/>
      <c r="X193" s="54"/>
      <c r="Y193" s="55"/>
      <c r="Z193" s="53"/>
      <c r="AA193" s="54"/>
      <c r="AB193" s="54"/>
      <c r="AC193" s="54"/>
      <c r="AD193" s="54"/>
      <c r="AE193" s="54"/>
      <c r="AF193" s="55"/>
      <c r="AG193" s="53"/>
      <c r="AH193" s="54"/>
      <c r="AI193" s="54"/>
      <c r="AJ193" s="54"/>
      <c r="AK193" s="54"/>
      <c r="AL193" s="54"/>
      <c r="AM193" s="55"/>
      <c r="AN193" s="53"/>
      <c r="AO193" s="54"/>
      <c r="AP193" s="54"/>
      <c r="AQ193" s="54"/>
      <c r="AR193" s="54"/>
      <c r="AS193" s="54"/>
      <c r="AT193" s="55"/>
      <c r="AU193" s="53"/>
      <c r="AV193" s="54"/>
      <c r="AW193" s="54"/>
      <c r="AX193" s="373"/>
      <c r="AY193" s="374"/>
      <c r="AZ193" s="375"/>
      <c r="BA193" s="376"/>
      <c r="BB193" s="311"/>
      <c r="BC193" s="286"/>
      <c r="BD193" s="286"/>
      <c r="BE193" s="286"/>
      <c r="BF193" s="287"/>
    </row>
    <row r="194" spans="2:58" ht="20.25" customHeight="1" x14ac:dyDescent="0.2">
      <c r="B194" s="385"/>
      <c r="C194" s="297"/>
      <c r="D194" s="633"/>
      <c r="E194" s="298"/>
      <c r="F194" s="23"/>
      <c r="G194" s="259"/>
      <c r="H194" s="263"/>
      <c r="I194" s="264"/>
      <c r="J194" s="264"/>
      <c r="K194" s="265"/>
      <c r="L194" s="269"/>
      <c r="M194" s="622"/>
      <c r="N194" s="622"/>
      <c r="O194" s="270"/>
      <c r="P194" s="623" t="s">
        <v>380</v>
      </c>
      <c r="Q194" s="624"/>
      <c r="R194" s="625"/>
      <c r="S194" s="56" t="str">
        <f>IF(S193="","",VLOOKUP(S193,'[2]シフト記号表（勤務時間帯）'!$C$6:$K$35,9,FALSE))</f>
        <v/>
      </c>
      <c r="T194" s="57" t="str">
        <f>IF(T193="","",VLOOKUP(T193,'[2]シフト記号表（勤務時間帯）'!$C$6:$K$35,9,FALSE))</f>
        <v/>
      </c>
      <c r="U194" s="57" t="str">
        <f>IF(U193="","",VLOOKUP(U193,'[2]シフト記号表（勤務時間帯）'!$C$6:$K$35,9,FALSE))</f>
        <v/>
      </c>
      <c r="V194" s="57" t="str">
        <f>IF(V193="","",VLOOKUP(V193,'[2]シフト記号表（勤務時間帯）'!$C$6:$K$35,9,FALSE))</f>
        <v/>
      </c>
      <c r="W194" s="57" t="str">
        <f>IF(W193="","",VLOOKUP(W193,'[2]シフト記号表（勤務時間帯）'!$C$6:$K$35,9,FALSE))</f>
        <v/>
      </c>
      <c r="X194" s="57" t="str">
        <f>IF(X193="","",VLOOKUP(X193,'[2]シフト記号表（勤務時間帯）'!$C$6:$K$35,9,FALSE))</f>
        <v/>
      </c>
      <c r="Y194" s="58" t="str">
        <f>IF(Y193="","",VLOOKUP(Y193,'[2]シフト記号表（勤務時間帯）'!$C$6:$K$35,9,FALSE))</f>
        <v/>
      </c>
      <c r="Z194" s="56" t="str">
        <f>IF(Z193="","",VLOOKUP(Z193,'[2]シフト記号表（勤務時間帯）'!$C$6:$K$35,9,FALSE))</f>
        <v/>
      </c>
      <c r="AA194" s="57" t="str">
        <f>IF(AA193="","",VLOOKUP(AA193,'[2]シフト記号表（勤務時間帯）'!$C$6:$K$35,9,FALSE))</f>
        <v/>
      </c>
      <c r="AB194" s="57" t="str">
        <f>IF(AB193="","",VLOOKUP(AB193,'[2]シフト記号表（勤務時間帯）'!$C$6:$K$35,9,FALSE))</f>
        <v/>
      </c>
      <c r="AC194" s="57" t="str">
        <f>IF(AC193="","",VLOOKUP(AC193,'[2]シフト記号表（勤務時間帯）'!$C$6:$K$35,9,FALSE))</f>
        <v/>
      </c>
      <c r="AD194" s="57" t="str">
        <f>IF(AD193="","",VLOOKUP(AD193,'[2]シフト記号表（勤務時間帯）'!$C$6:$K$35,9,FALSE))</f>
        <v/>
      </c>
      <c r="AE194" s="57" t="str">
        <f>IF(AE193="","",VLOOKUP(AE193,'[2]シフト記号表（勤務時間帯）'!$C$6:$K$35,9,FALSE))</f>
        <v/>
      </c>
      <c r="AF194" s="58" t="str">
        <f>IF(AF193="","",VLOOKUP(AF193,'[2]シフト記号表（勤務時間帯）'!$C$6:$K$35,9,FALSE))</f>
        <v/>
      </c>
      <c r="AG194" s="56" t="str">
        <f>IF(AG193="","",VLOOKUP(AG193,'[2]シフト記号表（勤務時間帯）'!$C$6:$K$35,9,FALSE))</f>
        <v/>
      </c>
      <c r="AH194" s="57" t="str">
        <f>IF(AH193="","",VLOOKUP(AH193,'[2]シフト記号表（勤務時間帯）'!$C$6:$K$35,9,FALSE))</f>
        <v/>
      </c>
      <c r="AI194" s="57" t="str">
        <f>IF(AI193="","",VLOOKUP(AI193,'[2]シフト記号表（勤務時間帯）'!$C$6:$K$35,9,FALSE))</f>
        <v/>
      </c>
      <c r="AJ194" s="57" t="str">
        <f>IF(AJ193="","",VLOOKUP(AJ193,'[2]シフト記号表（勤務時間帯）'!$C$6:$K$35,9,FALSE))</f>
        <v/>
      </c>
      <c r="AK194" s="57" t="str">
        <f>IF(AK193="","",VLOOKUP(AK193,'[2]シフト記号表（勤務時間帯）'!$C$6:$K$35,9,FALSE))</f>
        <v/>
      </c>
      <c r="AL194" s="57" t="str">
        <f>IF(AL193="","",VLOOKUP(AL193,'[2]シフト記号表（勤務時間帯）'!$C$6:$K$35,9,FALSE))</f>
        <v/>
      </c>
      <c r="AM194" s="58" t="str">
        <f>IF(AM193="","",VLOOKUP(AM193,'[2]シフト記号表（勤務時間帯）'!$C$6:$K$35,9,FALSE))</f>
        <v/>
      </c>
      <c r="AN194" s="56" t="str">
        <f>IF(AN193="","",VLOOKUP(AN193,'[2]シフト記号表（勤務時間帯）'!$C$6:$K$35,9,FALSE))</f>
        <v/>
      </c>
      <c r="AO194" s="57" t="str">
        <f>IF(AO193="","",VLOOKUP(AO193,'[2]シフト記号表（勤務時間帯）'!$C$6:$K$35,9,FALSE))</f>
        <v/>
      </c>
      <c r="AP194" s="57" t="str">
        <f>IF(AP193="","",VLOOKUP(AP193,'[2]シフト記号表（勤務時間帯）'!$C$6:$K$35,9,FALSE))</f>
        <v/>
      </c>
      <c r="AQ194" s="57" t="str">
        <f>IF(AQ193="","",VLOOKUP(AQ193,'[2]シフト記号表（勤務時間帯）'!$C$6:$K$35,9,FALSE))</f>
        <v/>
      </c>
      <c r="AR194" s="57" t="str">
        <f>IF(AR193="","",VLOOKUP(AR193,'[2]シフト記号表（勤務時間帯）'!$C$6:$K$35,9,FALSE))</f>
        <v/>
      </c>
      <c r="AS194" s="57" t="str">
        <f>IF(AS193="","",VLOOKUP(AS193,'[2]シフト記号表（勤務時間帯）'!$C$6:$K$35,9,FALSE))</f>
        <v/>
      </c>
      <c r="AT194" s="58" t="str">
        <f>IF(AT193="","",VLOOKUP(AT193,'[2]シフト記号表（勤務時間帯）'!$C$6:$K$35,9,FALSE))</f>
        <v/>
      </c>
      <c r="AU194" s="56" t="str">
        <f>IF(AU193="","",VLOOKUP(AU193,'[2]シフト記号表（勤務時間帯）'!$C$6:$K$35,9,FALSE))</f>
        <v/>
      </c>
      <c r="AV194" s="57" t="str">
        <f>IF(AV193="","",VLOOKUP(AV193,'[2]シフト記号表（勤務時間帯）'!$C$6:$K$35,9,FALSE))</f>
        <v/>
      </c>
      <c r="AW194" s="57" t="str">
        <f>IF(AW193="","",VLOOKUP(AW193,'[2]シフト記号表（勤務時間帯）'!$C$6:$K$35,9,FALSE))</f>
        <v/>
      </c>
      <c r="AX194" s="377">
        <f>IF($BB$3="４週",SUM(S194:AT194),IF($BB$3="暦月",SUM(S194:AW194),""))</f>
        <v>0</v>
      </c>
      <c r="AY194" s="378"/>
      <c r="AZ194" s="379">
        <f>IF($BB$3="４週",AX194/4,IF($BB$3="暦月",'通所介護（100名）'!AX194/('通所介護（100名）'!$BB$8/7),""))</f>
        <v>0</v>
      </c>
      <c r="BA194" s="380"/>
      <c r="BB194" s="312"/>
      <c r="BC194" s="622"/>
      <c r="BD194" s="622"/>
      <c r="BE194" s="622"/>
      <c r="BF194" s="270"/>
    </row>
    <row r="195" spans="2:58" ht="20.25" customHeight="1" x14ac:dyDescent="0.2">
      <c r="B195" s="385"/>
      <c r="C195" s="299"/>
      <c r="D195" s="300"/>
      <c r="E195" s="301"/>
      <c r="F195" s="62">
        <f>C193</f>
        <v>0</v>
      </c>
      <c r="G195" s="283"/>
      <c r="H195" s="263"/>
      <c r="I195" s="264"/>
      <c r="J195" s="264"/>
      <c r="K195" s="265"/>
      <c r="L195" s="288"/>
      <c r="M195" s="289"/>
      <c r="N195" s="289"/>
      <c r="O195" s="290"/>
      <c r="P195" s="627" t="s">
        <v>381</v>
      </c>
      <c r="Q195" s="628"/>
      <c r="R195" s="629"/>
      <c r="S195" s="59" t="str">
        <f>IF(S193="","",VLOOKUP(S193,'[2]シフト記号表（勤務時間帯）'!$C$6:$U$35,19,FALSE))</f>
        <v/>
      </c>
      <c r="T195" s="60" t="str">
        <f>IF(T193="","",VLOOKUP(T193,'[2]シフト記号表（勤務時間帯）'!$C$6:$U$35,19,FALSE))</f>
        <v/>
      </c>
      <c r="U195" s="60" t="str">
        <f>IF(U193="","",VLOOKUP(U193,'[2]シフト記号表（勤務時間帯）'!$C$6:$U$35,19,FALSE))</f>
        <v/>
      </c>
      <c r="V195" s="60" t="str">
        <f>IF(V193="","",VLOOKUP(V193,'[2]シフト記号表（勤務時間帯）'!$C$6:$U$35,19,FALSE))</f>
        <v/>
      </c>
      <c r="W195" s="60" t="str">
        <f>IF(W193="","",VLOOKUP(W193,'[2]シフト記号表（勤務時間帯）'!$C$6:$U$35,19,FALSE))</f>
        <v/>
      </c>
      <c r="X195" s="60" t="str">
        <f>IF(X193="","",VLOOKUP(X193,'[2]シフト記号表（勤務時間帯）'!$C$6:$U$35,19,FALSE))</f>
        <v/>
      </c>
      <c r="Y195" s="61" t="str">
        <f>IF(Y193="","",VLOOKUP(Y193,'[2]シフト記号表（勤務時間帯）'!$C$6:$U$35,19,FALSE))</f>
        <v/>
      </c>
      <c r="Z195" s="59" t="str">
        <f>IF(Z193="","",VLOOKUP(Z193,'[2]シフト記号表（勤務時間帯）'!$C$6:$U$35,19,FALSE))</f>
        <v/>
      </c>
      <c r="AA195" s="60" t="str">
        <f>IF(AA193="","",VLOOKUP(AA193,'[2]シフト記号表（勤務時間帯）'!$C$6:$U$35,19,FALSE))</f>
        <v/>
      </c>
      <c r="AB195" s="60" t="str">
        <f>IF(AB193="","",VLOOKUP(AB193,'[2]シフト記号表（勤務時間帯）'!$C$6:$U$35,19,FALSE))</f>
        <v/>
      </c>
      <c r="AC195" s="60" t="str">
        <f>IF(AC193="","",VLOOKUP(AC193,'[2]シフト記号表（勤務時間帯）'!$C$6:$U$35,19,FALSE))</f>
        <v/>
      </c>
      <c r="AD195" s="60" t="str">
        <f>IF(AD193="","",VLOOKUP(AD193,'[2]シフト記号表（勤務時間帯）'!$C$6:$U$35,19,FALSE))</f>
        <v/>
      </c>
      <c r="AE195" s="60" t="str">
        <f>IF(AE193="","",VLOOKUP(AE193,'[2]シフト記号表（勤務時間帯）'!$C$6:$U$35,19,FALSE))</f>
        <v/>
      </c>
      <c r="AF195" s="61" t="str">
        <f>IF(AF193="","",VLOOKUP(AF193,'[2]シフト記号表（勤務時間帯）'!$C$6:$U$35,19,FALSE))</f>
        <v/>
      </c>
      <c r="AG195" s="59" t="str">
        <f>IF(AG193="","",VLOOKUP(AG193,'[2]シフト記号表（勤務時間帯）'!$C$6:$U$35,19,FALSE))</f>
        <v/>
      </c>
      <c r="AH195" s="60" t="str">
        <f>IF(AH193="","",VLOOKUP(AH193,'[2]シフト記号表（勤務時間帯）'!$C$6:$U$35,19,FALSE))</f>
        <v/>
      </c>
      <c r="AI195" s="60" t="str">
        <f>IF(AI193="","",VLOOKUP(AI193,'[2]シフト記号表（勤務時間帯）'!$C$6:$U$35,19,FALSE))</f>
        <v/>
      </c>
      <c r="AJ195" s="60" t="str">
        <f>IF(AJ193="","",VLOOKUP(AJ193,'[2]シフト記号表（勤務時間帯）'!$C$6:$U$35,19,FALSE))</f>
        <v/>
      </c>
      <c r="AK195" s="60" t="str">
        <f>IF(AK193="","",VLOOKUP(AK193,'[2]シフト記号表（勤務時間帯）'!$C$6:$U$35,19,FALSE))</f>
        <v/>
      </c>
      <c r="AL195" s="60" t="str">
        <f>IF(AL193="","",VLOOKUP(AL193,'[2]シフト記号表（勤務時間帯）'!$C$6:$U$35,19,FALSE))</f>
        <v/>
      </c>
      <c r="AM195" s="61" t="str">
        <f>IF(AM193="","",VLOOKUP(AM193,'[2]シフト記号表（勤務時間帯）'!$C$6:$U$35,19,FALSE))</f>
        <v/>
      </c>
      <c r="AN195" s="59" t="str">
        <f>IF(AN193="","",VLOOKUP(AN193,'[2]シフト記号表（勤務時間帯）'!$C$6:$U$35,19,FALSE))</f>
        <v/>
      </c>
      <c r="AO195" s="60" t="str">
        <f>IF(AO193="","",VLOOKUP(AO193,'[2]シフト記号表（勤務時間帯）'!$C$6:$U$35,19,FALSE))</f>
        <v/>
      </c>
      <c r="AP195" s="60" t="str">
        <f>IF(AP193="","",VLOOKUP(AP193,'[2]シフト記号表（勤務時間帯）'!$C$6:$U$35,19,FALSE))</f>
        <v/>
      </c>
      <c r="AQ195" s="60" t="str">
        <f>IF(AQ193="","",VLOOKUP(AQ193,'[2]シフト記号表（勤務時間帯）'!$C$6:$U$35,19,FALSE))</f>
        <v/>
      </c>
      <c r="AR195" s="60" t="str">
        <f>IF(AR193="","",VLOOKUP(AR193,'[2]シフト記号表（勤務時間帯）'!$C$6:$U$35,19,FALSE))</f>
        <v/>
      </c>
      <c r="AS195" s="60" t="str">
        <f>IF(AS193="","",VLOOKUP(AS193,'[2]シフト記号表（勤務時間帯）'!$C$6:$U$35,19,FALSE))</f>
        <v/>
      </c>
      <c r="AT195" s="61" t="str">
        <f>IF(AT193="","",VLOOKUP(AT193,'[2]シフト記号表（勤務時間帯）'!$C$6:$U$35,19,FALSE))</f>
        <v/>
      </c>
      <c r="AU195" s="59" t="str">
        <f>IF(AU193="","",VLOOKUP(AU193,'[2]シフト記号表（勤務時間帯）'!$C$6:$U$35,19,FALSE))</f>
        <v/>
      </c>
      <c r="AV195" s="60" t="str">
        <f>IF(AV193="","",VLOOKUP(AV193,'[2]シフト記号表（勤務時間帯）'!$C$6:$U$35,19,FALSE))</f>
        <v/>
      </c>
      <c r="AW195" s="60" t="str">
        <f>IF(AW193="","",VLOOKUP(AW193,'[2]シフト記号表（勤務時間帯）'!$C$6:$U$35,19,FALSE))</f>
        <v/>
      </c>
      <c r="AX195" s="381">
        <f>IF($BB$3="４週",SUM(S195:AT195),IF($BB$3="暦月",SUM(S195:AW195),""))</f>
        <v>0</v>
      </c>
      <c r="AY195" s="382"/>
      <c r="AZ195" s="383">
        <f>IF($BB$3="４週",AX195/4,IF($BB$3="暦月",'通所介護（100名）'!AX195/('通所介護（100名）'!$BB$8/7),""))</f>
        <v>0</v>
      </c>
      <c r="BA195" s="384"/>
      <c r="BB195" s="313"/>
      <c r="BC195" s="289"/>
      <c r="BD195" s="289"/>
      <c r="BE195" s="289"/>
      <c r="BF195" s="290"/>
    </row>
    <row r="196" spans="2:58" ht="20.25" customHeight="1" x14ac:dyDescent="0.2">
      <c r="B196" s="385">
        <f>B193+1</f>
        <v>59</v>
      </c>
      <c r="C196" s="294"/>
      <c r="D196" s="295"/>
      <c r="E196" s="296"/>
      <c r="F196" s="126"/>
      <c r="G196" s="282"/>
      <c r="H196" s="284"/>
      <c r="I196" s="264"/>
      <c r="J196" s="264"/>
      <c r="K196" s="265"/>
      <c r="L196" s="285"/>
      <c r="M196" s="286"/>
      <c r="N196" s="286"/>
      <c r="O196" s="287"/>
      <c r="P196" s="630" t="s">
        <v>377</v>
      </c>
      <c r="Q196" s="631"/>
      <c r="R196" s="632"/>
      <c r="S196" s="53"/>
      <c r="T196" s="54"/>
      <c r="U196" s="54"/>
      <c r="V196" s="54"/>
      <c r="W196" s="54"/>
      <c r="X196" s="54"/>
      <c r="Y196" s="55"/>
      <c r="Z196" s="53"/>
      <c r="AA196" s="54"/>
      <c r="AB196" s="54"/>
      <c r="AC196" s="54"/>
      <c r="AD196" s="54"/>
      <c r="AE196" s="54"/>
      <c r="AF196" s="55"/>
      <c r="AG196" s="53"/>
      <c r="AH196" s="54"/>
      <c r="AI196" s="54"/>
      <c r="AJ196" s="54"/>
      <c r="AK196" s="54"/>
      <c r="AL196" s="54"/>
      <c r="AM196" s="55"/>
      <c r="AN196" s="53"/>
      <c r="AO196" s="54"/>
      <c r="AP196" s="54"/>
      <c r="AQ196" s="54"/>
      <c r="AR196" s="54"/>
      <c r="AS196" s="54"/>
      <c r="AT196" s="55"/>
      <c r="AU196" s="53"/>
      <c r="AV196" s="54"/>
      <c r="AW196" s="54"/>
      <c r="AX196" s="373"/>
      <c r="AY196" s="374"/>
      <c r="AZ196" s="375"/>
      <c r="BA196" s="376"/>
      <c r="BB196" s="311"/>
      <c r="BC196" s="286"/>
      <c r="BD196" s="286"/>
      <c r="BE196" s="286"/>
      <c r="BF196" s="287"/>
    </row>
    <row r="197" spans="2:58" ht="20.25" customHeight="1" x14ac:dyDescent="0.2">
      <c r="B197" s="385"/>
      <c r="C197" s="297"/>
      <c r="D197" s="633"/>
      <c r="E197" s="298"/>
      <c r="F197" s="23"/>
      <c r="G197" s="259"/>
      <c r="H197" s="263"/>
      <c r="I197" s="264"/>
      <c r="J197" s="264"/>
      <c r="K197" s="265"/>
      <c r="L197" s="269"/>
      <c r="M197" s="622"/>
      <c r="N197" s="622"/>
      <c r="O197" s="270"/>
      <c r="P197" s="623" t="s">
        <v>380</v>
      </c>
      <c r="Q197" s="624"/>
      <c r="R197" s="625"/>
      <c r="S197" s="56" t="str">
        <f>IF(S196="","",VLOOKUP(S196,'[2]シフト記号表（勤務時間帯）'!$C$6:$K$35,9,FALSE))</f>
        <v/>
      </c>
      <c r="T197" s="57" t="str">
        <f>IF(T196="","",VLOOKUP(T196,'[2]シフト記号表（勤務時間帯）'!$C$6:$K$35,9,FALSE))</f>
        <v/>
      </c>
      <c r="U197" s="57" t="str">
        <f>IF(U196="","",VLOOKUP(U196,'[2]シフト記号表（勤務時間帯）'!$C$6:$K$35,9,FALSE))</f>
        <v/>
      </c>
      <c r="V197" s="57" t="str">
        <f>IF(V196="","",VLOOKUP(V196,'[2]シフト記号表（勤務時間帯）'!$C$6:$K$35,9,FALSE))</f>
        <v/>
      </c>
      <c r="W197" s="57" t="str">
        <f>IF(W196="","",VLOOKUP(W196,'[2]シフト記号表（勤務時間帯）'!$C$6:$K$35,9,FALSE))</f>
        <v/>
      </c>
      <c r="X197" s="57" t="str">
        <f>IF(X196="","",VLOOKUP(X196,'[2]シフト記号表（勤務時間帯）'!$C$6:$K$35,9,FALSE))</f>
        <v/>
      </c>
      <c r="Y197" s="58" t="str">
        <f>IF(Y196="","",VLOOKUP(Y196,'[2]シフト記号表（勤務時間帯）'!$C$6:$K$35,9,FALSE))</f>
        <v/>
      </c>
      <c r="Z197" s="56" t="str">
        <f>IF(Z196="","",VLOOKUP(Z196,'[2]シフト記号表（勤務時間帯）'!$C$6:$K$35,9,FALSE))</f>
        <v/>
      </c>
      <c r="AA197" s="57" t="str">
        <f>IF(AA196="","",VLOOKUP(AA196,'[2]シフト記号表（勤務時間帯）'!$C$6:$K$35,9,FALSE))</f>
        <v/>
      </c>
      <c r="AB197" s="57" t="str">
        <f>IF(AB196="","",VLOOKUP(AB196,'[2]シフト記号表（勤務時間帯）'!$C$6:$K$35,9,FALSE))</f>
        <v/>
      </c>
      <c r="AC197" s="57" t="str">
        <f>IF(AC196="","",VLOOKUP(AC196,'[2]シフト記号表（勤務時間帯）'!$C$6:$K$35,9,FALSE))</f>
        <v/>
      </c>
      <c r="AD197" s="57" t="str">
        <f>IF(AD196="","",VLOOKUP(AD196,'[2]シフト記号表（勤務時間帯）'!$C$6:$K$35,9,FALSE))</f>
        <v/>
      </c>
      <c r="AE197" s="57" t="str">
        <f>IF(AE196="","",VLOOKUP(AE196,'[2]シフト記号表（勤務時間帯）'!$C$6:$K$35,9,FALSE))</f>
        <v/>
      </c>
      <c r="AF197" s="58" t="str">
        <f>IF(AF196="","",VLOOKUP(AF196,'[2]シフト記号表（勤務時間帯）'!$C$6:$K$35,9,FALSE))</f>
        <v/>
      </c>
      <c r="AG197" s="56" t="str">
        <f>IF(AG196="","",VLOOKUP(AG196,'[2]シフト記号表（勤務時間帯）'!$C$6:$K$35,9,FALSE))</f>
        <v/>
      </c>
      <c r="AH197" s="57" t="str">
        <f>IF(AH196="","",VLOOKUP(AH196,'[2]シフト記号表（勤務時間帯）'!$C$6:$K$35,9,FALSE))</f>
        <v/>
      </c>
      <c r="AI197" s="57" t="str">
        <f>IF(AI196="","",VLOOKUP(AI196,'[2]シフト記号表（勤務時間帯）'!$C$6:$K$35,9,FALSE))</f>
        <v/>
      </c>
      <c r="AJ197" s="57" t="str">
        <f>IF(AJ196="","",VLOOKUP(AJ196,'[2]シフト記号表（勤務時間帯）'!$C$6:$K$35,9,FALSE))</f>
        <v/>
      </c>
      <c r="AK197" s="57" t="str">
        <f>IF(AK196="","",VLOOKUP(AK196,'[2]シフト記号表（勤務時間帯）'!$C$6:$K$35,9,FALSE))</f>
        <v/>
      </c>
      <c r="AL197" s="57" t="str">
        <f>IF(AL196="","",VLOOKUP(AL196,'[2]シフト記号表（勤務時間帯）'!$C$6:$K$35,9,FALSE))</f>
        <v/>
      </c>
      <c r="AM197" s="58" t="str">
        <f>IF(AM196="","",VLOOKUP(AM196,'[2]シフト記号表（勤務時間帯）'!$C$6:$K$35,9,FALSE))</f>
        <v/>
      </c>
      <c r="AN197" s="56" t="str">
        <f>IF(AN196="","",VLOOKUP(AN196,'[2]シフト記号表（勤務時間帯）'!$C$6:$K$35,9,FALSE))</f>
        <v/>
      </c>
      <c r="AO197" s="57" t="str">
        <f>IF(AO196="","",VLOOKUP(AO196,'[2]シフト記号表（勤務時間帯）'!$C$6:$K$35,9,FALSE))</f>
        <v/>
      </c>
      <c r="AP197" s="57" t="str">
        <f>IF(AP196="","",VLOOKUP(AP196,'[2]シフト記号表（勤務時間帯）'!$C$6:$K$35,9,FALSE))</f>
        <v/>
      </c>
      <c r="AQ197" s="57" t="str">
        <f>IF(AQ196="","",VLOOKUP(AQ196,'[2]シフト記号表（勤務時間帯）'!$C$6:$K$35,9,FALSE))</f>
        <v/>
      </c>
      <c r="AR197" s="57" t="str">
        <f>IF(AR196="","",VLOOKUP(AR196,'[2]シフト記号表（勤務時間帯）'!$C$6:$K$35,9,FALSE))</f>
        <v/>
      </c>
      <c r="AS197" s="57" t="str">
        <f>IF(AS196="","",VLOOKUP(AS196,'[2]シフト記号表（勤務時間帯）'!$C$6:$K$35,9,FALSE))</f>
        <v/>
      </c>
      <c r="AT197" s="58" t="str">
        <f>IF(AT196="","",VLOOKUP(AT196,'[2]シフト記号表（勤務時間帯）'!$C$6:$K$35,9,FALSE))</f>
        <v/>
      </c>
      <c r="AU197" s="56" t="str">
        <f>IF(AU196="","",VLOOKUP(AU196,'[2]シフト記号表（勤務時間帯）'!$C$6:$K$35,9,FALSE))</f>
        <v/>
      </c>
      <c r="AV197" s="57" t="str">
        <f>IF(AV196="","",VLOOKUP(AV196,'[2]シフト記号表（勤務時間帯）'!$C$6:$K$35,9,FALSE))</f>
        <v/>
      </c>
      <c r="AW197" s="57" t="str">
        <f>IF(AW196="","",VLOOKUP(AW196,'[2]シフト記号表（勤務時間帯）'!$C$6:$K$35,9,FALSE))</f>
        <v/>
      </c>
      <c r="AX197" s="377">
        <f>IF($BB$3="４週",SUM(S197:AT197),IF($BB$3="暦月",SUM(S197:AW197),""))</f>
        <v>0</v>
      </c>
      <c r="AY197" s="378"/>
      <c r="AZ197" s="379">
        <f>IF($BB$3="４週",AX197/4,IF($BB$3="暦月",'通所介護（100名）'!AX197/('通所介護（100名）'!$BB$8/7),""))</f>
        <v>0</v>
      </c>
      <c r="BA197" s="380"/>
      <c r="BB197" s="312"/>
      <c r="BC197" s="622"/>
      <c r="BD197" s="622"/>
      <c r="BE197" s="622"/>
      <c r="BF197" s="270"/>
    </row>
    <row r="198" spans="2:58" ht="20.25" customHeight="1" x14ac:dyDescent="0.2">
      <c r="B198" s="385"/>
      <c r="C198" s="299"/>
      <c r="D198" s="300"/>
      <c r="E198" s="301"/>
      <c r="F198" s="62">
        <f>C196</f>
        <v>0</v>
      </c>
      <c r="G198" s="283"/>
      <c r="H198" s="263"/>
      <c r="I198" s="264"/>
      <c r="J198" s="264"/>
      <c r="K198" s="265"/>
      <c r="L198" s="288"/>
      <c r="M198" s="289"/>
      <c r="N198" s="289"/>
      <c r="O198" s="290"/>
      <c r="P198" s="627" t="s">
        <v>381</v>
      </c>
      <c r="Q198" s="628"/>
      <c r="R198" s="629"/>
      <c r="S198" s="59" t="str">
        <f>IF(S196="","",VLOOKUP(S196,'[2]シフト記号表（勤務時間帯）'!$C$6:$U$35,19,FALSE))</f>
        <v/>
      </c>
      <c r="T198" s="60" t="str">
        <f>IF(T196="","",VLOOKUP(T196,'[2]シフト記号表（勤務時間帯）'!$C$6:$U$35,19,FALSE))</f>
        <v/>
      </c>
      <c r="U198" s="60" t="str">
        <f>IF(U196="","",VLOOKUP(U196,'[2]シフト記号表（勤務時間帯）'!$C$6:$U$35,19,FALSE))</f>
        <v/>
      </c>
      <c r="V198" s="60" t="str">
        <f>IF(V196="","",VLOOKUP(V196,'[2]シフト記号表（勤務時間帯）'!$C$6:$U$35,19,FALSE))</f>
        <v/>
      </c>
      <c r="W198" s="60" t="str">
        <f>IF(W196="","",VLOOKUP(W196,'[2]シフト記号表（勤務時間帯）'!$C$6:$U$35,19,FALSE))</f>
        <v/>
      </c>
      <c r="X198" s="60" t="str">
        <f>IF(X196="","",VLOOKUP(X196,'[2]シフト記号表（勤務時間帯）'!$C$6:$U$35,19,FALSE))</f>
        <v/>
      </c>
      <c r="Y198" s="61" t="str">
        <f>IF(Y196="","",VLOOKUP(Y196,'[2]シフト記号表（勤務時間帯）'!$C$6:$U$35,19,FALSE))</f>
        <v/>
      </c>
      <c r="Z198" s="59" t="str">
        <f>IF(Z196="","",VLOOKUP(Z196,'[2]シフト記号表（勤務時間帯）'!$C$6:$U$35,19,FALSE))</f>
        <v/>
      </c>
      <c r="AA198" s="60" t="str">
        <f>IF(AA196="","",VLOOKUP(AA196,'[2]シフト記号表（勤務時間帯）'!$C$6:$U$35,19,FALSE))</f>
        <v/>
      </c>
      <c r="AB198" s="60" t="str">
        <f>IF(AB196="","",VLOOKUP(AB196,'[2]シフト記号表（勤務時間帯）'!$C$6:$U$35,19,FALSE))</f>
        <v/>
      </c>
      <c r="AC198" s="60" t="str">
        <f>IF(AC196="","",VLOOKUP(AC196,'[2]シフト記号表（勤務時間帯）'!$C$6:$U$35,19,FALSE))</f>
        <v/>
      </c>
      <c r="AD198" s="60" t="str">
        <f>IF(AD196="","",VLOOKUP(AD196,'[2]シフト記号表（勤務時間帯）'!$C$6:$U$35,19,FALSE))</f>
        <v/>
      </c>
      <c r="AE198" s="60" t="str">
        <f>IF(AE196="","",VLOOKUP(AE196,'[2]シフト記号表（勤務時間帯）'!$C$6:$U$35,19,FALSE))</f>
        <v/>
      </c>
      <c r="AF198" s="61" t="str">
        <f>IF(AF196="","",VLOOKUP(AF196,'[2]シフト記号表（勤務時間帯）'!$C$6:$U$35,19,FALSE))</f>
        <v/>
      </c>
      <c r="AG198" s="59" t="str">
        <f>IF(AG196="","",VLOOKUP(AG196,'[2]シフト記号表（勤務時間帯）'!$C$6:$U$35,19,FALSE))</f>
        <v/>
      </c>
      <c r="AH198" s="60" t="str">
        <f>IF(AH196="","",VLOOKUP(AH196,'[2]シフト記号表（勤務時間帯）'!$C$6:$U$35,19,FALSE))</f>
        <v/>
      </c>
      <c r="AI198" s="60" t="str">
        <f>IF(AI196="","",VLOOKUP(AI196,'[2]シフト記号表（勤務時間帯）'!$C$6:$U$35,19,FALSE))</f>
        <v/>
      </c>
      <c r="AJ198" s="60" t="str">
        <f>IF(AJ196="","",VLOOKUP(AJ196,'[2]シフト記号表（勤務時間帯）'!$C$6:$U$35,19,FALSE))</f>
        <v/>
      </c>
      <c r="AK198" s="60" t="str">
        <f>IF(AK196="","",VLOOKUP(AK196,'[2]シフト記号表（勤務時間帯）'!$C$6:$U$35,19,FALSE))</f>
        <v/>
      </c>
      <c r="AL198" s="60" t="str">
        <f>IF(AL196="","",VLOOKUP(AL196,'[2]シフト記号表（勤務時間帯）'!$C$6:$U$35,19,FALSE))</f>
        <v/>
      </c>
      <c r="AM198" s="61" t="str">
        <f>IF(AM196="","",VLOOKUP(AM196,'[2]シフト記号表（勤務時間帯）'!$C$6:$U$35,19,FALSE))</f>
        <v/>
      </c>
      <c r="AN198" s="59" t="str">
        <f>IF(AN196="","",VLOOKUP(AN196,'[2]シフト記号表（勤務時間帯）'!$C$6:$U$35,19,FALSE))</f>
        <v/>
      </c>
      <c r="AO198" s="60" t="str">
        <f>IF(AO196="","",VLOOKUP(AO196,'[2]シフト記号表（勤務時間帯）'!$C$6:$U$35,19,FALSE))</f>
        <v/>
      </c>
      <c r="AP198" s="60" t="str">
        <f>IF(AP196="","",VLOOKUP(AP196,'[2]シフト記号表（勤務時間帯）'!$C$6:$U$35,19,FALSE))</f>
        <v/>
      </c>
      <c r="AQ198" s="60" t="str">
        <f>IF(AQ196="","",VLOOKUP(AQ196,'[2]シフト記号表（勤務時間帯）'!$C$6:$U$35,19,FALSE))</f>
        <v/>
      </c>
      <c r="AR198" s="60" t="str">
        <f>IF(AR196="","",VLOOKUP(AR196,'[2]シフト記号表（勤務時間帯）'!$C$6:$U$35,19,FALSE))</f>
        <v/>
      </c>
      <c r="AS198" s="60" t="str">
        <f>IF(AS196="","",VLOOKUP(AS196,'[2]シフト記号表（勤務時間帯）'!$C$6:$U$35,19,FALSE))</f>
        <v/>
      </c>
      <c r="AT198" s="61" t="str">
        <f>IF(AT196="","",VLOOKUP(AT196,'[2]シフト記号表（勤務時間帯）'!$C$6:$U$35,19,FALSE))</f>
        <v/>
      </c>
      <c r="AU198" s="59" t="str">
        <f>IF(AU196="","",VLOOKUP(AU196,'[2]シフト記号表（勤務時間帯）'!$C$6:$U$35,19,FALSE))</f>
        <v/>
      </c>
      <c r="AV198" s="60" t="str">
        <f>IF(AV196="","",VLOOKUP(AV196,'[2]シフト記号表（勤務時間帯）'!$C$6:$U$35,19,FALSE))</f>
        <v/>
      </c>
      <c r="AW198" s="60" t="str">
        <f>IF(AW196="","",VLOOKUP(AW196,'[2]シフト記号表（勤務時間帯）'!$C$6:$U$35,19,FALSE))</f>
        <v/>
      </c>
      <c r="AX198" s="381">
        <f>IF($BB$3="４週",SUM(S198:AT198),IF($BB$3="暦月",SUM(S198:AW198),""))</f>
        <v>0</v>
      </c>
      <c r="AY198" s="382"/>
      <c r="AZ198" s="383">
        <f>IF($BB$3="４週",AX198/4,IF($BB$3="暦月",'通所介護（100名）'!AX198/('通所介護（100名）'!$BB$8/7),""))</f>
        <v>0</v>
      </c>
      <c r="BA198" s="384"/>
      <c r="BB198" s="313"/>
      <c r="BC198" s="289"/>
      <c r="BD198" s="289"/>
      <c r="BE198" s="289"/>
      <c r="BF198" s="290"/>
    </row>
    <row r="199" spans="2:58" ht="20.25" customHeight="1" x14ac:dyDescent="0.2">
      <c r="B199" s="385">
        <f>B196+1</f>
        <v>60</v>
      </c>
      <c r="C199" s="294"/>
      <c r="D199" s="295"/>
      <c r="E199" s="296"/>
      <c r="F199" s="126"/>
      <c r="G199" s="282"/>
      <c r="H199" s="284"/>
      <c r="I199" s="264"/>
      <c r="J199" s="264"/>
      <c r="K199" s="265"/>
      <c r="L199" s="285"/>
      <c r="M199" s="286"/>
      <c r="N199" s="286"/>
      <c r="O199" s="287"/>
      <c r="P199" s="630" t="s">
        <v>377</v>
      </c>
      <c r="Q199" s="631"/>
      <c r="R199" s="632"/>
      <c r="S199" s="53"/>
      <c r="T199" s="54"/>
      <c r="U199" s="54"/>
      <c r="V199" s="54"/>
      <c r="W199" s="54"/>
      <c r="X199" s="54"/>
      <c r="Y199" s="55"/>
      <c r="Z199" s="53"/>
      <c r="AA199" s="54"/>
      <c r="AB199" s="54"/>
      <c r="AC199" s="54"/>
      <c r="AD199" s="54"/>
      <c r="AE199" s="54"/>
      <c r="AF199" s="55"/>
      <c r="AG199" s="53"/>
      <c r="AH199" s="54"/>
      <c r="AI199" s="54"/>
      <c r="AJ199" s="54"/>
      <c r="AK199" s="54"/>
      <c r="AL199" s="54"/>
      <c r="AM199" s="55"/>
      <c r="AN199" s="53"/>
      <c r="AO199" s="54"/>
      <c r="AP199" s="54"/>
      <c r="AQ199" s="54"/>
      <c r="AR199" s="54"/>
      <c r="AS199" s="54"/>
      <c r="AT199" s="55"/>
      <c r="AU199" s="53"/>
      <c r="AV199" s="54"/>
      <c r="AW199" s="54"/>
      <c r="AX199" s="373"/>
      <c r="AY199" s="374"/>
      <c r="AZ199" s="375"/>
      <c r="BA199" s="376"/>
      <c r="BB199" s="311"/>
      <c r="BC199" s="286"/>
      <c r="BD199" s="286"/>
      <c r="BE199" s="286"/>
      <c r="BF199" s="287"/>
    </row>
    <row r="200" spans="2:58" ht="20.25" customHeight="1" x14ac:dyDescent="0.2">
      <c r="B200" s="385"/>
      <c r="C200" s="297"/>
      <c r="D200" s="633"/>
      <c r="E200" s="298"/>
      <c r="F200" s="23"/>
      <c r="G200" s="259"/>
      <c r="H200" s="263"/>
      <c r="I200" s="264"/>
      <c r="J200" s="264"/>
      <c r="K200" s="265"/>
      <c r="L200" s="269"/>
      <c r="M200" s="622"/>
      <c r="N200" s="622"/>
      <c r="O200" s="270"/>
      <c r="P200" s="623" t="s">
        <v>380</v>
      </c>
      <c r="Q200" s="624"/>
      <c r="R200" s="625"/>
      <c r="S200" s="56" t="str">
        <f>IF(S199="","",VLOOKUP(S199,'[2]シフト記号表（勤務時間帯）'!$C$6:$K$35,9,FALSE))</f>
        <v/>
      </c>
      <c r="T200" s="57" t="str">
        <f>IF(T199="","",VLOOKUP(T199,'[2]シフト記号表（勤務時間帯）'!$C$6:$K$35,9,FALSE))</f>
        <v/>
      </c>
      <c r="U200" s="57" t="str">
        <f>IF(U199="","",VLOOKUP(U199,'[2]シフト記号表（勤務時間帯）'!$C$6:$K$35,9,FALSE))</f>
        <v/>
      </c>
      <c r="V200" s="57" t="str">
        <f>IF(V199="","",VLOOKUP(V199,'[2]シフト記号表（勤務時間帯）'!$C$6:$K$35,9,FALSE))</f>
        <v/>
      </c>
      <c r="W200" s="57" t="str">
        <f>IF(W199="","",VLOOKUP(W199,'[2]シフト記号表（勤務時間帯）'!$C$6:$K$35,9,FALSE))</f>
        <v/>
      </c>
      <c r="X200" s="57" t="str">
        <f>IF(X199="","",VLOOKUP(X199,'[2]シフト記号表（勤務時間帯）'!$C$6:$K$35,9,FALSE))</f>
        <v/>
      </c>
      <c r="Y200" s="58" t="str">
        <f>IF(Y199="","",VLOOKUP(Y199,'[2]シフト記号表（勤務時間帯）'!$C$6:$K$35,9,FALSE))</f>
        <v/>
      </c>
      <c r="Z200" s="56" t="str">
        <f>IF(Z199="","",VLOOKUP(Z199,'[2]シフト記号表（勤務時間帯）'!$C$6:$K$35,9,FALSE))</f>
        <v/>
      </c>
      <c r="AA200" s="57" t="str">
        <f>IF(AA199="","",VLOOKUP(AA199,'[2]シフト記号表（勤務時間帯）'!$C$6:$K$35,9,FALSE))</f>
        <v/>
      </c>
      <c r="AB200" s="57" t="str">
        <f>IF(AB199="","",VLOOKUP(AB199,'[2]シフト記号表（勤務時間帯）'!$C$6:$K$35,9,FALSE))</f>
        <v/>
      </c>
      <c r="AC200" s="57" t="str">
        <f>IF(AC199="","",VLOOKUP(AC199,'[2]シフト記号表（勤務時間帯）'!$C$6:$K$35,9,FALSE))</f>
        <v/>
      </c>
      <c r="AD200" s="57" t="str">
        <f>IF(AD199="","",VLOOKUP(AD199,'[2]シフト記号表（勤務時間帯）'!$C$6:$K$35,9,FALSE))</f>
        <v/>
      </c>
      <c r="AE200" s="57" t="str">
        <f>IF(AE199="","",VLOOKUP(AE199,'[2]シフト記号表（勤務時間帯）'!$C$6:$K$35,9,FALSE))</f>
        <v/>
      </c>
      <c r="AF200" s="58" t="str">
        <f>IF(AF199="","",VLOOKUP(AF199,'[2]シフト記号表（勤務時間帯）'!$C$6:$K$35,9,FALSE))</f>
        <v/>
      </c>
      <c r="AG200" s="56" t="str">
        <f>IF(AG199="","",VLOOKUP(AG199,'[2]シフト記号表（勤務時間帯）'!$C$6:$K$35,9,FALSE))</f>
        <v/>
      </c>
      <c r="AH200" s="57" t="str">
        <f>IF(AH199="","",VLOOKUP(AH199,'[2]シフト記号表（勤務時間帯）'!$C$6:$K$35,9,FALSE))</f>
        <v/>
      </c>
      <c r="AI200" s="57" t="str">
        <f>IF(AI199="","",VLOOKUP(AI199,'[2]シフト記号表（勤務時間帯）'!$C$6:$K$35,9,FALSE))</f>
        <v/>
      </c>
      <c r="AJ200" s="57" t="str">
        <f>IF(AJ199="","",VLOOKUP(AJ199,'[2]シフト記号表（勤務時間帯）'!$C$6:$K$35,9,FALSE))</f>
        <v/>
      </c>
      <c r="AK200" s="57" t="str">
        <f>IF(AK199="","",VLOOKUP(AK199,'[2]シフト記号表（勤務時間帯）'!$C$6:$K$35,9,FALSE))</f>
        <v/>
      </c>
      <c r="AL200" s="57" t="str">
        <f>IF(AL199="","",VLOOKUP(AL199,'[2]シフト記号表（勤務時間帯）'!$C$6:$K$35,9,FALSE))</f>
        <v/>
      </c>
      <c r="AM200" s="58" t="str">
        <f>IF(AM199="","",VLOOKUP(AM199,'[2]シフト記号表（勤務時間帯）'!$C$6:$K$35,9,FALSE))</f>
        <v/>
      </c>
      <c r="AN200" s="56" t="str">
        <f>IF(AN199="","",VLOOKUP(AN199,'[2]シフト記号表（勤務時間帯）'!$C$6:$K$35,9,FALSE))</f>
        <v/>
      </c>
      <c r="AO200" s="57" t="str">
        <f>IF(AO199="","",VLOOKUP(AO199,'[2]シフト記号表（勤務時間帯）'!$C$6:$K$35,9,FALSE))</f>
        <v/>
      </c>
      <c r="AP200" s="57" t="str">
        <f>IF(AP199="","",VLOOKUP(AP199,'[2]シフト記号表（勤務時間帯）'!$C$6:$K$35,9,FALSE))</f>
        <v/>
      </c>
      <c r="AQ200" s="57" t="str">
        <f>IF(AQ199="","",VLOOKUP(AQ199,'[2]シフト記号表（勤務時間帯）'!$C$6:$K$35,9,FALSE))</f>
        <v/>
      </c>
      <c r="AR200" s="57" t="str">
        <f>IF(AR199="","",VLOOKUP(AR199,'[2]シフト記号表（勤務時間帯）'!$C$6:$K$35,9,FALSE))</f>
        <v/>
      </c>
      <c r="AS200" s="57" t="str">
        <f>IF(AS199="","",VLOOKUP(AS199,'[2]シフト記号表（勤務時間帯）'!$C$6:$K$35,9,FALSE))</f>
        <v/>
      </c>
      <c r="AT200" s="58" t="str">
        <f>IF(AT199="","",VLOOKUP(AT199,'[2]シフト記号表（勤務時間帯）'!$C$6:$K$35,9,FALSE))</f>
        <v/>
      </c>
      <c r="AU200" s="56" t="str">
        <f>IF(AU199="","",VLOOKUP(AU199,'[2]シフト記号表（勤務時間帯）'!$C$6:$K$35,9,FALSE))</f>
        <v/>
      </c>
      <c r="AV200" s="57" t="str">
        <f>IF(AV199="","",VLOOKUP(AV199,'[2]シフト記号表（勤務時間帯）'!$C$6:$K$35,9,FALSE))</f>
        <v/>
      </c>
      <c r="AW200" s="57" t="str">
        <f>IF(AW199="","",VLOOKUP(AW199,'[2]シフト記号表（勤務時間帯）'!$C$6:$K$35,9,FALSE))</f>
        <v/>
      </c>
      <c r="AX200" s="377">
        <f>IF($BB$3="４週",SUM(S200:AT200),IF($BB$3="暦月",SUM(S200:AW200),""))</f>
        <v>0</v>
      </c>
      <c r="AY200" s="378"/>
      <c r="AZ200" s="379">
        <f>IF($BB$3="４週",AX200/4,IF($BB$3="暦月",'通所介護（100名）'!AX200/('通所介護（100名）'!$BB$8/7),""))</f>
        <v>0</v>
      </c>
      <c r="BA200" s="380"/>
      <c r="BB200" s="312"/>
      <c r="BC200" s="622"/>
      <c r="BD200" s="622"/>
      <c r="BE200" s="622"/>
      <c r="BF200" s="270"/>
    </row>
    <row r="201" spans="2:58" ht="20.25" customHeight="1" x14ac:dyDescent="0.2">
      <c r="B201" s="385"/>
      <c r="C201" s="299"/>
      <c r="D201" s="300"/>
      <c r="E201" s="301"/>
      <c r="F201" s="62">
        <f>C199</f>
        <v>0</v>
      </c>
      <c r="G201" s="283"/>
      <c r="H201" s="263"/>
      <c r="I201" s="264"/>
      <c r="J201" s="264"/>
      <c r="K201" s="265"/>
      <c r="L201" s="288"/>
      <c r="M201" s="289"/>
      <c r="N201" s="289"/>
      <c r="O201" s="290"/>
      <c r="P201" s="627" t="s">
        <v>381</v>
      </c>
      <c r="Q201" s="628"/>
      <c r="R201" s="629"/>
      <c r="S201" s="59" t="str">
        <f>IF(S199="","",VLOOKUP(S199,'[2]シフト記号表（勤務時間帯）'!$C$6:$U$35,19,FALSE))</f>
        <v/>
      </c>
      <c r="T201" s="60" t="str">
        <f>IF(T199="","",VLOOKUP(T199,'[2]シフト記号表（勤務時間帯）'!$C$6:$U$35,19,FALSE))</f>
        <v/>
      </c>
      <c r="U201" s="60" t="str">
        <f>IF(U199="","",VLOOKUP(U199,'[2]シフト記号表（勤務時間帯）'!$C$6:$U$35,19,FALSE))</f>
        <v/>
      </c>
      <c r="V201" s="60" t="str">
        <f>IF(V199="","",VLOOKUP(V199,'[2]シフト記号表（勤務時間帯）'!$C$6:$U$35,19,FALSE))</f>
        <v/>
      </c>
      <c r="W201" s="60" t="str">
        <f>IF(W199="","",VLOOKUP(W199,'[2]シフト記号表（勤務時間帯）'!$C$6:$U$35,19,FALSE))</f>
        <v/>
      </c>
      <c r="X201" s="60" t="str">
        <f>IF(X199="","",VLOOKUP(X199,'[2]シフト記号表（勤務時間帯）'!$C$6:$U$35,19,FALSE))</f>
        <v/>
      </c>
      <c r="Y201" s="61" t="str">
        <f>IF(Y199="","",VLOOKUP(Y199,'[2]シフト記号表（勤務時間帯）'!$C$6:$U$35,19,FALSE))</f>
        <v/>
      </c>
      <c r="Z201" s="59" t="str">
        <f>IF(Z199="","",VLOOKUP(Z199,'[2]シフト記号表（勤務時間帯）'!$C$6:$U$35,19,FALSE))</f>
        <v/>
      </c>
      <c r="AA201" s="60" t="str">
        <f>IF(AA199="","",VLOOKUP(AA199,'[2]シフト記号表（勤務時間帯）'!$C$6:$U$35,19,FALSE))</f>
        <v/>
      </c>
      <c r="AB201" s="60" t="str">
        <f>IF(AB199="","",VLOOKUP(AB199,'[2]シフト記号表（勤務時間帯）'!$C$6:$U$35,19,FALSE))</f>
        <v/>
      </c>
      <c r="AC201" s="60" t="str">
        <f>IF(AC199="","",VLOOKUP(AC199,'[2]シフト記号表（勤務時間帯）'!$C$6:$U$35,19,FALSE))</f>
        <v/>
      </c>
      <c r="AD201" s="60" t="str">
        <f>IF(AD199="","",VLOOKUP(AD199,'[2]シフト記号表（勤務時間帯）'!$C$6:$U$35,19,FALSE))</f>
        <v/>
      </c>
      <c r="AE201" s="60" t="str">
        <f>IF(AE199="","",VLOOKUP(AE199,'[2]シフト記号表（勤務時間帯）'!$C$6:$U$35,19,FALSE))</f>
        <v/>
      </c>
      <c r="AF201" s="61" t="str">
        <f>IF(AF199="","",VLOOKUP(AF199,'[2]シフト記号表（勤務時間帯）'!$C$6:$U$35,19,FALSE))</f>
        <v/>
      </c>
      <c r="AG201" s="59" t="str">
        <f>IF(AG199="","",VLOOKUP(AG199,'[2]シフト記号表（勤務時間帯）'!$C$6:$U$35,19,FALSE))</f>
        <v/>
      </c>
      <c r="AH201" s="60" t="str">
        <f>IF(AH199="","",VLOOKUP(AH199,'[2]シフト記号表（勤務時間帯）'!$C$6:$U$35,19,FALSE))</f>
        <v/>
      </c>
      <c r="AI201" s="60" t="str">
        <f>IF(AI199="","",VLOOKUP(AI199,'[2]シフト記号表（勤務時間帯）'!$C$6:$U$35,19,FALSE))</f>
        <v/>
      </c>
      <c r="AJ201" s="60" t="str">
        <f>IF(AJ199="","",VLOOKUP(AJ199,'[2]シフト記号表（勤務時間帯）'!$C$6:$U$35,19,FALSE))</f>
        <v/>
      </c>
      <c r="AK201" s="60" t="str">
        <f>IF(AK199="","",VLOOKUP(AK199,'[2]シフト記号表（勤務時間帯）'!$C$6:$U$35,19,FALSE))</f>
        <v/>
      </c>
      <c r="AL201" s="60" t="str">
        <f>IF(AL199="","",VLOOKUP(AL199,'[2]シフト記号表（勤務時間帯）'!$C$6:$U$35,19,FALSE))</f>
        <v/>
      </c>
      <c r="AM201" s="61" t="str">
        <f>IF(AM199="","",VLOOKUP(AM199,'[2]シフト記号表（勤務時間帯）'!$C$6:$U$35,19,FALSE))</f>
        <v/>
      </c>
      <c r="AN201" s="59" t="str">
        <f>IF(AN199="","",VLOOKUP(AN199,'[2]シフト記号表（勤務時間帯）'!$C$6:$U$35,19,FALSE))</f>
        <v/>
      </c>
      <c r="AO201" s="60" t="str">
        <f>IF(AO199="","",VLOOKUP(AO199,'[2]シフト記号表（勤務時間帯）'!$C$6:$U$35,19,FALSE))</f>
        <v/>
      </c>
      <c r="AP201" s="60" t="str">
        <f>IF(AP199="","",VLOOKUP(AP199,'[2]シフト記号表（勤務時間帯）'!$C$6:$U$35,19,FALSE))</f>
        <v/>
      </c>
      <c r="AQ201" s="60" t="str">
        <f>IF(AQ199="","",VLOOKUP(AQ199,'[2]シフト記号表（勤務時間帯）'!$C$6:$U$35,19,FALSE))</f>
        <v/>
      </c>
      <c r="AR201" s="60" t="str">
        <f>IF(AR199="","",VLOOKUP(AR199,'[2]シフト記号表（勤務時間帯）'!$C$6:$U$35,19,FALSE))</f>
        <v/>
      </c>
      <c r="AS201" s="60" t="str">
        <f>IF(AS199="","",VLOOKUP(AS199,'[2]シフト記号表（勤務時間帯）'!$C$6:$U$35,19,FALSE))</f>
        <v/>
      </c>
      <c r="AT201" s="61" t="str">
        <f>IF(AT199="","",VLOOKUP(AT199,'[2]シフト記号表（勤務時間帯）'!$C$6:$U$35,19,FALSE))</f>
        <v/>
      </c>
      <c r="AU201" s="59" t="str">
        <f>IF(AU199="","",VLOOKUP(AU199,'[2]シフト記号表（勤務時間帯）'!$C$6:$U$35,19,FALSE))</f>
        <v/>
      </c>
      <c r="AV201" s="60" t="str">
        <f>IF(AV199="","",VLOOKUP(AV199,'[2]シフト記号表（勤務時間帯）'!$C$6:$U$35,19,FALSE))</f>
        <v/>
      </c>
      <c r="AW201" s="60" t="str">
        <f>IF(AW199="","",VLOOKUP(AW199,'[2]シフト記号表（勤務時間帯）'!$C$6:$U$35,19,FALSE))</f>
        <v/>
      </c>
      <c r="AX201" s="381">
        <f>IF($BB$3="４週",SUM(S201:AT201),IF($BB$3="暦月",SUM(S201:AW201),""))</f>
        <v>0</v>
      </c>
      <c r="AY201" s="382"/>
      <c r="AZ201" s="383">
        <f>IF($BB$3="４週",AX201/4,IF($BB$3="暦月",'通所介護（100名）'!AX201/('通所介護（100名）'!$BB$8/7),""))</f>
        <v>0</v>
      </c>
      <c r="BA201" s="384"/>
      <c r="BB201" s="313"/>
      <c r="BC201" s="289"/>
      <c r="BD201" s="289"/>
      <c r="BE201" s="289"/>
      <c r="BF201" s="290"/>
    </row>
    <row r="202" spans="2:58" ht="20.25" customHeight="1" x14ac:dyDescent="0.2">
      <c r="B202" s="385">
        <f>B199+1</f>
        <v>61</v>
      </c>
      <c r="C202" s="294"/>
      <c r="D202" s="295"/>
      <c r="E202" s="296"/>
      <c r="F202" s="126"/>
      <c r="G202" s="282"/>
      <c r="H202" s="284"/>
      <c r="I202" s="264"/>
      <c r="J202" s="264"/>
      <c r="K202" s="265"/>
      <c r="L202" s="285"/>
      <c r="M202" s="286"/>
      <c r="N202" s="286"/>
      <c r="O202" s="287"/>
      <c r="P202" s="630" t="s">
        <v>377</v>
      </c>
      <c r="Q202" s="631"/>
      <c r="R202" s="632"/>
      <c r="S202" s="53"/>
      <c r="T202" s="54"/>
      <c r="U202" s="54"/>
      <c r="V202" s="54"/>
      <c r="W202" s="54"/>
      <c r="X202" s="54"/>
      <c r="Y202" s="55"/>
      <c r="Z202" s="53"/>
      <c r="AA202" s="54"/>
      <c r="AB202" s="54"/>
      <c r="AC202" s="54"/>
      <c r="AD202" s="54"/>
      <c r="AE202" s="54"/>
      <c r="AF202" s="55"/>
      <c r="AG202" s="53"/>
      <c r="AH202" s="54"/>
      <c r="AI202" s="54"/>
      <c r="AJ202" s="54"/>
      <c r="AK202" s="54"/>
      <c r="AL202" s="54"/>
      <c r="AM202" s="55"/>
      <c r="AN202" s="53"/>
      <c r="AO202" s="54"/>
      <c r="AP202" s="54"/>
      <c r="AQ202" s="54"/>
      <c r="AR202" s="54"/>
      <c r="AS202" s="54"/>
      <c r="AT202" s="55"/>
      <c r="AU202" s="53"/>
      <c r="AV202" s="54"/>
      <c r="AW202" s="54"/>
      <c r="AX202" s="373"/>
      <c r="AY202" s="374"/>
      <c r="AZ202" s="375"/>
      <c r="BA202" s="376"/>
      <c r="BB202" s="311"/>
      <c r="BC202" s="286"/>
      <c r="BD202" s="286"/>
      <c r="BE202" s="286"/>
      <c r="BF202" s="287"/>
    </row>
    <row r="203" spans="2:58" ht="20.25" customHeight="1" x14ac:dyDescent="0.2">
      <c r="B203" s="385"/>
      <c r="C203" s="297"/>
      <c r="D203" s="633"/>
      <c r="E203" s="298"/>
      <c r="F203" s="23"/>
      <c r="G203" s="259"/>
      <c r="H203" s="263"/>
      <c r="I203" s="264"/>
      <c r="J203" s="264"/>
      <c r="K203" s="265"/>
      <c r="L203" s="269"/>
      <c r="M203" s="622"/>
      <c r="N203" s="622"/>
      <c r="O203" s="270"/>
      <c r="P203" s="623" t="s">
        <v>380</v>
      </c>
      <c r="Q203" s="624"/>
      <c r="R203" s="625"/>
      <c r="S203" s="56" t="str">
        <f>IF(S202="","",VLOOKUP(S202,'[2]シフト記号表（勤務時間帯）'!$C$6:$K$35,9,FALSE))</f>
        <v/>
      </c>
      <c r="T203" s="57" t="str">
        <f>IF(T202="","",VLOOKUP(T202,'[2]シフト記号表（勤務時間帯）'!$C$6:$K$35,9,FALSE))</f>
        <v/>
      </c>
      <c r="U203" s="57" t="str">
        <f>IF(U202="","",VLOOKUP(U202,'[2]シフト記号表（勤務時間帯）'!$C$6:$K$35,9,FALSE))</f>
        <v/>
      </c>
      <c r="V203" s="57" t="str">
        <f>IF(V202="","",VLOOKUP(V202,'[2]シフト記号表（勤務時間帯）'!$C$6:$K$35,9,FALSE))</f>
        <v/>
      </c>
      <c r="W203" s="57" t="str">
        <f>IF(W202="","",VLOOKUP(W202,'[2]シフト記号表（勤務時間帯）'!$C$6:$K$35,9,FALSE))</f>
        <v/>
      </c>
      <c r="X203" s="57" t="str">
        <f>IF(X202="","",VLOOKUP(X202,'[2]シフト記号表（勤務時間帯）'!$C$6:$K$35,9,FALSE))</f>
        <v/>
      </c>
      <c r="Y203" s="58" t="str">
        <f>IF(Y202="","",VLOOKUP(Y202,'[2]シフト記号表（勤務時間帯）'!$C$6:$K$35,9,FALSE))</f>
        <v/>
      </c>
      <c r="Z203" s="56" t="str">
        <f>IF(Z202="","",VLOOKUP(Z202,'[2]シフト記号表（勤務時間帯）'!$C$6:$K$35,9,FALSE))</f>
        <v/>
      </c>
      <c r="AA203" s="57" t="str">
        <f>IF(AA202="","",VLOOKUP(AA202,'[2]シフト記号表（勤務時間帯）'!$C$6:$K$35,9,FALSE))</f>
        <v/>
      </c>
      <c r="AB203" s="57" t="str">
        <f>IF(AB202="","",VLOOKUP(AB202,'[2]シフト記号表（勤務時間帯）'!$C$6:$K$35,9,FALSE))</f>
        <v/>
      </c>
      <c r="AC203" s="57" t="str">
        <f>IF(AC202="","",VLOOKUP(AC202,'[2]シフト記号表（勤務時間帯）'!$C$6:$K$35,9,FALSE))</f>
        <v/>
      </c>
      <c r="AD203" s="57" t="str">
        <f>IF(AD202="","",VLOOKUP(AD202,'[2]シフト記号表（勤務時間帯）'!$C$6:$K$35,9,FALSE))</f>
        <v/>
      </c>
      <c r="AE203" s="57" t="str">
        <f>IF(AE202="","",VLOOKUP(AE202,'[2]シフト記号表（勤務時間帯）'!$C$6:$K$35,9,FALSE))</f>
        <v/>
      </c>
      <c r="AF203" s="58" t="str">
        <f>IF(AF202="","",VLOOKUP(AF202,'[2]シフト記号表（勤務時間帯）'!$C$6:$K$35,9,FALSE))</f>
        <v/>
      </c>
      <c r="AG203" s="56" t="str">
        <f>IF(AG202="","",VLOOKUP(AG202,'[2]シフト記号表（勤務時間帯）'!$C$6:$K$35,9,FALSE))</f>
        <v/>
      </c>
      <c r="AH203" s="57" t="str">
        <f>IF(AH202="","",VLOOKUP(AH202,'[2]シフト記号表（勤務時間帯）'!$C$6:$K$35,9,FALSE))</f>
        <v/>
      </c>
      <c r="AI203" s="57" t="str">
        <f>IF(AI202="","",VLOOKUP(AI202,'[2]シフト記号表（勤務時間帯）'!$C$6:$K$35,9,FALSE))</f>
        <v/>
      </c>
      <c r="AJ203" s="57" t="str">
        <f>IF(AJ202="","",VLOOKUP(AJ202,'[2]シフト記号表（勤務時間帯）'!$C$6:$K$35,9,FALSE))</f>
        <v/>
      </c>
      <c r="AK203" s="57" t="str">
        <f>IF(AK202="","",VLOOKUP(AK202,'[2]シフト記号表（勤務時間帯）'!$C$6:$K$35,9,FALSE))</f>
        <v/>
      </c>
      <c r="AL203" s="57" t="str">
        <f>IF(AL202="","",VLOOKUP(AL202,'[2]シフト記号表（勤務時間帯）'!$C$6:$K$35,9,FALSE))</f>
        <v/>
      </c>
      <c r="AM203" s="58" t="str">
        <f>IF(AM202="","",VLOOKUP(AM202,'[2]シフト記号表（勤務時間帯）'!$C$6:$K$35,9,FALSE))</f>
        <v/>
      </c>
      <c r="AN203" s="56" t="str">
        <f>IF(AN202="","",VLOOKUP(AN202,'[2]シフト記号表（勤務時間帯）'!$C$6:$K$35,9,FALSE))</f>
        <v/>
      </c>
      <c r="AO203" s="57" t="str">
        <f>IF(AO202="","",VLOOKUP(AO202,'[2]シフト記号表（勤務時間帯）'!$C$6:$K$35,9,FALSE))</f>
        <v/>
      </c>
      <c r="AP203" s="57" t="str">
        <f>IF(AP202="","",VLOOKUP(AP202,'[2]シフト記号表（勤務時間帯）'!$C$6:$K$35,9,FALSE))</f>
        <v/>
      </c>
      <c r="AQ203" s="57" t="str">
        <f>IF(AQ202="","",VLOOKUP(AQ202,'[2]シフト記号表（勤務時間帯）'!$C$6:$K$35,9,FALSE))</f>
        <v/>
      </c>
      <c r="AR203" s="57" t="str">
        <f>IF(AR202="","",VLOOKUP(AR202,'[2]シフト記号表（勤務時間帯）'!$C$6:$K$35,9,FALSE))</f>
        <v/>
      </c>
      <c r="AS203" s="57" t="str">
        <f>IF(AS202="","",VLOOKUP(AS202,'[2]シフト記号表（勤務時間帯）'!$C$6:$K$35,9,FALSE))</f>
        <v/>
      </c>
      <c r="AT203" s="58" t="str">
        <f>IF(AT202="","",VLOOKUP(AT202,'[2]シフト記号表（勤務時間帯）'!$C$6:$K$35,9,FALSE))</f>
        <v/>
      </c>
      <c r="AU203" s="56" t="str">
        <f>IF(AU202="","",VLOOKUP(AU202,'[2]シフト記号表（勤務時間帯）'!$C$6:$K$35,9,FALSE))</f>
        <v/>
      </c>
      <c r="AV203" s="57" t="str">
        <f>IF(AV202="","",VLOOKUP(AV202,'[2]シフト記号表（勤務時間帯）'!$C$6:$K$35,9,FALSE))</f>
        <v/>
      </c>
      <c r="AW203" s="57" t="str">
        <f>IF(AW202="","",VLOOKUP(AW202,'[2]シフト記号表（勤務時間帯）'!$C$6:$K$35,9,FALSE))</f>
        <v/>
      </c>
      <c r="AX203" s="377">
        <f>IF($BB$3="４週",SUM(S203:AT203),IF($BB$3="暦月",SUM(S203:AW203),""))</f>
        <v>0</v>
      </c>
      <c r="AY203" s="378"/>
      <c r="AZ203" s="379">
        <f>IF($BB$3="４週",AX203/4,IF($BB$3="暦月",'通所介護（100名）'!AX203/('通所介護（100名）'!$BB$8/7),""))</f>
        <v>0</v>
      </c>
      <c r="BA203" s="380"/>
      <c r="BB203" s="312"/>
      <c r="BC203" s="622"/>
      <c r="BD203" s="622"/>
      <c r="BE203" s="622"/>
      <c r="BF203" s="270"/>
    </row>
    <row r="204" spans="2:58" ht="20.25" customHeight="1" x14ac:dyDescent="0.2">
      <c r="B204" s="385"/>
      <c r="C204" s="299"/>
      <c r="D204" s="300"/>
      <c r="E204" s="301"/>
      <c r="F204" s="62">
        <f>C202</f>
        <v>0</v>
      </c>
      <c r="G204" s="283"/>
      <c r="H204" s="263"/>
      <c r="I204" s="264"/>
      <c r="J204" s="264"/>
      <c r="K204" s="265"/>
      <c r="L204" s="288"/>
      <c r="M204" s="289"/>
      <c r="N204" s="289"/>
      <c r="O204" s="290"/>
      <c r="P204" s="627" t="s">
        <v>381</v>
      </c>
      <c r="Q204" s="628"/>
      <c r="R204" s="629"/>
      <c r="S204" s="59" t="str">
        <f>IF(S202="","",VLOOKUP(S202,'[2]シフト記号表（勤務時間帯）'!$C$6:$U$35,19,FALSE))</f>
        <v/>
      </c>
      <c r="T204" s="60" t="str">
        <f>IF(T202="","",VLOOKUP(T202,'[2]シフト記号表（勤務時間帯）'!$C$6:$U$35,19,FALSE))</f>
        <v/>
      </c>
      <c r="U204" s="60" t="str">
        <f>IF(U202="","",VLOOKUP(U202,'[2]シフト記号表（勤務時間帯）'!$C$6:$U$35,19,FALSE))</f>
        <v/>
      </c>
      <c r="V204" s="60" t="str">
        <f>IF(V202="","",VLOOKUP(V202,'[2]シフト記号表（勤務時間帯）'!$C$6:$U$35,19,FALSE))</f>
        <v/>
      </c>
      <c r="W204" s="60" t="str">
        <f>IF(W202="","",VLOOKUP(W202,'[2]シフト記号表（勤務時間帯）'!$C$6:$U$35,19,FALSE))</f>
        <v/>
      </c>
      <c r="X204" s="60" t="str">
        <f>IF(X202="","",VLOOKUP(X202,'[2]シフト記号表（勤務時間帯）'!$C$6:$U$35,19,FALSE))</f>
        <v/>
      </c>
      <c r="Y204" s="61" t="str">
        <f>IF(Y202="","",VLOOKUP(Y202,'[2]シフト記号表（勤務時間帯）'!$C$6:$U$35,19,FALSE))</f>
        <v/>
      </c>
      <c r="Z204" s="59" t="str">
        <f>IF(Z202="","",VLOOKUP(Z202,'[2]シフト記号表（勤務時間帯）'!$C$6:$U$35,19,FALSE))</f>
        <v/>
      </c>
      <c r="AA204" s="60" t="str">
        <f>IF(AA202="","",VLOOKUP(AA202,'[2]シフト記号表（勤務時間帯）'!$C$6:$U$35,19,FALSE))</f>
        <v/>
      </c>
      <c r="AB204" s="60" t="str">
        <f>IF(AB202="","",VLOOKUP(AB202,'[2]シフト記号表（勤務時間帯）'!$C$6:$U$35,19,FALSE))</f>
        <v/>
      </c>
      <c r="AC204" s="60" t="str">
        <f>IF(AC202="","",VLOOKUP(AC202,'[2]シフト記号表（勤務時間帯）'!$C$6:$U$35,19,FALSE))</f>
        <v/>
      </c>
      <c r="AD204" s="60" t="str">
        <f>IF(AD202="","",VLOOKUP(AD202,'[2]シフト記号表（勤務時間帯）'!$C$6:$U$35,19,FALSE))</f>
        <v/>
      </c>
      <c r="AE204" s="60" t="str">
        <f>IF(AE202="","",VLOOKUP(AE202,'[2]シフト記号表（勤務時間帯）'!$C$6:$U$35,19,FALSE))</f>
        <v/>
      </c>
      <c r="AF204" s="61" t="str">
        <f>IF(AF202="","",VLOOKUP(AF202,'[2]シフト記号表（勤務時間帯）'!$C$6:$U$35,19,FALSE))</f>
        <v/>
      </c>
      <c r="AG204" s="59" t="str">
        <f>IF(AG202="","",VLOOKUP(AG202,'[2]シフト記号表（勤務時間帯）'!$C$6:$U$35,19,FALSE))</f>
        <v/>
      </c>
      <c r="AH204" s="60" t="str">
        <f>IF(AH202="","",VLOOKUP(AH202,'[2]シフト記号表（勤務時間帯）'!$C$6:$U$35,19,FALSE))</f>
        <v/>
      </c>
      <c r="AI204" s="60" t="str">
        <f>IF(AI202="","",VLOOKUP(AI202,'[2]シフト記号表（勤務時間帯）'!$C$6:$U$35,19,FALSE))</f>
        <v/>
      </c>
      <c r="AJ204" s="60" t="str">
        <f>IF(AJ202="","",VLOOKUP(AJ202,'[2]シフト記号表（勤務時間帯）'!$C$6:$U$35,19,FALSE))</f>
        <v/>
      </c>
      <c r="AK204" s="60" t="str">
        <f>IF(AK202="","",VLOOKUP(AK202,'[2]シフト記号表（勤務時間帯）'!$C$6:$U$35,19,FALSE))</f>
        <v/>
      </c>
      <c r="AL204" s="60" t="str">
        <f>IF(AL202="","",VLOOKUP(AL202,'[2]シフト記号表（勤務時間帯）'!$C$6:$U$35,19,FALSE))</f>
        <v/>
      </c>
      <c r="AM204" s="61" t="str">
        <f>IF(AM202="","",VLOOKUP(AM202,'[2]シフト記号表（勤務時間帯）'!$C$6:$U$35,19,FALSE))</f>
        <v/>
      </c>
      <c r="AN204" s="59" t="str">
        <f>IF(AN202="","",VLOOKUP(AN202,'[2]シフト記号表（勤務時間帯）'!$C$6:$U$35,19,FALSE))</f>
        <v/>
      </c>
      <c r="AO204" s="60" t="str">
        <f>IF(AO202="","",VLOOKUP(AO202,'[2]シフト記号表（勤務時間帯）'!$C$6:$U$35,19,FALSE))</f>
        <v/>
      </c>
      <c r="AP204" s="60" t="str">
        <f>IF(AP202="","",VLOOKUP(AP202,'[2]シフト記号表（勤務時間帯）'!$C$6:$U$35,19,FALSE))</f>
        <v/>
      </c>
      <c r="AQ204" s="60" t="str">
        <f>IF(AQ202="","",VLOOKUP(AQ202,'[2]シフト記号表（勤務時間帯）'!$C$6:$U$35,19,FALSE))</f>
        <v/>
      </c>
      <c r="AR204" s="60" t="str">
        <f>IF(AR202="","",VLOOKUP(AR202,'[2]シフト記号表（勤務時間帯）'!$C$6:$U$35,19,FALSE))</f>
        <v/>
      </c>
      <c r="AS204" s="60" t="str">
        <f>IF(AS202="","",VLOOKUP(AS202,'[2]シフト記号表（勤務時間帯）'!$C$6:$U$35,19,FALSE))</f>
        <v/>
      </c>
      <c r="AT204" s="61" t="str">
        <f>IF(AT202="","",VLOOKUP(AT202,'[2]シフト記号表（勤務時間帯）'!$C$6:$U$35,19,FALSE))</f>
        <v/>
      </c>
      <c r="AU204" s="59" t="str">
        <f>IF(AU202="","",VLOOKUP(AU202,'[2]シフト記号表（勤務時間帯）'!$C$6:$U$35,19,FALSE))</f>
        <v/>
      </c>
      <c r="AV204" s="60" t="str">
        <f>IF(AV202="","",VLOOKUP(AV202,'[2]シフト記号表（勤務時間帯）'!$C$6:$U$35,19,FALSE))</f>
        <v/>
      </c>
      <c r="AW204" s="60" t="str">
        <f>IF(AW202="","",VLOOKUP(AW202,'[2]シフト記号表（勤務時間帯）'!$C$6:$U$35,19,FALSE))</f>
        <v/>
      </c>
      <c r="AX204" s="381">
        <f>IF($BB$3="４週",SUM(S204:AT204),IF($BB$3="暦月",SUM(S204:AW204),""))</f>
        <v>0</v>
      </c>
      <c r="AY204" s="382"/>
      <c r="AZ204" s="383">
        <f>IF($BB$3="４週",AX204/4,IF($BB$3="暦月",'通所介護（100名）'!AX204/('通所介護（100名）'!$BB$8/7),""))</f>
        <v>0</v>
      </c>
      <c r="BA204" s="384"/>
      <c r="BB204" s="313"/>
      <c r="BC204" s="289"/>
      <c r="BD204" s="289"/>
      <c r="BE204" s="289"/>
      <c r="BF204" s="290"/>
    </row>
    <row r="205" spans="2:58" ht="20.25" customHeight="1" x14ac:dyDescent="0.2">
      <c r="B205" s="385">
        <f>B202+1</f>
        <v>62</v>
      </c>
      <c r="C205" s="294"/>
      <c r="D205" s="295"/>
      <c r="E205" s="296"/>
      <c r="F205" s="126"/>
      <c r="G205" s="282"/>
      <c r="H205" s="284"/>
      <c r="I205" s="264"/>
      <c r="J205" s="264"/>
      <c r="K205" s="265"/>
      <c r="L205" s="285"/>
      <c r="M205" s="286"/>
      <c r="N205" s="286"/>
      <c r="O205" s="287"/>
      <c r="P205" s="630" t="s">
        <v>377</v>
      </c>
      <c r="Q205" s="631"/>
      <c r="R205" s="632"/>
      <c r="S205" s="53"/>
      <c r="T205" s="54"/>
      <c r="U205" s="54"/>
      <c r="V205" s="54"/>
      <c r="W205" s="54"/>
      <c r="X205" s="54"/>
      <c r="Y205" s="55"/>
      <c r="Z205" s="53"/>
      <c r="AA205" s="54"/>
      <c r="AB205" s="54"/>
      <c r="AC205" s="54"/>
      <c r="AD205" s="54"/>
      <c r="AE205" s="54"/>
      <c r="AF205" s="55"/>
      <c r="AG205" s="53"/>
      <c r="AH205" s="54"/>
      <c r="AI205" s="54"/>
      <c r="AJ205" s="54"/>
      <c r="AK205" s="54"/>
      <c r="AL205" s="54"/>
      <c r="AM205" s="55"/>
      <c r="AN205" s="53"/>
      <c r="AO205" s="54"/>
      <c r="AP205" s="54"/>
      <c r="AQ205" s="54"/>
      <c r="AR205" s="54"/>
      <c r="AS205" s="54"/>
      <c r="AT205" s="55"/>
      <c r="AU205" s="53"/>
      <c r="AV205" s="54"/>
      <c r="AW205" s="54"/>
      <c r="AX205" s="373"/>
      <c r="AY205" s="374"/>
      <c r="AZ205" s="375"/>
      <c r="BA205" s="376"/>
      <c r="BB205" s="311"/>
      <c r="BC205" s="286"/>
      <c r="BD205" s="286"/>
      <c r="BE205" s="286"/>
      <c r="BF205" s="287"/>
    </row>
    <row r="206" spans="2:58" ht="20.25" customHeight="1" x14ac:dyDescent="0.2">
      <c r="B206" s="385"/>
      <c r="C206" s="297"/>
      <c r="D206" s="633"/>
      <c r="E206" s="298"/>
      <c r="F206" s="23"/>
      <c r="G206" s="259"/>
      <c r="H206" s="263"/>
      <c r="I206" s="264"/>
      <c r="J206" s="264"/>
      <c r="K206" s="265"/>
      <c r="L206" s="269"/>
      <c r="M206" s="622"/>
      <c r="N206" s="622"/>
      <c r="O206" s="270"/>
      <c r="P206" s="623" t="s">
        <v>380</v>
      </c>
      <c r="Q206" s="624"/>
      <c r="R206" s="625"/>
      <c r="S206" s="56" t="str">
        <f>IF(S205="","",VLOOKUP(S205,'[2]シフト記号表（勤務時間帯）'!$C$6:$K$35,9,FALSE))</f>
        <v/>
      </c>
      <c r="T206" s="57" t="str">
        <f>IF(T205="","",VLOOKUP(T205,'[2]シフト記号表（勤務時間帯）'!$C$6:$K$35,9,FALSE))</f>
        <v/>
      </c>
      <c r="U206" s="57" t="str">
        <f>IF(U205="","",VLOOKUP(U205,'[2]シフト記号表（勤務時間帯）'!$C$6:$K$35,9,FALSE))</f>
        <v/>
      </c>
      <c r="V206" s="57" t="str">
        <f>IF(V205="","",VLOOKUP(V205,'[2]シフト記号表（勤務時間帯）'!$C$6:$K$35,9,FALSE))</f>
        <v/>
      </c>
      <c r="W206" s="57" t="str">
        <f>IF(W205="","",VLOOKUP(W205,'[2]シフト記号表（勤務時間帯）'!$C$6:$K$35,9,FALSE))</f>
        <v/>
      </c>
      <c r="X206" s="57" t="str">
        <f>IF(X205="","",VLOOKUP(X205,'[2]シフト記号表（勤務時間帯）'!$C$6:$K$35,9,FALSE))</f>
        <v/>
      </c>
      <c r="Y206" s="58" t="str">
        <f>IF(Y205="","",VLOOKUP(Y205,'[2]シフト記号表（勤務時間帯）'!$C$6:$K$35,9,FALSE))</f>
        <v/>
      </c>
      <c r="Z206" s="56" t="str">
        <f>IF(Z205="","",VLOOKUP(Z205,'[2]シフト記号表（勤務時間帯）'!$C$6:$K$35,9,FALSE))</f>
        <v/>
      </c>
      <c r="AA206" s="57" t="str">
        <f>IF(AA205="","",VLOOKUP(AA205,'[2]シフト記号表（勤務時間帯）'!$C$6:$K$35,9,FALSE))</f>
        <v/>
      </c>
      <c r="AB206" s="57" t="str">
        <f>IF(AB205="","",VLOOKUP(AB205,'[2]シフト記号表（勤務時間帯）'!$C$6:$K$35,9,FALSE))</f>
        <v/>
      </c>
      <c r="AC206" s="57" t="str">
        <f>IF(AC205="","",VLOOKUP(AC205,'[2]シフト記号表（勤務時間帯）'!$C$6:$K$35,9,FALSE))</f>
        <v/>
      </c>
      <c r="AD206" s="57" t="str">
        <f>IF(AD205="","",VLOOKUP(AD205,'[2]シフト記号表（勤務時間帯）'!$C$6:$K$35,9,FALSE))</f>
        <v/>
      </c>
      <c r="AE206" s="57" t="str">
        <f>IF(AE205="","",VLOOKUP(AE205,'[2]シフト記号表（勤務時間帯）'!$C$6:$K$35,9,FALSE))</f>
        <v/>
      </c>
      <c r="AF206" s="58" t="str">
        <f>IF(AF205="","",VLOOKUP(AF205,'[2]シフト記号表（勤務時間帯）'!$C$6:$K$35,9,FALSE))</f>
        <v/>
      </c>
      <c r="AG206" s="56" t="str">
        <f>IF(AG205="","",VLOOKUP(AG205,'[2]シフト記号表（勤務時間帯）'!$C$6:$K$35,9,FALSE))</f>
        <v/>
      </c>
      <c r="AH206" s="57" t="str">
        <f>IF(AH205="","",VLOOKUP(AH205,'[2]シフト記号表（勤務時間帯）'!$C$6:$K$35,9,FALSE))</f>
        <v/>
      </c>
      <c r="AI206" s="57" t="str">
        <f>IF(AI205="","",VLOOKUP(AI205,'[2]シフト記号表（勤務時間帯）'!$C$6:$K$35,9,FALSE))</f>
        <v/>
      </c>
      <c r="AJ206" s="57" t="str">
        <f>IF(AJ205="","",VLOOKUP(AJ205,'[2]シフト記号表（勤務時間帯）'!$C$6:$K$35,9,FALSE))</f>
        <v/>
      </c>
      <c r="AK206" s="57" t="str">
        <f>IF(AK205="","",VLOOKUP(AK205,'[2]シフト記号表（勤務時間帯）'!$C$6:$K$35,9,FALSE))</f>
        <v/>
      </c>
      <c r="AL206" s="57" t="str">
        <f>IF(AL205="","",VLOOKUP(AL205,'[2]シフト記号表（勤務時間帯）'!$C$6:$K$35,9,FALSE))</f>
        <v/>
      </c>
      <c r="AM206" s="58" t="str">
        <f>IF(AM205="","",VLOOKUP(AM205,'[2]シフト記号表（勤務時間帯）'!$C$6:$K$35,9,FALSE))</f>
        <v/>
      </c>
      <c r="AN206" s="56" t="str">
        <f>IF(AN205="","",VLOOKUP(AN205,'[2]シフト記号表（勤務時間帯）'!$C$6:$K$35,9,FALSE))</f>
        <v/>
      </c>
      <c r="AO206" s="57" t="str">
        <f>IF(AO205="","",VLOOKUP(AO205,'[2]シフト記号表（勤務時間帯）'!$C$6:$K$35,9,FALSE))</f>
        <v/>
      </c>
      <c r="AP206" s="57" t="str">
        <f>IF(AP205="","",VLOOKUP(AP205,'[2]シフト記号表（勤務時間帯）'!$C$6:$K$35,9,FALSE))</f>
        <v/>
      </c>
      <c r="AQ206" s="57" t="str">
        <f>IF(AQ205="","",VLOOKUP(AQ205,'[2]シフト記号表（勤務時間帯）'!$C$6:$K$35,9,FALSE))</f>
        <v/>
      </c>
      <c r="AR206" s="57" t="str">
        <f>IF(AR205="","",VLOOKUP(AR205,'[2]シフト記号表（勤務時間帯）'!$C$6:$K$35,9,FALSE))</f>
        <v/>
      </c>
      <c r="AS206" s="57" t="str">
        <f>IF(AS205="","",VLOOKUP(AS205,'[2]シフト記号表（勤務時間帯）'!$C$6:$K$35,9,FALSE))</f>
        <v/>
      </c>
      <c r="AT206" s="58" t="str">
        <f>IF(AT205="","",VLOOKUP(AT205,'[2]シフト記号表（勤務時間帯）'!$C$6:$K$35,9,FALSE))</f>
        <v/>
      </c>
      <c r="AU206" s="56" t="str">
        <f>IF(AU205="","",VLOOKUP(AU205,'[2]シフト記号表（勤務時間帯）'!$C$6:$K$35,9,FALSE))</f>
        <v/>
      </c>
      <c r="AV206" s="57" t="str">
        <f>IF(AV205="","",VLOOKUP(AV205,'[2]シフト記号表（勤務時間帯）'!$C$6:$K$35,9,FALSE))</f>
        <v/>
      </c>
      <c r="AW206" s="57" t="str">
        <f>IF(AW205="","",VLOOKUP(AW205,'[2]シフト記号表（勤務時間帯）'!$C$6:$K$35,9,FALSE))</f>
        <v/>
      </c>
      <c r="AX206" s="377">
        <f>IF($BB$3="４週",SUM(S206:AT206),IF($BB$3="暦月",SUM(S206:AW206),""))</f>
        <v>0</v>
      </c>
      <c r="AY206" s="378"/>
      <c r="AZ206" s="379">
        <f>IF($BB$3="４週",AX206/4,IF($BB$3="暦月",'通所介護（100名）'!AX206/('通所介護（100名）'!$BB$8/7),""))</f>
        <v>0</v>
      </c>
      <c r="BA206" s="380"/>
      <c r="BB206" s="312"/>
      <c r="BC206" s="622"/>
      <c r="BD206" s="622"/>
      <c r="BE206" s="622"/>
      <c r="BF206" s="270"/>
    </row>
    <row r="207" spans="2:58" ht="20.25" customHeight="1" x14ac:dyDescent="0.2">
      <c r="B207" s="385"/>
      <c r="C207" s="299"/>
      <c r="D207" s="300"/>
      <c r="E207" s="301"/>
      <c r="F207" s="62">
        <f>C205</f>
        <v>0</v>
      </c>
      <c r="G207" s="283"/>
      <c r="H207" s="263"/>
      <c r="I207" s="264"/>
      <c r="J207" s="264"/>
      <c r="K207" s="265"/>
      <c r="L207" s="288"/>
      <c r="M207" s="289"/>
      <c r="N207" s="289"/>
      <c r="O207" s="290"/>
      <c r="P207" s="627" t="s">
        <v>381</v>
      </c>
      <c r="Q207" s="628"/>
      <c r="R207" s="629"/>
      <c r="S207" s="59" t="str">
        <f>IF(S205="","",VLOOKUP(S205,'[2]シフト記号表（勤務時間帯）'!$C$6:$U$35,19,FALSE))</f>
        <v/>
      </c>
      <c r="T207" s="60" t="str">
        <f>IF(T205="","",VLOOKUP(T205,'[2]シフト記号表（勤務時間帯）'!$C$6:$U$35,19,FALSE))</f>
        <v/>
      </c>
      <c r="U207" s="60" t="str">
        <f>IF(U205="","",VLOOKUP(U205,'[2]シフト記号表（勤務時間帯）'!$C$6:$U$35,19,FALSE))</f>
        <v/>
      </c>
      <c r="V207" s="60" t="str">
        <f>IF(V205="","",VLOOKUP(V205,'[2]シフト記号表（勤務時間帯）'!$C$6:$U$35,19,FALSE))</f>
        <v/>
      </c>
      <c r="W207" s="60" t="str">
        <f>IF(W205="","",VLOOKUP(W205,'[2]シフト記号表（勤務時間帯）'!$C$6:$U$35,19,FALSE))</f>
        <v/>
      </c>
      <c r="X207" s="60" t="str">
        <f>IF(X205="","",VLOOKUP(X205,'[2]シフト記号表（勤務時間帯）'!$C$6:$U$35,19,FALSE))</f>
        <v/>
      </c>
      <c r="Y207" s="61" t="str">
        <f>IF(Y205="","",VLOOKUP(Y205,'[2]シフト記号表（勤務時間帯）'!$C$6:$U$35,19,FALSE))</f>
        <v/>
      </c>
      <c r="Z207" s="59" t="str">
        <f>IF(Z205="","",VLOOKUP(Z205,'[2]シフト記号表（勤務時間帯）'!$C$6:$U$35,19,FALSE))</f>
        <v/>
      </c>
      <c r="AA207" s="60" t="str">
        <f>IF(AA205="","",VLOOKUP(AA205,'[2]シフト記号表（勤務時間帯）'!$C$6:$U$35,19,FALSE))</f>
        <v/>
      </c>
      <c r="AB207" s="60" t="str">
        <f>IF(AB205="","",VLOOKUP(AB205,'[2]シフト記号表（勤務時間帯）'!$C$6:$U$35,19,FALSE))</f>
        <v/>
      </c>
      <c r="AC207" s="60" t="str">
        <f>IF(AC205="","",VLOOKUP(AC205,'[2]シフト記号表（勤務時間帯）'!$C$6:$U$35,19,FALSE))</f>
        <v/>
      </c>
      <c r="AD207" s="60" t="str">
        <f>IF(AD205="","",VLOOKUP(AD205,'[2]シフト記号表（勤務時間帯）'!$C$6:$U$35,19,FALSE))</f>
        <v/>
      </c>
      <c r="AE207" s="60" t="str">
        <f>IF(AE205="","",VLOOKUP(AE205,'[2]シフト記号表（勤務時間帯）'!$C$6:$U$35,19,FALSE))</f>
        <v/>
      </c>
      <c r="AF207" s="61" t="str">
        <f>IF(AF205="","",VLOOKUP(AF205,'[2]シフト記号表（勤務時間帯）'!$C$6:$U$35,19,FALSE))</f>
        <v/>
      </c>
      <c r="AG207" s="59" t="str">
        <f>IF(AG205="","",VLOOKUP(AG205,'[2]シフト記号表（勤務時間帯）'!$C$6:$U$35,19,FALSE))</f>
        <v/>
      </c>
      <c r="AH207" s="60" t="str">
        <f>IF(AH205="","",VLOOKUP(AH205,'[2]シフト記号表（勤務時間帯）'!$C$6:$U$35,19,FALSE))</f>
        <v/>
      </c>
      <c r="AI207" s="60" t="str">
        <f>IF(AI205="","",VLOOKUP(AI205,'[2]シフト記号表（勤務時間帯）'!$C$6:$U$35,19,FALSE))</f>
        <v/>
      </c>
      <c r="AJ207" s="60" t="str">
        <f>IF(AJ205="","",VLOOKUP(AJ205,'[2]シフト記号表（勤務時間帯）'!$C$6:$U$35,19,FALSE))</f>
        <v/>
      </c>
      <c r="AK207" s="60" t="str">
        <f>IF(AK205="","",VLOOKUP(AK205,'[2]シフト記号表（勤務時間帯）'!$C$6:$U$35,19,FALSE))</f>
        <v/>
      </c>
      <c r="AL207" s="60" t="str">
        <f>IF(AL205="","",VLOOKUP(AL205,'[2]シフト記号表（勤務時間帯）'!$C$6:$U$35,19,FALSE))</f>
        <v/>
      </c>
      <c r="AM207" s="61" t="str">
        <f>IF(AM205="","",VLOOKUP(AM205,'[2]シフト記号表（勤務時間帯）'!$C$6:$U$35,19,FALSE))</f>
        <v/>
      </c>
      <c r="AN207" s="59" t="str">
        <f>IF(AN205="","",VLOOKUP(AN205,'[2]シフト記号表（勤務時間帯）'!$C$6:$U$35,19,FALSE))</f>
        <v/>
      </c>
      <c r="AO207" s="60" t="str">
        <f>IF(AO205="","",VLOOKUP(AO205,'[2]シフト記号表（勤務時間帯）'!$C$6:$U$35,19,FALSE))</f>
        <v/>
      </c>
      <c r="AP207" s="60" t="str">
        <f>IF(AP205="","",VLOOKUP(AP205,'[2]シフト記号表（勤務時間帯）'!$C$6:$U$35,19,FALSE))</f>
        <v/>
      </c>
      <c r="AQ207" s="60" t="str">
        <f>IF(AQ205="","",VLOOKUP(AQ205,'[2]シフト記号表（勤務時間帯）'!$C$6:$U$35,19,FALSE))</f>
        <v/>
      </c>
      <c r="AR207" s="60" t="str">
        <f>IF(AR205="","",VLOOKUP(AR205,'[2]シフト記号表（勤務時間帯）'!$C$6:$U$35,19,FALSE))</f>
        <v/>
      </c>
      <c r="AS207" s="60" t="str">
        <f>IF(AS205="","",VLOOKUP(AS205,'[2]シフト記号表（勤務時間帯）'!$C$6:$U$35,19,FALSE))</f>
        <v/>
      </c>
      <c r="AT207" s="61" t="str">
        <f>IF(AT205="","",VLOOKUP(AT205,'[2]シフト記号表（勤務時間帯）'!$C$6:$U$35,19,FALSE))</f>
        <v/>
      </c>
      <c r="AU207" s="59" t="str">
        <f>IF(AU205="","",VLOOKUP(AU205,'[2]シフト記号表（勤務時間帯）'!$C$6:$U$35,19,FALSE))</f>
        <v/>
      </c>
      <c r="AV207" s="60" t="str">
        <f>IF(AV205="","",VLOOKUP(AV205,'[2]シフト記号表（勤務時間帯）'!$C$6:$U$35,19,FALSE))</f>
        <v/>
      </c>
      <c r="AW207" s="60" t="str">
        <f>IF(AW205="","",VLOOKUP(AW205,'[2]シフト記号表（勤務時間帯）'!$C$6:$U$35,19,FALSE))</f>
        <v/>
      </c>
      <c r="AX207" s="381">
        <f>IF($BB$3="４週",SUM(S207:AT207),IF($BB$3="暦月",SUM(S207:AW207),""))</f>
        <v>0</v>
      </c>
      <c r="AY207" s="382"/>
      <c r="AZ207" s="383">
        <f>IF($BB$3="４週",AX207/4,IF($BB$3="暦月",'通所介護（100名）'!AX207/('通所介護（100名）'!$BB$8/7),""))</f>
        <v>0</v>
      </c>
      <c r="BA207" s="384"/>
      <c r="BB207" s="313"/>
      <c r="BC207" s="289"/>
      <c r="BD207" s="289"/>
      <c r="BE207" s="289"/>
      <c r="BF207" s="290"/>
    </row>
    <row r="208" spans="2:58" ht="20.25" customHeight="1" x14ac:dyDescent="0.2">
      <c r="B208" s="385">
        <f>B205+1</f>
        <v>63</v>
      </c>
      <c r="C208" s="294"/>
      <c r="D208" s="295"/>
      <c r="E208" s="296"/>
      <c r="F208" s="126"/>
      <c r="G208" s="282"/>
      <c r="H208" s="284"/>
      <c r="I208" s="264"/>
      <c r="J208" s="264"/>
      <c r="K208" s="265"/>
      <c r="L208" s="285"/>
      <c r="M208" s="286"/>
      <c r="N208" s="286"/>
      <c r="O208" s="287"/>
      <c r="P208" s="630" t="s">
        <v>377</v>
      </c>
      <c r="Q208" s="631"/>
      <c r="R208" s="632"/>
      <c r="S208" s="53"/>
      <c r="T208" s="54"/>
      <c r="U208" s="54"/>
      <c r="V208" s="54"/>
      <c r="W208" s="54"/>
      <c r="X208" s="54"/>
      <c r="Y208" s="55"/>
      <c r="Z208" s="53"/>
      <c r="AA208" s="54"/>
      <c r="AB208" s="54"/>
      <c r="AC208" s="54"/>
      <c r="AD208" s="54"/>
      <c r="AE208" s="54"/>
      <c r="AF208" s="55"/>
      <c r="AG208" s="53"/>
      <c r="AH208" s="54"/>
      <c r="AI208" s="54"/>
      <c r="AJ208" s="54"/>
      <c r="AK208" s="54"/>
      <c r="AL208" s="54"/>
      <c r="AM208" s="55"/>
      <c r="AN208" s="53"/>
      <c r="AO208" s="54"/>
      <c r="AP208" s="54"/>
      <c r="AQ208" s="54"/>
      <c r="AR208" s="54"/>
      <c r="AS208" s="54"/>
      <c r="AT208" s="55"/>
      <c r="AU208" s="53"/>
      <c r="AV208" s="54"/>
      <c r="AW208" s="54"/>
      <c r="AX208" s="373"/>
      <c r="AY208" s="374"/>
      <c r="AZ208" s="375"/>
      <c r="BA208" s="376"/>
      <c r="BB208" s="311"/>
      <c r="BC208" s="286"/>
      <c r="BD208" s="286"/>
      <c r="BE208" s="286"/>
      <c r="BF208" s="287"/>
    </row>
    <row r="209" spans="2:58" ht="20.25" customHeight="1" x14ac:dyDescent="0.2">
      <c r="B209" s="385"/>
      <c r="C209" s="297"/>
      <c r="D209" s="633"/>
      <c r="E209" s="298"/>
      <c r="F209" s="23"/>
      <c r="G209" s="259"/>
      <c r="H209" s="263"/>
      <c r="I209" s="264"/>
      <c r="J209" s="264"/>
      <c r="K209" s="265"/>
      <c r="L209" s="269"/>
      <c r="M209" s="622"/>
      <c r="N209" s="622"/>
      <c r="O209" s="270"/>
      <c r="P209" s="623" t="s">
        <v>380</v>
      </c>
      <c r="Q209" s="624"/>
      <c r="R209" s="625"/>
      <c r="S209" s="56" t="str">
        <f>IF(S208="","",VLOOKUP(S208,'[2]シフト記号表（勤務時間帯）'!$C$6:$K$35,9,FALSE))</f>
        <v/>
      </c>
      <c r="T209" s="57" t="str">
        <f>IF(T208="","",VLOOKUP(T208,'[2]シフト記号表（勤務時間帯）'!$C$6:$K$35,9,FALSE))</f>
        <v/>
      </c>
      <c r="U209" s="57" t="str">
        <f>IF(U208="","",VLOOKUP(U208,'[2]シフト記号表（勤務時間帯）'!$C$6:$K$35,9,FALSE))</f>
        <v/>
      </c>
      <c r="V209" s="57" t="str">
        <f>IF(V208="","",VLOOKUP(V208,'[2]シフト記号表（勤務時間帯）'!$C$6:$K$35,9,FALSE))</f>
        <v/>
      </c>
      <c r="W209" s="57" t="str">
        <f>IF(W208="","",VLOOKUP(W208,'[2]シフト記号表（勤務時間帯）'!$C$6:$K$35,9,FALSE))</f>
        <v/>
      </c>
      <c r="X209" s="57" t="str">
        <f>IF(X208="","",VLOOKUP(X208,'[2]シフト記号表（勤務時間帯）'!$C$6:$K$35,9,FALSE))</f>
        <v/>
      </c>
      <c r="Y209" s="58" t="str">
        <f>IF(Y208="","",VLOOKUP(Y208,'[2]シフト記号表（勤務時間帯）'!$C$6:$K$35,9,FALSE))</f>
        <v/>
      </c>
      <c r="Z209" s="56" t="str">
        <f>IF(Z208="","",VLOOKUP(Z208,'[2]シフト記号表（勤務時間帯）'!$C$6:$K$35,9,FALSE))</f>
        <v/>
      </c>
      <c r="AA209" s="57" t="str">
        <f>IF(AA208="","",VLOOKUP(AA208,'[2]シフト記号表（勤務時間帯）'!$C$6:$K$35,9,FALSE))</f>
        <v/>
      </c>
      <c r="AB209" s="57" t="str">
        <f>IF(AB208="","",VLOOKUP(AB208,'[2]シフト記号表（勤務時間帯）'!$C$6:$K$35,9,FALSE))</f>
        <v/>
      </c>
      <c r="AC209" s="57" t="str">
        <f>IF(AC208="","",VLOOKUP(AC208,'[2]シフト記号表（勤務時間帯）'!$C$6:$K$35,9,FALSE))</f>
        <v/>
      </c>
      <c r="AD209" s="57" t="str">
        <f>IF(AD208="","",VLOOKUP(AD208,'[2]シフト記号表（勤務時間帯）'!$C$6:$K$35,9,FALSE))</f>
        <v/>
      </c>
      <c r="AE209" s="57" t="str">
        <f>IF(AE208="","",VLOOKUP(AE208,'[2]シフト記号表（勤務時間帯）'!$C$6:$K$35,9,FALSE))</f>
        <v/>
      </c>
      <c r="AF209" s="58" t="str">
        <f>IF(AF208="","",VLOOKUP(AF208,'[2]シフト記号表（勤務時間帯）'!$C$6:$K$35,9,FALSE))</f>
        <v/>
      </c>
      <c r="AG209" s="56" t="str">
        <f>IF(AG208="","",VLOOKUP(AG208,'[2]シフト記号表（勤務時間帯）'!$C$6:$K$35,9,FALSE))</f>
        <v/>
      </c>
      <c r="AH209" s="57" t="str">
        <f>IF(AH208="","",VLOOKUP(AH208,'[2]シフト記号表（勤務時間帯）'!$C$6:$K$35,9,FALSE))</f>
        <v/>
      </c>
      <c r="AI209" s="57" t="str">
        <f>IF(AI208="","",VLOOKUP(AI208,'[2]シフト記号表（勤務時間帯）'!$C$6:$K$35,9,FALSE))</f>
        <v/>
      </c>
      <c r="AJ209" s="57" t="str">
        <f>IF(AJ208="","",VLOOKUP(AJ208,'[2]シフト記号表（勤務時間帯）'!$C$6:$K$35,9,FALSE))</f>
        <v/>
      </c>
      <c r="AK209" s="57" t="str">
        <f>IF(AK208="","",VLOOKUP(AK208,'[2]シフト記号表（勤務時間帯）'!$C$6:$K$35,9,FALSE))</f>
        <v/>
      </c>
      <c r="AL209" s="57" t="str">
        <f>IF(AL208="","",VLOOKUP(AL208,'[2]シフト記号表（勤務時間帯）'!$C$6:$K$35,9,FALSE))</f>
        <v/>
      </c>
      <c r="AM209" s="58" t="str">
        <f>IF(AM208="","",VLOOKUP(AM208,'[2]シフト記号表（勤務時間帯）'!$C$6:$K$35,9,FALSE))</f>
        <v/>
      </c>
      <c r="AN209" s="56" t="str">
        <f>IF(AN208="","",VLOOKUP(AN208,'[2]シフト記号表（勤務時間帯）'!$C$6:$K$35,9,FALSE))</f>
        <v/>
      </c>
      <c r="AO209" s="57" t="str">
        <f>IF(AO208="","",VLOOKUP(AO208,'[2]シフト記号表（勤務時間帯）'!$C$6:$K$35,9,FALSE))</f>
        <v/>
      </c>
      <c r="AP209" s="57" t="str">
        <f>IF(AP208="","",VLOOKUP(AP208,'[2]シフト記号表（勤務時間帯）'!$C$6:$K$35,9,FALSE))</f>
        <v/>
      </c>
      <c r="AQ209" s="57" t="str">
        <f>IF(AQ208="","",VLOOKUP(AQ208,'[2]シフト記号表（勤務時間帯）'!$C$6:$K$35,9,FALSE))</f>
        <v/>
      </c>
      <c r="AR209" s="57" t="str">
        <f>IF(AR208="","",VLOOKUP(AR208,'[2]シフト記号表（勤務時間帯）'!$C$6:$K$35,9,FALSE))</f>
        <v/>
      </c>
      <c r="AS209" s="57" t="str">
        <f>IF(AS208="","",VLOOKUP(AS208,'[2]シフト記号表（勤務時間帯）'!$C$6:$K$35,9,FALSE))</f>
        <v/>
      </c>
      <c r="AT209" s="58" t="str">
        <f>IF(AT208="","",VLOOKUP(AT208,'[2]シフト記号表（勤務時間帯）'!$C$6:$K$35,9,FALSE))</f>
        <v/>
      </c>
      <c r="AU209" s="56" t="str">
        <f>IF(AU208="","",VLOOKUP(AU208,'[2]シフト記号表（勤務時間帯）'!$C$6:$K$35,9,FALSE))</f>
        <v/>
      </c>
      <c r="AV209" s="57" t="str">
        <f>IF(AV208="","",VLOOKUP(AV208,'[2]シフト記号表（勤務時間帯）'!$C$6:$K$35,9,FALSE))</f>
        <v/>
      </c>
      <c r="AW209" s="57" t="str">
        <f>IF(AW208="","",VLOOKUP(AW208,'[2]シフト記号表（勤務時間帯）'!$C$6:$K$35,9,FALSE))</f>
        <v/>
      </c>
      <c r="AX209" s="377">
        <f>IF($BB$3="４週",SUM(S209:AT209),IF($BB$3="暦月",SUM(S209:AW209),""))</f>
        <v>0</v>
      </c>
      <c r="AY209" s="378"/>
      <c r="AZ209" s="379">
        <f>IF($BB$3="４週",AX209/4,IF($BB$3="暦月",'通所介護（100名）'!AX209/('通所介護（100名）'!$BB$8/7),""))</f>
        <v>0</v>
      </c>
      <c r="BA209" s="380"/>
      <c r="BB209" s="312"/>
      <c r="BC209" s="622"/>
      <c r="BD209" s="622"/>
      <c r="BE209" s="622"/>
      <c r="BF209" s="270"/>
    </row>
    <row r="210" spans="2:58" ht="20.25" customHeight="1" x14ac:dyDescent="0.2">
      <c r="B210" s="385"/>
      <c r="C210" s="299"/>
      <c r="D210" s="300"/>
      <c r="E210" s="301"/>
      <c r="F210" s="62">
        <f>C208</f>
        <v>0</v>
      </c>
      <c r="G210" s="283"/>
      <c r="H210" s="263"/>
      <c r="I210" s="264"/>
      <c r="J210" s="264"/>
      <c r="K210" s="265"/>
      <c r="L210" s="288"/>
      <c r="M210" s="289"/>
      <c r="N210" s="289"/>
      <c r="O210" s="290"/>
      <c r="P210" s="627" t="s">
        <v>381</v>
      </c>
      <c r="Q210" s="628"/>
      <c r="R210" s="629"/>
      <c r="S210" s="59" t="str">
        <f>IF(S208="","",VLOOKUP(S208,'[2]シフト記号表（勤務時間帯）'!$C$6:$U$35,19,FALSE))</f>
        <v/>
      </c>
      <c r="T210" s="60" t="str">
        <f>IF(T208="","",VLOOKUP(T208,'[2]シフト記号表（勤務時間帯）'!$C$6:$U$35,19,FALSE))</f>
        <v/>
      </c>
      <c r="U210" s="60" t="str">
        <f>IF(U208="","",VLOOKUP(U208,'[2]シフト記号表（勤務時間帯）'!$C$6:$U$35,19,FALSE))</f>
        <v/>
      </c>
      <c r="V210" s="60" t="str">
        <f>IF(V208="","",VLOOKUP(V208,'[2]シフト記号表（勤務時間帯）'!$C$6:$U$35,19,FALSE))</f>
        <v/>
      </c>
      <c r="W210" s="60" t="str">
        <f>IF(W208="","",VLOOKUP(W208,'[2]シフト記号表（勤務時間帯）'!$C$6:$U$35,19,FALSE))</f>
        <v/>
      </c>
      <c r="X210" s="60" t="str">
        <f>IF(X208="","",VLOOKUP(X208,'[2]シフト記号表（勤務時間帯）'!$C$6:$U$35,19,FALSE))</f>
        <v/>
      </c>
      <c r="Y210" s="61" t="str">
        <f>IF(Y208="","",VLOOKUP(Y208,'[2]シフト記号表（勤務時間帯）'!$C$6:$U$35,19,FALSE))</f>
        <v/>
      </c>
      <c r="Z210" s="59" t="str">
        <f>IF(Z208="","",VLOOKUP(Z208,'[2]シフト記号表（勤務時間帯）'!$C$6:$U$35,19,FALSE))</f>
        <v/>
      </c>
      <c r="AA210" s="60" t="str">
        <f>IF(AA208="","",VLOOKUP(AA208,'[2]シフト記号表（勤務時間帯）'!$C$6:$U$35,19,FALSE))</f>
        <v/>
      </c>
      <c r="AB210" s="60" t="str">
        <f>IF(AB208="","",VLOOKUP(AB208,'[2]シフト記号表（勤務時間帯）'!$C$6:$U$35,19,FALSE))</f>
        <v/>
      </c>
      <c r="AC210" s="60" t="str">
        <f>IF(AC208="","",VLOOKUP(AC208,'[2]シフト記号表（勤務時間帯）'!$C$6:$U$35,19,FALSE))</f>
        <v/>
      </c>
      <c r="AD210" s="60" t="str">
        <f>IF(AD208="","",VLOOKUP(AD208,'[2]シフト記号表（勤務時間帯）'!$C$6:$U$35,19,FALSE))</f>
        <v/>
      </c>
      <c r="AE210" s="60" t="str">
        <f>IF(AE208="","",VLOOKUP(AE208,'[2]シフト記号表（勤務時間帯）'!$C$6:$U$35,19,FALSE))</f>
        <v/>
      </c>
      <c r="AF210" s="61" t="str">
        <f>IF(AF208="","",VLOOKUP(AF208,'[2]シフト記号表（勤務時間帯）'!$C$6:$U$35,19,FALSE))</f>
        <v/>
      </c>
      <c r="AG210" s="59" t="str">
        <f>IF(AG208="","",VLOOKUP(AG208,'[2]シフト記号表（勤務時間帯）'!$C$6:$U$35,19,FALSE))</f>
        <v/>
      </c>
      <c r="AH210" s="60" t="str">
        <f>IF(AH208="","",VLOOKUP(AH208,'[2]シフト記号表（勤務時間帯）'!$C$6:$U$35,19,FALSE))</f>
        <v/>
      </c>
      <c r="AI210" s="60" t="str">
        <f>IF(AI208="","",VLOOKUP(AI208,'[2]シフト記号表（勤務時間帯）'!$C$6:$U$35,19,FALSE))</f>
        <v/>
      </c>
      <c r="AJ210" s="60" t="str">
        <f>IF(AJ208="","",VLOOKUP(AJ208,'[2]シフト記号表（勤務時間帯）'!$C$6:$U$35,19,FALSE))</f>
        <v/>
      </c>
      <c r="AK210" s="60" t="str">
        <f>IF(AK208="","",VLOOKUP(AK208,'[2]シフト記号表（勤務時間帯）'!$C$6:$U$35,19,FALSE))</f>
        <v/>
      </c>
      <c r="AL210" s="60" t="str">
        <f>IF(AL208="","",VLOOKUP(AL208,'[2]シフト記号表（勤務時間帯）'!$C$6:$U$35,19,FALSE))</f>
        <v/>
      </c>
      <c r="AM210" s="61" t="str">
        <f>IF(AM208="","",VLOOKUP(AM208,'[2]シフト記号表（勤務時間帯）'!$C$6:$U$35,19,FALSE))</f>
        <v/>
      </c>
      <c r="AN210" s="59" t="str">
        <f>IF(AN208="","",VLOOKUP(AN208,'[2]シフト記号表（勤務時間帯）'!$C$6:$U$35,19,FALSE))</f>
        <v/>
      </c>
      <c r="AO210" s="60" t="str">
        <f>IF(AO208="","",VLOOKUP(AO208,'[2]シフト記号表（勤務時間帯）'!$C$6:$U$35,19,FALSE))</f>
        <v/>
      </c>
      <c r="AP210" s="60" t="str">
        <f>IF(AP208="","",VLOOKUP(AP208,'[2]シフト記号表（勤務時間帯）'!$C$6:$U$35,19,FALSE))</f>
        <v/>
      </c>
      <c r="AQ210" s="60" t="str">
        <f>IF(AQ208="","",VLOOKUP(AQ208,'[2]シフト記号表（勤務時間帯）'!$C$6:$U$35,19,FALSE))</f>
        <v/>
      </c>
      <c r="AR210" s="60" t="str">
        <f>IF(AR208="","",VLOOKUP(AR208,'[2]シフト記号表（勤務時間帯）'!$C$6:$U$35,19,FALSE))</f>
        <v/>
      </c>
      <c r="AS210" s="60" t="str">
        <f>IF(AS208="","",VLOOKUP(AS208,'[2]シフト記号表（勤務時間帯）'!$C$6:$U$35,19,FALSE))</f>
        <v/>
      </c>
      <c r="AT210" s="61" t="str">
        <f>IF(AT208="","",VLOOKUP(AT208,'[2]シフト記号表（勤務時間帯）'!$C$6:$U$35,19,FALSE))</f>
        <v/>
      </c>
      <c r="AU210" s="59" t="str">
        <f>IF(AU208="","",VLOOKUP(AU208,'[2]シフト記号表（勤務時間帯）'!$C$6:$U$35,19,FALSE))</f>
        <v/>
      </c>
      <c r="AV210" s="60" t="str">
        <f>IF(AV208="","",VLOOKUP(AV208,'[2]シフト記号表（勤務時間帯）'!$C$6:$U$35,19,FALSE))</f>
        <v/>
      </c>
      <c r="AW210" s="60" t="str">
        <f>IF(AW208="","",VLOOKUP(AW208,'[2]シフト記号表（勤務時間帯）'!$C$6:$U$35,19,FALSE))</f>
        <v/>
      </c>
      <c r="AX210" s="381">
        <f>IF($BB$3="４週",SUM(S210:AT210),IF($BB$3="暦月",SUM(S210:AW210),""))</f>
        <v>0</v>
      </c>
      <c r="AY210" s="382"/>
      <c r="AZ210" s="383">
        <f>IF($BB$3="４週",AX210/4,IF($BB$3="暦月",'通所介護（100名）'!AX210/('通所介護（100名）'!$BB$8/7),""))</f>
        <v>0</v>
      </c>
      <c r="BA210" s="384"/>
      <c r="BB210" s="313"/>
      <c r="BC210" s="289"/>
      <c r="BD210" s="289"/>
      <c r="BE210" s="289"/>
      <c r="BF210" s="290"/>
    </row>
    <row r="211" spans="2:58" ht="20.25" customHeight="1" x14ac:dyDescent="0.2">
      <c r="B211" s="385">
        <f>B208+1</f>
        <v>64</v>
      </c>
      <c r="C211" s="294"/>
      <c r="D211" s="295"/>
      <c r="E211" s="296"/>
      <c r="F211" s="126"/>
      <c r="G211" s="282"/>
      <c r="H211" s="284"/>
      <c r="I211" s="264"/>
      <c r="J211" s="264"/>
      <c r="K211" s="265"/>
      <c r="L211" s="285"/>
      <c r="M211" s="286"/>
      <c r="N211" s="286"/>
      <c r="O211" s="287"/>
      <c r="P211" s="630" t="s">
        <v>377</v>
      </c>
      <c r="Q211" s="631"/>
      <c r="R211" s="632"/>
      <c r="S211" s="53"/>
      <c r="T211" s="54"/>
      <c r="U211" s="54"/>
      <c r="V211" s="54"/>
      <c r="W211" s="54"/>
      <c r="X211" s="54"/>
      <c r="Y211" s="55"/>
      <c r="Z211" s="53"/>
      <c r="AA211" s="54"/>
      <c r="AB211" s="54"/>
      <c r="AC211" s="54"/>
      <c r="AD211" s="54"/>
      <c r="AE211" s="54"/>
      <c r="AF211" s="55"/>
      <c r="AG211" s="53"/>
      <c r="AH211" s="54"/>
      <c r="AI211" s="54"/>
      <c r="AJ211" s="54"/>
      <c r="AK211" s="54"/>
      <c r="AL211" s="54"/>
      <c r="AM211" s="55"/>
      <c r="AN211" s="53"/>
      <c r="AO211" s="54"/>
      <c r="AP211" s="54"/>
      <c r="AQ211" s="54"/>
      <c r="AR211" s="54"/>
      <c r="AS211" s="54"/>
      <c r="AT211" s="55"/>
      <c r="AU211" s="53"/>
      <c r="AV211" s="54"/>
      <c r="AW211" s="54"/>
      <c r="AX211" s="373"/>
      <c r="AY211" s="374"/>
      <c r="AZ211" s="375"/>
      <c r="BA211" s="376"/>
      <c r="BB211" s="311"/>
      <c r="BC211" s="286"/>
      <c r="BD211" s="286"/>
      <c r="BE211" s="286"/>
      <c r="BF211" s="287"/>
    </row>
    <row r="212" spans="2:58" ht="20.25" customHeight="1" x14ac:dyDescent="0.2">
      <c r="B212" s="385"/>
      <c r="C212" s="297"/>
      <c r="D212" s="633"/>
      <c r="E212" s="298"/>
      <c r="F212" s="23"/>
      <c r="G212" s="259"/>
      <c r="H212" s="263"/>
      <c r="I212" s="264"/>
      <c r="J212" s="264"/>
      <c r="K212" s="265"/>
      <c r="L212" s="269"/>
      <c r="M212" s="622"/>
      <c r="N212" s="622"/>
      <c r="O212" s="270"/>
      <c r="P212" s="623" t="s">
        <v>380</v>
      </c>
      <c r="Q212" s="624"/>
      <c r="R212" s="625"/>
      <c r="S212" s="56" t="str">
        <f>IF(S211="","",VLOOKUP(S211,'[2]シフト記号表（勤務時間帯）'!$C$6:$K$35,9,FALSE))</f>
        <v/>
      </c>
      <c r="T212" s="57" t="str">
        <f>IF(T211="","",VLOOKUP(T211,'[2]シフト記号表（勤務時間帯）'!$C$6:$K$35,9,FALSE))</f>
        <v/>
      </c>
      <c r="U212" s="57" t="str">
        <f>IF(U211="","",VLOOKUP(U211,'[2]シフト記号表（勤務時間帯）'!$C$6:$K$35,9,FALSE))</f>
        <v/>
      </c>
      <c r="V212" s="57" t="str">
        <f>IF(V211="","",VLOOKUP(V211,'[2]シフト記号表（勤務時間帯）'!$C$6:$K$35,9,FALSE))</f>
        <v/>
      </c>
      <c r="W212" s="57" t="str">
        <f>IF(W211="","",VLOOKUP(W211,'[2]シフト記号表（勤務時間帯）'!$C$6:$K$35,9,FALSE))</f>
        <v/>
      </c>
      <c r="X212" s="57" t="str">
        <f>IF(X211="","",VLOOKUP(X211,'[2]シフト記号表（勤務時間帯）'!$C$6:$K$35,9,FALSE))</f>
        <v/>
      </c>
      <c r="Y212" s="58" t="str">
        <f>IF(Y211="","",VLOOKUP(Y211,'[2]シフト記号表（勤務時間帯）'!$C$6:$K$35,9,FALSE))</f>
        <v/>
      </c>
      <c r="Z212" s="56" t="str">
        <f>IF(Z211="","",VLOOKUP(Z211,'[2]シフト記号表（勤務時間帯）'!$C$6:$K$35,9,FALSE))</f>
        <v/>
      </c>
      <c r="AA212" s="57" t="str">
        <f>IF(AA211="","",VLOOKUP(AA211,'[2]シフト記号表（勤務時間帯）'!$C$6:$K$35,9,FALSE))</f>
        <v/>
      </c>
      <c r="AB212" s="57" t="str">
        <f>IF(AB211="","",VLOOKUP(AB211,'[2]シフト記号表（勤務時間帯）'!$C$6:$K$35,9,FALSE))</f>
        <v/>
      </c>
      <c r="AC212" s="57" t="str">
        <f>IF(AC211="","",VLOOKUP(AC211,'[2]シフト記号表（勤務時間帯）'!$C$6:$K$35,9,FALSE))</f>
        <v/>
      </c>
      <c r="AD212" s="57" t="str">
        <f>IF(AD211="","",VLOOKUP(AD211,'[2]シフト記号表（勤務時間帯）'!$C$6:$K$35,9,FALSE))</f>
        <v/>
      </c>
      <c r="AE212" s="57" t="str">
        <f>IF(AE211="","",VLOOKUP(AE211,'[2]シフト記号表（勤務時間帯）'!$C$6:$K$35,9,FALSE))</f>
        <v/>
      </c>
      <c r="AF212" s="58" t="str">
        <f>IF(AF211="","",VLOOKUP(AF211,'[2]シフト記号表（勤務時間帯）'!$C$6:$K$35,9,FALSE))</f>
        <v/>
      </c>
      <c r="AG212" s="56" t="str">
        <f>IF(AG211="","",VLOOKUP(AG211,'[2]シフト記号表（勤務時間帯）'!$C$6:$K$35,9,FALSE))</f>
        <v/>
      </c>
      <c r="AH212" s="57" t="str">
        <f>IF(AH211="","",VLOOKUP(AH211,'[2]シフト記号表（勤務時間帯）'!$C$6:$K$35,9,FALSE))</f>
        <v/>
      </c>
      <c r="AI212" s="57" t="str">
        <f>IF(AI211="","",VLOOKUP(AI211,'[2]シフト記号表（勤務時間帯）'!$C$6:$K$35,9,FALSE))</f>
        <v/>
      </c>
      <c r="AJ212" s="57" t="str">
        <f>IF(AJ211="","",VLOOKUP(AJ211,'[2]シフト記号表（勤務時間帯）'!$C$6:$K$35,9,FALSE))</f>
        <v/>
      </c>
      <c r="AK212" s="57" t="str">
        <f>IF(AK211="","",VLOOKUP(AK211,'[2]シフト記号表（勤務時間帯）'!$C$6:$K$35,9,FALSE))</f>
        <v/>
      </c>
      <c r="AL212" s="57" t="str">
        <f>IF(AL211="","",VLOOKUP(AL211,'[2]シフト記号表（勤務時間帯）'!$C$6:$K$35,9,FALSE))</f>
        <v/>
      </c>
      <c r="AM212" s="58" t="str">
        <f>IF(AM211="","",VLOOKUP(AM211,'[2]シフト記号表（勤務時間帯）'!$C$6:$K$35,9,FALSE))</f>
        <v/>
      </c>
      <c r="AN212" s="56" t="str">
        <f>IF(AN211="","",VLOOKUP(AN211,'[2]シフト記号表（勤務時間帯）'!$C$6:$K$35,9,FALSE))</f>
        <v/>
      </c>
      <c r="AO212" s="57" t="str">
        <f>IF(AO211="","",VLOOKUP(AO211,'[2]シフト記号表（勤務時間帯）'!$C$6:$K$35,9,FALSE))</f>
        <v/>
      </c>
      <c r="AP212" s="57" t="str">
        <f>IF(AP211="","",VLOOKUP(AP211,'[2]シフト記号表（勤務時間帯）'!$C$6:$K$35,9,FALSE))</f>
        <v/>
      </c>
      <c r="AQ212" s="57" t="str">
        <f>IF(AQ211="","",VLOOKUP(AQ211,'[2]シフト記号表（勤務時間帯）'!$C$6:$K$35,9,FALSE))</f>
        <v/>
      </c>
      <c r="AR212" s="57" t="str">
        <f>IF(AR211="","",VLOOKUP(AR211,'[2]シフト記号表（勤務時間帯）'!$C$6:$K$35,9,FALSE))</f>
        <v/>
      </c>
      <c r="AS212" s="57" t="str">
        <f>IF(AS211="","",VLOOKUP(AS211,'[2]シフト記号表（勤務時間帯）'!$C$6:$K$35,9,FALSE))</f>
        <v/>
      </c>
      <c r="AT212" s="58" t="str">
        <f>IF(AT211="","",VLOOKUP(AT211,'[2]シフト記号表（勤務時間帯）'!$C$6:$K$35,9,FALSE))</f>
        <v/>
      </c>
      <c r="AU212" s="56" t="str">
        <f>IF(AU211="","",VLOOKUP(AU211,'[2]シフト記号表（勤務時間帯）'!$C$6:$K$35,9,FALSE))</f>
        <v/>
      </c>
      <c r="AV212" s="57" t="str">
        <f>IF(AV211="","",VLOOKUP(AV211,'[2]シフト記号表（勤務時間帯）'!$C$6:$K$35,9,FALSE))</f>
        <v/>
      </c>
      <c r="AW212" s="57" t="str">
        <f>IF(AW211="","",VLOOKUP(AW211,'[2]シフト記号表（勤務時間帯）'!$C$6:$K$35,9,FALSE))</f>
        <v/>
      </c>
      <c r="AX212" s="377">
        <f>IF($BB$3="４週",SUM(S212:AT212),IF($BB$3="暦月",SUM(S212:AW212),""))</f>
        <v>0</v>
      </c>
      <c r="AY212" s="378"/>
      <c r="AZ212" s="379">
        <f>IF($BB$3="４週",AX212/4,IF($BB$3="暦月",'通所介護（100名）'!AX212/('通所介護（100名）'!$BB$8/7),""))</f>
        <v>0</v>
      </c>
      <c r="BA212" s="380"/>
      <c r="BB212" s="312"/>
      <c r="BC212" s="622"/>
      <c r="BD212" s="622"/>
      <c r="BE212" s="622"/>
      <c r="BF212" s="270"/>
    </row>
    <row r="213" spans="2:58" ht="20.25" customHeight="1" x14ac:dyDescent="0.2">
      <c r="B213" s="385"/>
      <c r="C213" s="299"/>
      <c r="D213" s="300"/>
      <c r="E213" s="301"/>
      <c r="F213" s="62">
        <f>C211</f>
        <v>0</v>
      </c>
      <c r="G213" s="283"/>
      <c r="H213" s="263"/>
      <c r="I213" s="264"/>
      <c r="J213" s="264"/>
      <c r="K213" s="265"/>
      <c r="L213" s="288"/>
      <c r="M213" s="289"/>
      <c r="N213" s="289"/>
      <c r="O213" s="290"/>
      <c r="P213" s="627" t="s">
        <v>381</v>
      </c>
      <c r="Q213" s="628"/>
      <c r="R213" s="629"/>
      <c r="S213" s="59" t="str">
        <f>IF(S211="","",VLOOKUP(S211,'[2]シフト記号表（勤務時間帯）'!$C$6:$U$35,19,FALSE))</f>
        <v/>
      </c>
      <c r="T213" s="60" t="str">
        <f>IF(T211="","",VLOOKUP(T211,'[2]シフト記号表（勤務時間帯）'!$C$6:$U$35,19,FALSE))</f>
        <v/>
      </c>
      <c r="U213" s="60" t="str">
        <f>IF(U211="","",VLOOKUP(U211,'[2]シフト記号表（勤務時間帯）'!$C$6:$U$35,19,FALSE))</f>
        <v/>
      </c>
      <c r="V213" s="60" t="str">
        <f>IF(V211="","",VLOOKUP(V211,'[2]シフト記号表（勤務時間帯）'!$C$6:$U$35,19,FALSE))</f>
        <v/>
      </c>
      <c r="W213" s="60" t="str">
        <f>IF(W211="","",VLOOKUP(W211,'[2]シフト記号表（勤務時間帯）'!$C$6:$U$35,19,FALSE))</f>
        <v/>
      </c>
      <c r="X213" s="60" t="str">
        <f>IF(X211="","",VLOOKUP(X211,'[2]シフト記号表（勤務時間帯）'!$C$6:$U$35,19,FALSE))</f>
        <v/>
      </c>
      <c r="Y213" s="61" t="str">
        <f>IF(Y211="","",VLOOKUP(Y211,'[2]シフト記号表（勤務時間帯）'!$C$6:$U$35,19,FALSE))</f>
        <v/>
      </c>
      <c r="Z213" s="59" t="str">
        <f>IF(Z211="","",VLOOKUP(Z211,'[2]シフト記号表（勤務時間帯）'!$C$6:$U$35,19,FALSE))</f>
        <v/>
      </c>
      <c r="AA213" s="60" t="str">
        <f>IF(AA211="","",VLOOKUP(AA211,'[2]シフト記号表（勤務時間帯）'!$C$6:$U$35,19,FALSE))</f>
        <v/>
      </c>
      <c r="AB213" s="60" t="str">
        <f>IF(AB211="","",VLOOKUP(AB211,'[2]シフト記号表（勤務時間帯）'!$C$6:$U$35,19,FALSE))</f>
        <v/>
      </c>
      <c r="AC213" s="60" t="str">
        <f>IF(AC211="","",VLOOKUP(AC211,'[2]シフト記号表（勤務時間帯）'!$C$6:$U$35,19,FALSE))</f>
        <v/>
      </c>
      <c r="AD213" s="60" t="str">
        <f>IF(AD211="","",VLOOKUP(AD211,'[2]シフト記号表（勤務時間帯）'!$C$6:$U$35,19,FALSE))</f>
        <v/>
      </c>
      <c r="AE213" s="60" t="str">
        <f>IF(AE211="","",VLOOKUP(AE211,'[2]シフト記号表（勤務時間帯）'!$C$6:$U$35,19,FALSE))</f>
        <v/>
      </c>
      <c r="AF213" s="61" t="str">
        <f>IF(AF211="","",VLOOKUP(AF211,'[2]シフト記号表（勤務時間帯）'!$C$6:$U$35,19,FALSE))</f>
        <v/>
      </c>
      <c r="AG213" s="59" t="str">
        <f>IF(AG211="","",VLOOKUP(AG211,'[2]シフト記号表（勤務時間帯）'!$C$6:$U$35,19,FALSE))</f>
        <v/>
      </c>
      <c r="AH213" s="60" t="str">
        <f>IF(AH211="","",VLOOKUP(AH211,'[2]シフト記号表（勤務時間帯）'!$C$6:$U$35,19,FALSE))</f>
        <v/>
      </c>
      <c r="AI213" s="60" t="str">
        <f>IF(AI211="","",VLOOKUP(AI211,'[2]シフト記号表（勤務時間帯）'!$C$6:$U$35,19,FALSE))</f>
        <v/>
      </c>
      <c r="AJ213" s="60" t="str">
        <f>IF(AJ211="","",VLOOKUP(AJ211,'[2]シフト記号表（勤務時間帯）'!$C$6:$U$35,19,FALSE))</f>
        <v/>
      </c>
      <c r="AK213" s="60" t="str">
        <f>IF(AK211="","",VLOOKUP(AK211,'[2]シフト記号表（勤務時間帯）'!$C$6:$U$35,19,FALSE))</f>
        <v/>
      </c>
      <c r="AL213" s="60" t="str">
        <f>IF(AL211="","",VLOOKUP(AL211,'[2]シフト記号表（勤務時間帯）'!$C$6:$U$35,19,FALSE))</f>
        <v/>
      </c>
      <c r="AM213" s="61" t="str">
        <f>IF(AM211="","",VLOOKUP(AM211,'[2]シフト記号表（勤務時間帯）'!$C$6:$U$35,19,FALSE))</f>
        <v/>
      </c>
      <c r="AN213" s="59" t="str">
        <f>IF(AN211="","",VLOOKUP(AN211,'[2]シフト記号表（勤務時間帯）'!$C$6:$U$35,19,FALSE))</f>
        <v/>
      </c>
      <c r="AO213" s="60" t="str">
        <f>IF(AO211="","",VLOOKUP(AO211,'[2]シフト記号表（勤務時間帯）'!$C$6:$U$35,19,FALSE))</f>
        <v/>
      </c>
      <c r="AP213" s="60" t="str">
        <f>IF(AP211="","",VLOOKUP(AP211,'[2]シフト記号表（勤務時間帯）'!$C$6:$U$35,19,FALSE))</f>
        <v/>
      </c>
      <c r="AQ213" s="60" t="str">
        <f>IF(AQ211="","",VLOOKUP(AQ211,'[2]シフト記号表（勤務時間帯）'!$C$6:$U$35,19,FALSE))</f>
        <v/>
      </c>
      <c r="AR213" s="60" t="str">
        <f>IF(AR211="","",VLOOKUP(AR211,'[2]シフト記号表（勤務時間帯）'!$C$6:$U$35,19,FALSE))</f>
        <v/>
      </c>
      <c r="AS213" s="60" t="str">
        <f>IF(AS211="","",VLOOKUP(AS211,'[2]シフト記号表（勤務時間帯）'!$C$6:$U$35,19,FALSE))</f>
        <v/>
      </c>
      <c r="AT213" s="61" t="str">
        <f>IF(AT211="","",VLOOKUP(AT211,'[2]シフト記号表（勤務時間帯）'!$C$6:$U$35,19,FALSE))</f>
        <v/>
      </c>
      <c r="AU213" s="59" t="str">
        <f>IF(AU211="","",VLOOKUP(AU211,'[2]シフト記号表（勤務時間帯）'!$C$6:$U$35,19,FALSE))</f>
        <v/>
      </c>
      <c r="AV213" s="60" t="str">
        <f>IF(AV211="","",VLOOKUP(AV211,'[2]シフト記号表（勤務時間帯）'!$C$6:$U$35,19,FALSE))</f>
        <v/>
      </c>
      <c r="AW213" s="60" t="str">
        <f>IF(AW211="","",VLOOKUP(AW211,'[2]シフト記号表（勤務時間帯）'!$C$6:$U$35,19,FALSE))</f>
        <v/>
      </c>
      <c r="AX213" s="381">
        <f>IF($BB$3="４週",SUM(S213:AT213),IF($BB$3="暦月",SUM(S213:AW213),""))</f>
        <v>0</v>
      </c>
      <c r="AY213" s="382"/>
      <c r="AZ213" s="383">
        <f>IF($BB$3="４週",AX213/4,IF($BB$3="暦月",'通所介護（100名）'!AX213/('通所介護（100名）'!$BB$8/7),""))</f>
        <v>0</v>
      </c>
      <c r="BA213" s="384"/>
      <c r="BB213" s="313"/>
      <c r="BC213" s="289"/>
      <c r="BD213" s="289"/>
      <c r="BE213" s="289"/>
      <c r="BF213" s="290"/>
    </row>
    <row r="214" spans="2:58" ht="20.25" customHeight="1" x14ac:dyDescent="0.2">
      <c r="B214" s="385">
        <f>B211+1</f>
        <v>65</v>
      </c>
      <c r="C214" s="294"/>
      <c r="D214" s="295"/>
      <c r="E214" s="296"/>
      <c r="F214" s="126"/>
      <c r="G214" s="282"/>
      <c r="H214" s="284"/>
      <c r="I214" s="264"/>
      <c r="J214" s="264"/>
      <c r="K214" s="265"/>
      <c r="L214" s="285"/>
      <c r="M214" s="286"/>
      <c r="N214" s="286"/>
      <c r="O214" s="287"/>
      <c r="P214" s="630" t="s">
        <v>377</v>
      </c>
      <c r="Q214" s="631"/>
      <c r="R214" s="632"/>
      <c r="S214" s="53"/>
      <c r="T214" s="54"/>
      <c r="U214" s="54"/>
      <c r="V214" s="54"/>
      <c r="W214" s="54"/>
      <c r="X214" s="54"/>
      <c r="Y214" s="55"/>
      <c r="Z214" s="53"/>
      <c r="AA214" s="54"/>
      <c r="AB214" s="54"/>
      <c r="AC214" s="54"/>
      <c r="AD214" s="54"/>
      <c r="AE214" s="54"/>
      <c r="AF214" s="55"/>
      <c r="AG214" s="53"/>
      <c r="AH214" s="54"/>
      <c r="AI214" s="54"/>
      <c r="AJ214" s="54"/>
      <c r="AK214" s="54"/>
      <c r="AL214" s="54"/>
      <c r="AM214" s="55"/>
      <c r="AN214" s="53"/>
      <c r="AO214" s="54"/>
      <c r="AP214" s="54"/>
      <c r="AQ214" s="54"/>
      <c r="AR214" s="54"/>
      <c r="AS214" s="54"/>
      <c r="AT214" s="55"/>
      <c r="AU214" s="53"/>
      <c r="AV214" s="54"/>
      <c r="AW214" s="54"/>
      <c r="AX214" s="373"/>
      <c r="AY214" s="374"/>
      <c r="AZ214" s="375"/>
      <c r="BA214" s="376"/>
      <c r="BB214" s="311"/>
      <c r="BC214" s="286"/>
      <c r="BD214" s="286"/>
      <c r="BE214" s="286"/>
      <c r="BF214" s="287"/>
    </row>
    <row r="215" spans="2:58" ht="20.25" customHeight="1" x14ac:dyDescent="0.2">
      <c r="B215" s="385"/>
      <c r="C215" s="297"/>
      <c r="D215" s="633"/>
      <c r="E215" s="298"/>
      <c r="F215" s="23"/>
      <c r="G215" s="259"/>
      <c r="H215" s="263"/>
      <c r="I215" s="264"/>
      <c r="J215" s="264"/>
      <c r="K215" s="265"/>
      <c r="L215" s="269"/>
      <c r="M215" s="622"/>
      <c r="N215" s="622"/>
      <c r="O215" s="270"/>
      <c r="P215" s="623" t="s">
        <v>380</v>
      </c>
      <c r="Q215" s="624"/>
      <c r="R215" s="625"/>
      <c r="S215" s="56" t="str">
        <f>IF(S214="","",VLOOKUP(S214,'[2]シフト記号表（勤務時間帯）'!$C$6:$K$35,9,FALSE))</f>
        <v/>
      </c>
      <c r="T215" s="57" t="str">
        <f>IF(T214="","",VLOOKUP(T214,'[2]シフト記号表（勤務時間帯）'!$C$6:$K$35,9,FALSE))</f>
        <v/>
      </c>
      <c r="U215" s="57" t="str">
        <f>IF(U214="","",VLOOKUP(U214,'[2]シフト記号表（勤務時間帯）'!$C$6:$K$35,9,FALSE))</f>
        <v/>
      </c>
      <c r="V215" s="57" t="str">
        <f>IF(V214="","",VLOOKUP(V214,'[2]シフト記号表（勤務時間帯）'!$C$6:$K$35,9,FALSE))</f>
        <v/>
      </c>
      <c r="W215" s="57" t="str">
        <f>IF(W214="","",VLOOKUP(W214,'[2]シフト記号表（勤務時間帯）'!$C$6:$K$35,9,FALSE))</f>
        <v/>
      </c>
      <c r="X215" s="57" t="str">
        <f>IF(X214="","",VLOOKUP(X214,'[2]シフト記号表（勤務時間帯）'!$C$6:$K$35,9,FALSE))</f>
        <v/>
      </c>
      <c r="Y215" s="58" t="str">
        <f>IF(Y214="","",VLOOKUP(Y214,'[2]シフト記号表（勤務時間帯）'!$C$6:$K$35,9,FALSE))</f>
        <v/>
      </c>
      <c r="Z215" s="56" t="str">
        <f>IF(Z214="","",VLOOKUP(Z214,'[2]シフト記号表（勤務時間帯）'!$C$6:$K$35,9,FALSE))</f>
        <v/>
      </c>
      <c r="AA215" s="57" t="str">
        <f>IF(AA214="","",VLOOKUP(AA214,'[2]シフト記号表（勤務時間帯）'!$C$6:$K$35,9,FALSE))</f>
        <v/>
      </c>
      <c r="AB215" s="57" t="str">
        <f>IF(AB214="","",VLOOKUP(AB214,'[2]シフト記号表（勤務時間帯）'!$C$6:$K$35,9,FALSE))</f>
        <v/>
      </c>
      <c r="AC215" s="57" t="str">
        <f>IF(AC214="","",VLOOKUP(AC214,'[2]シフト記号表（勤務時間帯）'!$C$6:$K$35,9,FALSE))</f>
        <v/>
      </c>
      <c r="AD215" s="57" t="str">
        <f>IF(AD214="","",VLOOKUP(AD214,'[2]シフト記号表（勤務時間帯）'!$C$6:$K$35,9,FALSE))</f>
        <v/>
      </c>
      <c r="AE215" s="57" t="str">
        <f>IF(AE214="","",VLOOKUP(AE214,'[2]シフト記号表（勤務時間帯）'!$C$6:$K$35,9,FALSE))</f>
        <v/>
      </c>
      <c r="AF215" s="58" t="str">
        <f>IF(AF214="","",VLOOKUP(AF214,'[2]シフト記号表（勤務時間帯）'!$C$6:$K$35,9,FALSE))</f>
        <v/>
      </c>
      <c r="AG215" s="56" t="str">
        <f>IF(AG214="","",VLOOKUP(AG214,'[2]シフト記号表（勤務時間帯）'!$C$6:$K$35,9,FALSE))</f>
        <v/>
      </c>
      <c r="AH215" s="57" t="str">
        <f>IF(AH214="","",VLOOKUP(AH214,'[2]シフト記号表（勤務時間帯）'!$C$6:$K$35,9,FALSE))</f>
        <v/>
      </c>
      <c r="AI215" s="57" t="str">
        <f>IF(AI214="","",VLOOKUP(AI214,'[2]シフト記号表（勤務時間帯）'!$C$6:$K$35,9,FALSE))</f>
        <v/>
      </c>
      <c r="AJ215" s="57" t="str">
        <f>IF(AJ214="","",VLOOKUP(AJ214,'[2]シフト記号表（勤務時間帯）'!$C$6:$K$35,9,FALSE))</f>
        <v/>
      </c>
      <c r="AK215" s="57" t="str">
        <f>IF(AK214="","",VLOOKUP(AK214,'[2]シフト記号表（勤務時間帯）'!$C$6:$K$35,9,FALSE))</f>
        <v/>
      </c>
      <c r="AL215" s="57" t="str">
        <f>IF(AL214="","",VLOOKUP(AL214,'[2]シフト記号表（勤務時間帯）'!$C$6:$K$35,9,FALSE))</f>
        <v/>
      </c>
      <c r="AM215" s="58" t="str">
        <f>IF(AM214="","",VLOOKUP(AM214,'[2]シフト記号表（勤務時間帯）'!$C$6:$K$35,9,FALSE))</f>
        <v/>
      </c>
      <c r="AN215" s="56" t="str">
        <f>IF(AN214="","",VLOOKUP(AN214,'[2]シフト記号表（勤務時間帯）'!$C$6:$K$35,9,FALSE))</f>
        <v/>
      </c>
      <c r="AO215" s="57" t="str">
        <f>IF(AO214="","",VLOOKUP(AO214,'[2]シフト記号表（勤務時間帯）'!$C$6:$K$35,9,FALSE))</f>
        <v/>
      </c>
      <c r="AP215" s="57" t="str">
        <f>IF(AP214="","",VLOOKUP(AP214,'[2]シフト記号表（勤務時間帯）'!$C$6:$K$35,9,FALSE))</f>
        <v/>
      </c>
      <c r="AQ215" s="57" t="str">
        <f>IF(AQ214="","",VLOOKUP(AQ214,'[2]シフト記号表（勤務時間帯）'!$C$6:$K$35,9,FALSE))</f>
        <v/>
      </c>
      <c r="AR215" s="57" t="str">
        <f>IF(AR214="","",VLOOKUP(AR214,'[2]シフト記号表（勤務時間帯）'!$C$6:$K$35,9,FALSE))</f>
        <v/>
      </c>
      <c r="AS215" s="57" t="str">
        <f>IF(AS214="","",VLOOKUP(AS214,'[2]シフト記号表（勤務時間帯）'!$C$6:$K$35,9,FALSE))</f>
        <v/>
      </c>
      <c r="AT215" s="58" t="str">
        <f>IF(AT214="","",VLOOKUP(AT214,'[2]シフト記号表（勤務時間帯）'!$C$6:$K$35,9,FALSE))</f>
        <v/>
      </c>
      <c r="AU215" s="56" t="str">
        <f>IF(AU214="","",VLOOKUP(AU214,'[2]シフト記号表（勤務時間帯）'!$C$6:$K$35,9,FALSE))</f>
        <v/>
      </c>
      <c r="AV215" s="57" t="str">
        <f>IF(AV214="","",VLOOKUP(AV214,'[2]シフト記号表（勤務時間帯）'!$C$6:$K$35,9,FALSE))</f>
        <v/>
      </c>
      <c r="AW215" s="57" t="str">
        <f>IF(AW214="","",VLOOKUP(AW214,'[2]シフト記号表（勤務時間帯）'!$C$6:$K$35,9,FALSE))</f>
        <v/>
      </c>
      <c r="AX215" s="377">
        <f>IF($BB$3="４週",SUM(S215:AT215),IF($BB$3="暦月",SUM(S215:AW215),""))</f>
        <v>0</v>
      </c>
      <c r="AY215" s="378"/>
      <c r="AZ215" s="379">
        <f>IF($BB$3="４週",AX215/4,IF($BB$3="暦月",'通所介護（100名）'!AX215/('通所介護（100名）'!$BB$8/7),""))</f>
        <v>0</v>
      </c>
      <c r="BA215" s="380"/>
      <c r="BB215" s="312"/>
      <c r="BC215" s="622"/>
      <c r="BD215" s="622"/>
      <c r="BE215" s="622"/>
      <c r="BF215" s="270"/>
    </row>
    <row r="216" spans="2:58" ht="20.25" customHeight="1" x14ac:dyDescent="0.2">
      <c r="B216" s="385"/>
      <c r="C216" s="299"/>
      <c r="D216" s="300"/>
      <c r="E216" s="301"/>
      <c r="F216" s="62">
        <f>C214</f>
        <v>0</v>
      </c>
      <c r="G216" s="283"/>
      <c r="H216" s="263"/>
      <c r="I216" s="264"/>
      <c r="J216" s="264"/>
      <c r="K216" s="265"/>
      <c r="L216" s="288"/>
      <c r="M216" s="289"/>
      <c r="N216" s="289"/>
      <c r="O216" s="290"/>
      <c r="P216" s="627" t="s">
        <v>381</v>
      </c>
      <c r="Q216" s="628"/>
      <c r="R216" s="629"/>
      <c r="S216" s="59" t="str">
        <f>IF(S214="","",VLOOKUP(S214,'[2]シフト記号表（勤務時間帯）'!$C$6:$U$35,19,FALSE))</f>
        <v/>
      </c>
      <c r="T216" s="60" t="str">
        <f>IF(T214="","",VLOOKUP(T214,'[2]シフト記号表（勤務時間帯）'!$C$6:$U$35,19,FALSE))</f>
        <v/>
      </c>
      <c r="U216" s="60" t="str">
        <f>IF(U214="","",VLOOKUP(U214,'[2]シフト記号表（勤務時間帯）'!$C$6:$U$35,19,FALSE))</f>
        <v/>
      </c>
      <c r="V216" s="60" t="str">
        <f>IF(V214="","",VLOOKUP(V214,'[2]シフト記号表（勤務時間帯）'!$C$6:$U$35,19,FALSE))</f>
        <v/>
      </c>
      <c r="W216" s="60" t="str">
        <f>IF(W214="","",VLOOKUP(W214,'[2]シフト記号表（勤務時間帯）'!$C$6:$U$35,19,FALSE))</f>
        <v/>
      </c>
      <c r="X216" s="60" t="str">
        <f>IF(X214="","",VLOOKUP(X214,'[2]シフト記号表（勤務時間帯）'!$C$6:$U$35,19,FALSE))</f>
        <v/>
      </c>
      <c r="Y216" s="61" t="str">
        <f>IF(Y214="","",VLOOKUP(Y214,'[2]シフト記号表（勤務時間帯）'!$C$6:$U$35,19,FALSE))</f>
        <v/>
      </c>
      <c r="Z216" s="59" t="str">
        <f>IF(Z214="","",VLOOKUP(Z214,'[2]シフト記号表（勤務時間帯）'!$C$6:$U$35,19,FALSE))</f>
        <v/>
      </c>
      <c r="AA216" s="60" t="str">
        <f>IF(AA214="","",VLOOKUP(AA214,'[2]シフト記号表（勤務時間帯）'!$C$6:$U$35,19,FALSE))</f>
        <v/>
      </c>
      <c r="AB216" s="60" t="str">
        <f>IF(AB214="","",VLOOKUP(AB214,'[2]シフト記号表（勤務時間帯）'!$C$6:$U$35,19,FALSE))</f>
        <v/>
      </c>
      <c r="AC216" s="60" t="str">
        <f>IF(AC214="","",VLOOKUP(AC214,'[2]シフト記号表（勤務時間帯）'!$C$6:$U$35,19,FALSE))</f>
        <v/>
      </c>
      <c r="AD216" s="60" t="str">
        <f>IF(AD214="","",VLOOKUP(AD214,'[2]シフト記号表（勤務時間帯）'!$C$6:$U$35,19,FALSE))</f>
        <v/>
      </c>
      <c r="AE216" s="60" t="str">
        <f>IF(AE214="","",VLOOKUP(AE214,'[2]シフト記号表（勤務時間帯）'!$C$6:$U$35,19,FALSE))</f>
        <v/>
      </c>
      <c r="AF216" s="61" t="str">
        <f>IF(AF214="","",VLOOKUP(AF214,'[2]シフト記号表（勤務時間帯）'!$C$6:$U$35,19,FALSE))</f>
        <v/>
      </c>
      <c r="AG216" s="59" t="str">
        <f>IF(AG214="","",VLOOKUP(AG214,'[2]シフト記号表（勤務時間帯）'!$C$6:$U$35,19,FALSE))</f>
        <v/>
      </c>
      <c r="AH216" s="60" t="str">
        <f>IF(AH214="","",VLOOKUP(AH214,'[2]シフト記号表（勤務時間帯）'!$C$6:$U$35,19,FALSE))</f>
        <v/>
      </c>
      <c r="AI216" s="60" t="str">
        <f>IF(AI214="","",VLOOKUP(AI214,'[2]シフト記号表（勤務時間帯）'!$C$6:$U$35,19,FALSE))</f>
        <v/>
      </c>
      <c r="AJ216" s="60" t="str">
        <f>IF(AJ214="","",VLOOKUP(AJ214,'[2]シフト記号表（勤務時間帯）'!$C$6:$U$35,19,FALSE))</f>
        <v/>
      </c>
      <c r="AK216" s="60" t="str">
        <f>IF(AK214="","",VLOOKUP(AK214,'[2]シフト記号表（勤務時間帯）'!$C$6:$U$35,19,FALSE))</f>
        <v/>
      </c>
      <c r="AL216" s="60" t="str">
        <f>IF(AL214="","",VLOOKUP(AL214,'[2]シフト記号表（勤務時間帯）'!$C$6:$U$35,19,FALSE))</f>
        <v/>
      </c>
      <c r="AM216" s="61" t="str">
        <f>IF(AM214="","",VLOOKUP(AM214,'[2]シフト記号表（勤務時間帯）'!$C$6:$U$35,19,FALSE))</f>
        <v/>
      </c>
      <c r="AN216" s="59" t="str">
        <f>IF(AN214="","",VLOOKUP(AN214,'[2]シフト記号表（勤務時間帯）'!$C$6:$U$35,19,FALSE))</f>
        <v/>
      </c>
      <c r="AO216" s="60" t="str">
        <f>IF(AO214="","",VLOOKUP(AO214,'[2]シフト記号表（勤務時間帯）'!$C$6:$U$35,19,FALSE))</f>
        <v/>
      </c>
      <c r="AP216" s="60" t="str">
        <f>IF(AP214="","",VLOOKUP(AP214,'[2]シフト記号表（勤務時間帯）'!$C$6:$U$35,19,FALSE))</f>
        <v/>
      </c>
      <c r="AQ216" s="60" t="str">
        <f>IF(AQ214="","",VLOOKUP(AQ214,'[2]シフト記号表（勤務時間帯）'!$C$6:$U$35,19,FALSE))</f>
        <v/>
      </c>
      <c r="AR216" s="60" t="str">
        <f>IF(AR214="","",VLOOKUP(AR214,'[2]シフト記号表（勤務時間帯）'!$C$6:$U$35,19,FALSE))</f>
        <v/>
      </c>
      <c r="AS216" s="60" t="str">
        <f>IF(AS214="","",VLOOKUP(AS214,'[2]シフト記号表（勤務時間帯）'!$C$6:$U$35,19,FALSE))</f>
        <v/>
      </c>
      <c r="AT216" s="61" t="str">
        <f>IF(AT214="","",VLOOKUP(AT214,'[2]シフト記号表（勤務時間帯）'!$C$6:$U$35,19,FALSE))</f>
        <v/>
      </c>
      <c r="AU216" s="59" t="str">
        <f>IF(AU214="","",VLOOKUP(AU214,'[2]シフト記号表（勤務時間帯）'!$C$6:$U$35,19,FALSE))</f>
        <v/>
      </c>
      <c r="AV216" s="60" t="str">
        <f>IF(AV214="","",VLOOKUP(AV214,'[2]シフト記号表（勤務時間帯）'!$C$6:$U$35,19,FALSE))</f>
        <v/>
      </c>
      <c r="AW216" s="60" t="str">
        <f>IF(AW214="","",VLOOKUP(AW214,'[2]シフト記号表（勤務時間帯）'!$C$6:$U$35,19,FALSE))</f>
        <v/>
      </c>
      <c r="AX216" s="381">
        <f>IF($BB$3="４週",SUM(S216:AT216),IF($BB$3="暦月",SUM(S216:AW216),""))</f>
        <v>0</v>
      </c>
      <c r="AY216" s="382"/>
      <c r="AZ216" s="383">
        <f>IF($BB$3="４週",AX216/4,IF($BB$3="暦月",'通所介護（100名）'!AX216/('通所介護（100名）'!$BB$8/7),""))</f>
        <v>0</v>
      </c>
      <c r="BA216" s="384"/>
      <c r="BB216" s="313"/>
      <c r="BC216" s="289"/>
      <c r="BD216" s="289"/>
      <c r="BE216" s="289"/>
      <c r="BF216" s="290"/>
    </row>
    <row r="217" spans="2:58" ht="20.25" customHeight="1" x14ac:dyDescent="0.2">
      <c r="B217" s="385">
        <f>B214+1</f>
        <v>66</v>
      </c>
      <c r="C217" s="294"/>
      <c r="D217" s="295"/>
      <c r="E217" s="296"/>
      <c r="F217" s="126"/>
      <c r="G217" s="282"/>
      <c r="H217" s="284"/>
      <c r="I217" s="264"/>
      <c r="J217" s="264"/>
      <c r="K217" s="265"/>
      <c r="L217" s="285"/>
      <c r="M217" s="286"/>
      <c r="N217" s="286"/>
      <c r="O217" s="287"/>
      <c r="P217" s="630" t="s">
        <v>377</v>
      </c>
      <c r="Q217" s="631"/>
      <c r="R217" s="632"/>
      <c r="S217" s="53"/>
      <c r="T217" s="54"/>
      <c r="U217" s="54"/>
      <c r="V217" s="54"/>
      <c r="W217" s="54"/>
      <c r="X217" s="54"/>
      <c r="Y217" s="55"/>
      <c r="Z217" s="53"/>
      <c r="AA217" s="54"/>
      <c r="AB217" s="54"/>
      <c r="AC217" s="54"/>
      <c r="AD217" s="54"/>
      <c r="AE217" s="54"/>
      <c r="AF217" s="55"/>
      <c r="AG217" s="53"/>
      <c r="AH217" s="54"/>
      <c r="AI217" s="54"/>
      <c r="AJ217" s="54"/>
      <c r="AK217" s="54"/>
      <c r="AL217" s="54"/>
      <c r="AM217" s="55"/>
      <c r="AN217" s="53"/>
      <c r="AO217" s="54"/>
      <c r="AP217" s="54"/>
      <c r="AQ217" s="54"/>
      <c r="AR217" s="54"/>
      <c r="AS217" s="54"/>
      <c r="AT217" s="55"/>
      <c r="AU217" s="53"/>
      <c r="AV217" s="54"/>
      <c r="AW217" s="54"/>
      <c r="AX217" s="373"/>
      <c r="AY217" s="374"/>
      <c r="AZ217" s="375"/>
      <c r="BA217" s="376"/>
      <c r="BB217" s="311"/>
      <c r="BC217" s="286"/>
      <c r="BD217" s="286"/>
      <c r="BE217" s="286"/>
      <c r="BF217" s="287"/>
    </row>
    <row r="218" spans="2:58" ht="20.25" customHeight="1" x14ac:dyDescent="0.2">
      <c r="B218" s="385"/>
      <c r="C218" s="297"/>
      <c r="D218" s="633"/>
      <c r="E218" s="298"/>
      <c r="F218" s="23"/>
      <c r="G218" s="259"/>
      <c r="H218" s="263"/>
      <c r="I218" s="264"/>
      <c r="J218" s="264"/>
      <c r="K218" s="265"/>
      <c r="L218" s="269"/>
      <c r="M218" s="622"/>
      <c r="N218" s="622"/>
      <c r="O218" s="270"/>
      <c r="P218" s="623" t="s">
        <v>380</v>
      </c>
      <c r="Q218" s="624"/>
      <c r="R218" s="625"/>
      <c r="S218" s="56" t="str">
        <f>IF(S217="","",VLOOKUP(S217,'[2]シフト記号表（勤務時間帯）'!$C$6:$K$35,9,FALSE))</f>
        <v/>
      </c>
      <c r="T218" s="57" t="str">
        <f>IF(T217="","",VLOOKUP(T217,'[2]シフト記号表（勤務時間帯）'!$C$6:$K$35,9,FALSE))</f>
        <v/>
      </c>
      <c r="U218" s="57" t="str">
        <f>IF(U217="","",VLOOKUP(U217,'[2]シフト記号表（勤務時間帯）'!$C$6:$K$35,9,FALSE))</f>
        <v/>
      </c>
      <c r="V218" s="57" t="str">
        <f>IF(V217="","",VLOOKUP(V217,'[2]シフト記号表（勤務時間帯）'!$C$6:$K$35,9,FALSE))</f>
        <v/>
      </c>
      <c r="W218" s="57" t="str">
        <f>IF(W217="","",VLOOKUP(W217,'[2]シフト記号表（勤務時間帯）'!$C$6:$K$35,9,FALSE))</f>
        <v/>
      </c>
      <c r="X218" s="57" t="str">
        <f>IF(X217="","",VLOOKUP(X217,'[2]シフト記号表（勤務時間帯）'!$C$6:$K$35,9,FALSE))</f>
        <v/>
      </c>
      <c r="Y218" s="58" t="str">
        <f>IF(Y217="","",VLOOKUP(Y217,'[2]シフト記号表（勤務時間帯）'!$C$6:$K$35,9,FALSE))</f>
        <v/>
      </c>
      <c r="Z218" s="56" t="str">
        <f>IF(Z217="","",VLOOKUP(Z217,'[2]シフト記号表（勤務時間帯）'!$C$6:$K$35,9,FALSE))</f>
        <v/>
      </c>
      <c r="AA218" s="57" t="str">
        <f>IF(AA217="","",VLOOKUP(AA217,'[2]シフト記号表（勤務時間帯）'!$C$6:$K$35,9,FALSE))</f>
        <v/>
      </c>
      <c r="AB218" s="57" t="str">
        <f>IF(AB217="","",VLOOKUP(AB217,'[2]シフト記号表（勤務時間帯）'!$C$6:$K$35,9,FALSE))</f>
        <v/>
      </c>
      <c r="AC218" s="57" t="str">
        <f>IF(AC217="","",VLOOKUP(AC217,'[2]シフト記号表（勤務時間帯）'!$C$6:$K$35,9,FALSE))</f>
        <v/>
      </c>
      <c r="AD218" s="57" t="str">
        <f>IF(AD217="","",VLOOKUP(AD217,'[2]シフト記号表（勤務時間帯）'!$C$6:$K$35,9,FALSE))</f>
        <v/>
      </c>
      <c r="AE218" s="57" t="str">
        <f>IF(AE217="","",VLOOKUP(AE217,'[2]シフト記号表（勤務時間帯）'!$C$6:$K$35,9,FALSE))</f>
        <v/>
      </c>
      <c r="AF218" s="58" t="str">
        <f>IF(AF217="","",VLOOKUP(AF217,'[2]シフト記号表（勤務時間帯）'!$C$6:$K$35,9,FALSE))</f>
        <v/>
      </c>
      <c r="AG218" s="56" t="str">
        <f>IF(AG217="","",VLOOKUP(AG217,'[2]シフト記号表（勤務時間帯）'!$C$6:$K$35,9,FALSE))</f>
        <v/>
      </c>
      <c r="AH218" s="57" t="str">
        <f>IF(AH217="","",VLOOKUP(AH217,'[2]シフト記号表（勤務時間帯）'!$C$6:$K$35,9,FALSE))</f>
        <v/>
      </c>
      <c r="AI218" s="57" t="str">
        <f>IF(AI217="","",VLOOKUP(AI217,'[2]シフト記号表（勤務時間帯）'!$C$6:$K$35,9,FALSE))</f>
        <v/>
      </c>
      <c r="AJ218" s="57" t="str">
        <f>IF(AJ217="","",VLOOKUP(AJ217,'[2]シフト記号表（勤務時間帯）'!$C$6:$K$35,9,FALSE))</f>
        <v/>
      </c>
      <c r="AK218" s="57" t="str">
        <f>IF(AK217="","",VLOOKUP(AK217,'[2]シフト記号表（勤務時間帯）'!$C$6:$K$35,9,FALSE))</f>
        <v/>
      </c>
      <c r="AL218" s="57" t="str">
        <f>IF(AL217="","",VLOOKUP(AL217,'[2]シフト記号表（勤務時間帯）'!$C$6:$K$35,9,FALSE))</f>
        <v/>
      </c>
      <c r="AM218" s="58" t="str">
        <f>IF(AM217="","",VLOOKUP(AM217,'[2]シフト記号表（勤務時間帯）'!$C$6:$K$35,9,FALSE))</f>
        <v/>
      </c>
      <c r="AN218" s="56" t="str">
        <f>IF(AN217="","",VLOOKUP(AN217,'[2]シフト記号表（勤務時間帯）'!$C$6:$K$35,9,FALSE))</f>
        <v/>
      </c>
      <c r="AO218" s="57" t="str">
        <f>IF(AO217="","",VLOOKUP(AO217,'[2]シフト記号表（勤務時間帯）'!$C$6:$K$35,9,FALSE))</f>
        <v/>
      </c>
      <c r="AP218" s="57" t="str">
        <f>IF(AP217="","",VLOOKUP(AP217,'[2]シフト記号表（勤務時間帯）'!$C$6:$K$35,9,FALSE))</f>
        <v/>
      </c>
      <c r="AQ218" s="57" t="str">
        <f>IF(AQ217="","",VLOOKUP(AQ217,'[2]シフト記号表（勤務時間帯）'!$C$6:$K$35,9,FALSE))</f>
        <v/>
      </c>
      <c r="AR218" s="57" t="str">
        <f>IF(AR217="","",VLOOKUP(AR217,'[2]シフト記号表（勤務時間帯）'!$C$6:$K$35,9,FALSE))</f>
        <v/>
      </c>
      <c r="AS218" s="57" t="str">
        <f>IF(AS217="","",VLOOKUP(AS217,'[2]シフト記号表（勤務時間帯）'!$C$6:$K$35,9,FALSE))</f>
        <v/>
      </c>
      <c r="AT218" s="58" t="str">
        <f>IF(AT217="","",VLOOKUP(AT217,'[2]シフト記号表（勤務時間帯）'!$C$6:$K$35,9,FALSE))</f>
        <v/>
      </c>
      <c r="AU218" s="56" t="str">
        <f>IF(AU217="","",VLOOKUP(AU217,'[2]シフト記号表（勤務時間帯）'!$C$6:$K$35,9,FALSE))</f>
        <v/>
      </c>
      <c r="AV218" s="57" t="str">
        <f>IF(AV217="","",VLOOKUP(AV217,'[2]シフト記号表（勤務時間帯）'!$C$6:$K$35,9,FALSE))</f>
        <v/>
      </c>
      <c r="AW218" s="57" t="str">
        <f>IF(AW217="","",VLOOKUP(AW217,'[2]シフト記号表（勤務時間帯）'!$C$6:$K$35,9,FALSE))</f>
        <v/>
      </c>
      <c r="AX218" s="377">
        <f>IF($BB$3="４週",SUM(S218:AT218),IF($BB$3="暦月",SUM(S218:AW218),""))</f>
        <v>0</v>
      </c>
      <c r="AY218" s="378"/>
      <c r="AZ218" s="379">
        <f>IF($BB$3="４週",AX218/4,IF($BB$3="暦月",'通所介護（100名）'!AX218/('通所介護（100名）'!$BB$8/7),""))</f>
        <v>0</v>
      </c>
      <c r="BA218" s="380"/>
      <c r="BB218" s="312"/>
      <c r="BC218" s="622"/>
      <c r="BD218" s="622"/>
      <c r="BE218" s="622"/>
      <c r="BF218" s="270"/>
    </row>
    <row r="219" spans="2:58" ht="20.25" customHeight="1" x14ac:dyDescent="0.2">
      <c r="B219" s="385"/>
      <c r="C219" s="299"/>
      <c r="D219" s="300"/>
      <c r="E219" s="301"/>
      <c r="F219" s="62">
        <f>C217</f>
        <v>0</v>
      </c>
      <c r="G219" s="283"/>
      <c r="H219" s="263"/>
      <c r="I219" s="264"/>
      <c r="J219" s="264"/>
      <c r="K219" s="265"/>
      <c r="L219" s="288"/>
      <c r="M219" s="289"/>
      <c r="N219" s="289"/>
      <c r="O219" s="290"/>
      <c r="P219" s="627" t="s">
        <v>381</v>
      </c>
      <c r="Q219" s="628"/>
      <c r="R219" s="629"/>
      <c r="S219" s="59" t="str">
        <f>IF(S217="","",VLOOKUP(S217,'[2]シフト記号表（勤務時間帯）'!$C$6:$U$35,19,FALSE))</f>
        <v/>
      </c>
      <c r="T219" s="60" t="str">
        <f>IF(T217="","",VLOOKUP(T217,'[2]シフト記号表（勤務時間帯）'!$C$6:$U$35,19,FALSE))</f>
        <v/>
      </c>
      <c r="U219" s="60" t="str">
        <f>IF(U217="","",VLOOKUP(U217,'[2]シフト記号表（勤務時間帯）'!$C$6:$U$35,19,FALSE))</f>
        <v/>
      </c>
      <c r="V219" s="60" t="str">
        <f>IF(V217="","",VLOOKUP(V217,'[2]シフト記号表（勤務時間帯）'!$C$6:$U$35,19,FALSE))</f>
        <v/>
      </c>
      <c r="W219" s="60" t="str">
        <f>IF(W217="","",VLOOKUP(W217,'[2]シフト記号表（勤務時間帯）'!$C$6:$U$35,19,FALSE))</f>
        <v/>
      </c>
      <c r="X219" s="60" t="str">
        <f>IF(X217="","",VLOOKUP(X217,'[2]シフト記号表（勤務時間帯）'!$C$6:$U$35,19,FALSE))</f>
        <v/>
      </c>
      <c r="Y219" s="61" t="str">
        <f>IF(Y217="","",VLOOKUP(Y217,'[2]シフト記号表（勤務時間帯）'!$C$6:$U$35,19,FALSE))</f>
        <v/>
      </c>
      <c r="Z219" s="59" t="str">
        <f>IF(Z217="","",VLOOKUP(Z217,'[2]シフト記号表（勤務時間帯）'!$C$6:$U$35,19,FALSE))</f>
        <v/>
      </c>
      <c r="AA219" s="60" t="str">
        <f>IF(AA217="","",VLOOKUP(AA217,'[2]シフト記号表（勤務時間帯）'!$C$6:$U$35,19,FALSE))</f>
        <v/>
      </c>
      <c r="AB219" s="60" t="str">
        <f>IF(AB217="","",VLOOKUP(AB217,'[2]シフト記号表（勤務時間帯）'!$C$6:$U$35,19,FALSE))</f>
        <v/>
      </c>
      <c r="AC219" s="60" t="str">
        <f>IF(AC217="","",VLOOKUP(AC217,'[2]シフト記号表（勤務時間帯）'!$C$6:$U$35,19,FALSE))</f>
        <v/>
      </c>
      <c r="AD219" s="60" t="str">
        <f>IF(AD217="","",VLOOKUP(AD217,'[2]シフト記号表（勤務時間帯）'!$C$6:$U$35,19,FALSE))</f>
        <v/>
      </c>
      <c r="AE219" s="60" t="str">
        <f>IF(AE217="","",VLOOKUP(AE217,'[2]シフト記号表（勤務時間帯）'!$C$6:$U$35,19,FALSE))</f>
        <v/>
      </c>
      <c r="AF219" s="61" t="str">
        <f>IF(AF217="","",VLOOKUP(AF217,'[2]シフト記号表（勤務時間帯）'!$C$6:$U$35,19,FALSE))</f>
        <v/>
      </c>
      <c r="AG219" s="59" t="str">
        <f>IF(AG217="","",VLOOKUP(AG217,'[2]シフト記号表（勤務時間帯）'!$C$6:$U$35,19,FALSE))</f>
        <v/>
      </c>
      <c r="AH219" s="60" t="str">
        <f>IF(AH217="","",VLOOKUP(AH217,'[2]シフト記号表（勤務時間帯）'!$C$6:$U$35,19,FALSE))</f>
        <v/>
      </c>
      <c r="AI219" s="60" t="str">
        <f>IF(AI217="","",VLOOKUP(AI217,'[2]シフト記号表（勤務時間帯）'!$C$6:$U$35,19,FALSE))</f>
        <v/>
      </c>
      <c r="AJ219" s="60" t="str">
        <f>IF(AJ217="","",VLOOKUP(AJ217,'[2]シフト記号表（勤務時間帯）'!$C$6:$U$35,19,FALSE))</f>
        <v/>
      </c>
      <c r="AK219" s="60" t="str">
        <f>IF(AK217="","",VLOOKUP(AK217,'[2]シフト記号表（勤務時間帯）'!$C$6:$U$35,19,FALSE))</f>
        <v/>
      </c>
      <c r="AL219" s="60" t="str">
        <f>IF(AL217="","",VLOOKUP(AL217,'[2]シフト記号表（勤務時間帯）'!$C$6:$U$35,19,FALSE))</f>
        <v/>
      </c>
      <c r="AM219" s="61" t="str">
        <f>IF(AM217="","",VLOOKUP(AM217,'[2]シフト記号表（勤務時間帯）'!$C$6:$U$35,19,FALSE))</f>
        <v/>
      </c>
      <c r="AN219" s="59" t="str">
        <f>IF(AN217="","",VLOOKUP(AN217,'[2]シフト記号表（勤務時間帯）'!$C$6:$U$35,19,FALSE))</f>
        <v/>
      </c>
      <c r="AO219" s="60" t="str">
        <f>IF(AO217="","",VLOOKUP(AO217,'[2]シフト記号表（勤務時間帯）'!$C$6:$U$35,19,FALSE))</f>
        <v/>
      </c>
      <c r="AP219" s="60" t="str">
        <f>IF(AP217="","",VLOOKUP(AP217,'[2]シフト記号表（勤務時間帯）'!$C$6:$U$35,19,FALSE))</f>
        <v/>
      </c>
      <c r="AQ219" s="60" t="str">
        <f>IF(AQ217="","",VLOOKUP(AQ217,'[2]シフト記号表（勤務時間帯）'!$C$6:$U$35,19,FALSE))</f>
        <v/>
      </c>
      <c r="AR219" s="60" t="str">
        <f>IF(AR217="","",VLOOKUP(AR217,'[2]シフト記号表（勤務時間帯）'!$C$6:$U$35,19,FALSE))</f>
        <v/>
      </c>
      <c r="AS219" s="60" t="str">
        <f>IF(AS217="","",VLOOKUP(AS217,'[2]シフト記号表（勤務時間帯）'!$C$6:$U$35,19,FALSE))</f>
        <v/>
      </c>
      <c r="AT219" s="61" t="str">
        <f>IF(AT217="","",VLOOKUP(AT217,'[2]シフト記号表（勤務時間帯）'!$C$6:$U$35,19,FALSE))</f>
        <v/>
      </c>
      <c r="AU219" s="59" t="str">
        <f>IF(AU217="","",VLOOKUP(AU217,'[2]シフト記号表（勤務時間帯）'!$C$6:$U$35,19,FALSE))</f>
        <v/>
      </c>
      <c r="AV219" s="60" t="str">
        <f>IF(AV217="","",VLOOKUP(AV217,'[2]シフト記号表（勤務時間帯）'!$C$6:$U$35,19,FALSE))</f>
        <v/>
      </c>
      <c r="AW219" s="60" t="str">
        <f>IF(AW217="","",VLOOKUP(AW217,'[2]シフト記号表（勤務時間帯）'!$C$6:$U$35,19,FALSE))</f>
        <v/>
      </c>
      <c r="AX219" s="381">
        <f>IF($BB$3="４週",SUM(S219:AT219),IF($BB$3="暦月",SUM(S219:AW219),""))</f>
        <v>0</v>
      </c>
      <c r="AY219" s="382"/>
      <c r="AZ219" s="383">
        <f>IF($BB$3="４週",AX219/4,IF($BB$3="暦月",'通所介護（100名）'!AX219/('通所介護（100名）'!$BB$8/7),""))</f>
        <v>0</v>
      </c>
      <c r="BA219" s="384"/>
      <c r="BB219" s="313"/>
      <c r="BC219" s="289"/>
      <c r="BD219" s="289"/>
      <c r="BE219" s="289"/>
      <c r="BF219" s="290"/>
    </row>
    <row r="220" spans="2:58" ht="20.25" customHeight="1" x14ac:dyDescent="0.2">
      <c r="B220" s="385">
        <f>B217+1</f>
        <v>67</v>
      </c>
      <c r="C220" s="294"/>
      <c r="D220" s="295"/>
      <c r="E220" s="296"/>
      <c r="F220" s="126"/>
      <c r="G220" s="282"/>
      <c r="H220" s="284"/>
      <c r="I220" s="264"/>
      <c r="J220" s="264"/>
      <c r="K220" s="265"/>
      <c r="L220" s="285"/>
      <c r="M220" s="286"/>
      <c r="N220" s="286"/>
      <c r="O220" s="287"/>
      <c r="P220" s="630" t="s">
        <v>377</v>
      </c>
      <c r="Q220" s="631"/>
      <c r="R220" s="632"/>
      <c r="S220" s="53"/>
      <c r="T220" s="54"/>
      <c r="U220" s="54"/>
      <c r="V220" s="54"/>
      <c r="W220" s="54"/>
      <c r="X220" s="54"/>
      <c r="Y220" s="55"/>
      <c r="Z220" s="53"/>
      <c r="AA220" s="54"/>
      <c r="AB220" s="54"/>
      <c r="AC220" s="54"/>
      <c r="AD220" s="54"/>
      <c r="AE220" s="54"/>
      <c r="AF220" s="55"/>
      <c r="AG220" s="53"/>
      <c r="AH220" s="54"/>
      <c r="AI220" s="54"/>
      <c r="AJ220" s="54"/>
      <c r="AK220" s="54"/>
      <c r="AL220" s="54"/>
      <c r="AM220" s="55"/>
      <c r="AN220" s="53"/>
      <c r="AO220" s="54"/>
      <c r="AP220" s="54"/>
      <c r="AQ220" s="54"/>
      <c r="AR220" s="54"/>
      <c r="AS220" s="54"/>
      <c r="AT220" s="55"/>
      <c r="AU220" s="53"/>
      <c r="AV220" s="54"/>
      <c r="AW220" s="54"/>
      <c r="AX220" s="373"/>
      <c r="AY220" s="374"/>
      <c r="AZ220" s="375"/>
      <c r="BA220" s="376"/>
      <c r="BB220" s="311"/>
      <c r="BC220" s="286"/>
      <c r="BD220" s="286"/>
      <c r="BE220" s="286"/>
      <c r="BF220" s="287"/>
    </row>
    <row r="221" spans="2:58" ht="20.25" customHeight="1" x14ac:dyDescent="0.2">
      <c r="B221" s="385"/>
      <c r="C221" s="297"/>
      <c r="D221" s="633"/>
      <c r="E221" s="298"/>
      <c r="F221" s="23"/>
      <c r="G221" s="259"/>
      <c r="H221" s="263"/>
      <c r="I221" s="264"/>
      <c r="J221" s="264"/>
      <c r="K221" s="265"/>
      <c r="L221" s="269"/>
      <c r="M221" s="622"/>
      <c r="N221" s="622"/>
      <c r="O221" s="270"/>
      <c r="P221" s="623" t="s">
        <v>380</v>
      </c>
      <c r="Q221" s="624"/>
      <c r="R221" s="625"/>
      <c r="S221" s="56" t="str">
        <f>IF(S220="","",VLOOKUP(S220,'[2]シフト記号表（勤務時間帯）'!$C$6:$K$35,9,FALSE))</f>
        <v/>
      </c>
      <c r="T221" s="57" t="str">
        <f>IF(T220="","",VLOOKUP(T220,'[2]シフト記号表（勤務時間帯）'!$C$6:$K$35,9,FALSE))</f>
        <v/>
      </c>
      <c r="U221" s="57" t="str">
        <f>IF(U220="","",VLOOKUP(U220,'[2]シフト記号表（勤務時間帯）'!$C$6:$K$35,9,FALSE))</f>
        <v/>
      </c>
      <c r="V221" s="57" t="str">
        <f>IF(V220="","",VLOOKUP(V220,'[2]シフト記号表（勤務時間帯）'!$C$6:$K$35,9,FALSE))</f>
        <v/>
      </c>
      <c r="W221" s="57" t="str">
        <f>IF(W220="","",VLOOKUP(W220,'[2]シフト記号表（勤務時間帯）'!$C$6:$K$35,9,FALSE))</f>
        <v/>
      </c>
      <c r="X221" s="57" t="str">
        <f>IF(X220="","",VLOOKUP(X220,'[2]シフト記号表（勤務時間帯）'!$C$6:$K$35,9,FALSE))</f>
        <v/>
      </c>
      <c r="Y221" s="58" t="str">
        <f>IF(Y220="","",VLOOKUP(Y220,'[2]シフト記号表（勤務時間帯）'!$C$6:$K$35,9,FALSE))</f>
        <v/>
      </c>
      <c r="Z221" s="56" t="str">
        <f>IF(Z220="","",VLOOKUP(Z220,'[2]シフト記号表（勤務時間帯）'!$C$6:$K$35,9,FALSE))</f>
        <v/>
      </c>
      <c r="AA221" s="57" t="str">
        <f>IF(AA220="","",VLOOKUP(AA220,'[2]シフト記号表（勤務時間帯）'!$C$6:$K$35,9,FALSE))</f>
        <v/>
      </c>
      <c r="AB221" s="57" t="str">
        <f>IF(AB220="","",VLOOKUP(AB220,'[2]シフト記号表（勤務時間帯）'!$C$6:$K$35,9,FALSE))</f>
        <v/>
      </c>
      <c r="AC221" s="57" t="str">
        <f>IF(AC220="","",VLOOKUP(AC220,'[2]シフト記号表（勤務時間帯）'!$C$6:$K$35,9,FALSE))</f>
        <v/>
      </c>
      <c r="AD221" s="57" t="str">
        <f>IF(AD220="","",VLOOKUP(AD220,'[2]シフト記号表（勤務時間帯）'!$C$6:$K$35,9,FALSE))</f>
        <v/>
      </c>
      <c r="AE221" s="57" t="str">
        <f>IF(AE220="","",VLOOKUP(AE220,'[2]シフト記号表（勤務時間帯）'!$C$6:$K$35,9,FALSE))</f>
        <v/>
      </c>
      <c r="AF221" s="58" t="str">
        <f>IF(AF220="","",VLOOKUP(AF220,'[2]シフト記号表（勤務時間帯）'!$C$6:$K$35,9,FALSE))</f>
        <v/>
      </c>
      <c r="AG221" s="56" t="str">
        <f>IF(AG220="","",VLOOKUP(AG220,'[2]シフト記号表（勤務時間帯）'!$C$6:$K$35,9,FALSE))</f>
        <v/>
      </c>
      <c r="AH221" s="57" t="str">
        <f>IF(AH220="","",VLOOKUP(AH220,'[2]シフト記号表（勤務時間帯）'!$C$6:$K$35,9,FALSE))</f>
        <v/>
      </c>
      <c r="AI221" s="57" t="str">
        <f>IF(AI220="","",VLOOKUP(AI220,'[2]シフト記号表（勤務時間帯）'!$C$6:$K$35,9,FALSE))</f>
        <v/>
      </c>
      <c r="AJ221" s="57" t="str">
        <f>IF(AJ220="","",VLOOKUP(AJ220,'[2]シフト記号表（勤務時間帯）'!$C$6:$K$35,9,FALSE))</f>
        <v/>
      </c>
      <c r="AK221" s="57" t="str">
        <f>IF(AK220="","",VLOOKUP(AK220,'[2]シフト記号表（勤務時間帯）'!$C$6:$K$35,9,FALSE))</f>
        <v/>
      </c>
      <c r="AL221" s="57" t="str">
        <f>IF(AL220="","",VLOOKUP(AL220,'[2]シフト記号表（勤務時間帯）'!$C$6:$K$35,9,FALSE))</f>
        <v/>
      </c>
      <c r="AM221" s="58" t="str">
        <f>IF(AM220="","",VLOOKUP(AM220,'[2]シフト記号表（勤務時間帯）'!$C$6:$K$35,9,FALSE))</f>
        <v/>
      </c>
      <c r="AN221" s="56" t="str">
        <f>IF(AN220="","",VLOOKUP(AN220,'[2]シフト記号表（勤務時間帯）'!$C$6:$K$35,9,FALSE))</f>
        <v/>
      </c>
      <c r="AO221" s="57" t="str">
        <f>IF(AO220="","",VLOOKUP(AO220,'[2]シフト記号表（勤務時間帯）'!$C$6:$K$35,9,FALSE))</f>
        <v/>
      </c>
      <c r="AP221" s="57" t="str">
        <f>IF(AP220="","",VLOOKUP(AP220,'[2]シフト記号表（勤務時間帯）'!$C$6:$K$35,9,FALSE))</f>
        <v/>
      </c>
      <c r="AQ221" s="57" t="str">
        <f>IF(AQ220="","",VLOOKUP(AQ220,'[2]シフト記号表（勤務時間帯）'!$C$6:$K$35,9,FALSE))</f>
        <v/>
      </c>
      <c r="AR221" s="57" t="str">
        <f>IF(AR220="","",VLOOKUP(AR220,'[2]シフト記号表（勤務時間帯）'!$C$6:$K$35,9,FALSE))</f>
        <v/>
      </c>
      <c r="AS221" s="57" t="str">
        <f>IF(AS220="","",VLOOKUP(AS220,'[2]シフト記号表（勤務時間帯）'!$C$6:$K$35,9,FALSE))</f>
        <v/>
      </c>
      <c r="AT221" s="58" t="str">
        <f>IF(AT220="","",VLOOKUP(AT220,'[2]シフト記号表（勤務時間帯）'!$C$6:$K$35,9,FALSE))</f>
        <v/>
      </c>
      <c r="AU221" s="56" t="str">
        <f>IF(AU220="","",VLOOKUP(AU220,'[2]シフト記号表（勤務時間帯）'!$C$6:$K$35,9,FALSE))</f>
        <v/>
      </c>
      <c r="AV221" s="57" t="str">
        <f>IF(AV220="","",VLOOKUP(AV220,'[2]シフト記号表（勤務時間帯）'!$C$6:$K$35,9,FALSE))</f>
        <v/>
      </c>
      <c r="AW221" s="57" t="str">
        <f>IF(AW220="","",VLOOKUP(AW220,'[2]シフト記号表（勤務時間帯）'!$C$6:$K$35,9,FALSE))</f>
        <v/>
      </c>
      <c r="AX221" s="377">
        <f>IF($BB$3="４週",SUM(S221:AT221),IF($BB$3="暦月",SUM(S221:AW221),""))</f>
        <v>0</v>
      </c>
      <c r="AY221" s="378"/>
      <c r="AZ221" s="379">
        <f>IF($BB$3="４週",AX221/4,IF($BB$3="暦月",'通所介護（100名）'!AX221/('通所介護（100名）'!$BB$8/7),""))</f>
        <v>0</v>
      </c>
      <c r="BA221" s="380"/>
      <c r="BB221" s="312"/>
      <c r="BC221" s="622"/>
      <c r="BD221" s="622"/>
      <c r="BE221" s="622"/>
      <c r="BF221" s="270"/>
    </row>
    <row r="222" spans="2:58" ht="20.25" customHeight="1" x14ac:dyDescent="0.2">
      <c r="B222" s="385"/>
      <c r="C222" s="299"/>
      <c r="D222" s="300"/>
      <c r="E222" s="301"/>
      <c r="F222" s="62">
        <f>C220</f>
        <v>0</v>
      </c>
      <c r="G222" s="283"/>
      <c r="H222" s="263"/>
      <c r="I222" s="264"/>
      <c r="J222" s="264"/>
      <c r="K222" s="265"/>
      <c r="L222" s="288"/>
      <c r="M222" s="289"/>
      <c r="N222" s="289"/>
      <c r="O222" s="290"/>
      <c r="P222" s="627" t="s">
        <v>381</v>
      </c>
      <c r="Q222" s="628"/>
      <c r="R222" s="629"/>
      <c r="S222" s="59" t="str">
        <f>IF(S220="","",VLOOKUP(S220,'[2]シフト記号表（勤務時間帯）'!$C$6:$U$35,19,FALSE))</f>
        <v/>
      </c>
      <c r="T222" s="60" t="str">
        <f>IF(T220="","",VLOOKUP(T220,'[2]シフト記号表（勤務時間帯）'!$C$6:$U$35,19,FALSE))</f>
        <v/>
      </c>
      <c r="U222" s="60" t="str">
        <f>IF(U220="","",VLOOKUP(U220,'[2]シフト記号表（勤務時間帯）'!$C$6:$U$35,19,FALSE))</f>
        <v/>
      </c>
      <c r="V222" s="60" t="str">
        <f>IF(V220="","",VLOOKUP(V220,'[2]シフト記号表（勤務時間帯）'!$C$6:$U$35,19,FALSE))</f>
        <v/>
      </c>
      <c r="W222" s="60" t="str">
        <f>IF(W220="","",VLOOKUP(W220,'[2]シフト記号表（勤務時間帯）'!$C$6:$U$35,19,FALSE))</f>
        <v/>
      </c>
      <c r="X222" s="60" t="str">
        <f>IF(X220="","",VLOOKUP(X220,'[2]シフト記号表（勤務時間帯）'!$C$6:$U$35,19,FALSE))</f>
        <v/>
      </c>
      <c r="Y222" s="61" t="str">
        <f>IF(Y220="","",VLOOKUP(Y220,'[2]シフト記号表（勤務時間帯）'!$C$6:$U$35,19,FALSE))</f>
        <v/>
      </c>
      <c r="Z222" s="59" t="str">
        <f>IF(Z220="","",VLOOKUP(Z220,'[2]シフト記号表（勤務時間帯）'!$C$6:$U$35,19,FALSE))</f>
        <v/>
      </c>
      <c r="AA222" s="60" t="str">
        <f>IF(AA220="","",VLOOKUP(AA220,'[2]シフト記号表（勤務時間帯）'!$C$6:$U$35,19,FALSE))</f>
        <v/>
      </c>
      <c r="AB222" s="60" t="str">
        <f>IF(AB220="","",VLOOKUP(AB220,'[2]シフト記号表（勤務時間帯）'!$C$6:$U$35,19,FALSE))</f>
        <v/>
      </c>
      <c r="AC222" s="60" t="str">
        <f>IF(AC220="","",VLOOKUP(AC220,'[2]シフト記号表（勤務時間帯）'!$C$6:$U$35,19,FALSE))</f>
        <v/>
      </c>
      <c r="AD222" s="60" t="str">
        <f>IF(AD220="","",VLOOKUP(AD220,'[2]シフト記号表（勤務時間帯）'!$C$6:$U$35,19,FALSE))</f>
        <v/>
      </c>
      <c r="AE222" s="60" t="str">
        <f>IF(AE220="","",VLOOKUP(AE220,'[2]シフト記号表（勤務時間帯）'!$C$6:$U$35,19,FALSE))</f>
        <v/>
      </c>
      <c r="AF222" s="61" t="str">
        <f>IF(AF220="","",VLOOKUP(AF220,'[2]シフト記号表（勤務時間帯）'!$C$6:$U$35,19,FALSE))</f>
        <v/>
      </c>
      <c r="AG222" s="59" t="str">
        <f>IF(AG220="","",VLOOKUP(AG220,'[2]シフト記号表（勤務時間帯）'!$C$6:$U$35,19,FALSE))</f>
        <v/>
      </c>
      <c r="AH222" s="60" t="str">
        <f>IF(AH220="","",VLOOKUP(AH220,'[2]シフト記号表（勤務時間帯）'!$C$6:$U$35,19,FALSE))</f>
        <v/>
      </c>
      <c r="AI222" s="60" t="str">
        <f>IF(AI220="","",VLOOKUP(AI220,'[2]シフト記号表（勤務時間帯）'!$C$6:$U$35,19,FALSE))</f>
        <v/>
      </c>
      <c r="AJ222" s="60" t="str">
        <f>IF(AJ220="","",VLOOKUP(AJ220,'[2]シフト記号表（勤務時間帯）'!$C$6:$U$35,19,FALSE))</f>
        <v/>
      </c>
      <c r="AK222" s="60" t="str">
        <f>IF(AK220="","",VLOOKUP(AK220,'[2]シフト記号表（勤務時間帯）'!$C$6:$U$35,19,FALSE))</f>
        <v/>
      </c>
      <c r="AL222" s="60" t="str">
        <f>IF(AL220="","",VLOOKUP(AL220,'[2]シフト記号表（勤務時間帯）'!$C$6:$U$35,19,FALSE))</f>
        <v/>
      </c>
      <c r="AM222" s="61" t="str">
        <f>IF(AM220="","",VLOOKUP(AM220,'[2]シフト記号表（勤務時間帯）'!$C$6:$U$35,19,FALSE))</f>
        <v/>
      </c>
      <c r="AN222" s="59" t="str">
        <f>IF(AN220="","",VLOOKUP(AN220,'[2]シフト記号表（勤務時間帯）'!$C$6:$U$35,19,FALSE))</f>
        <v/>
      </c>
      <c r="AO222" s="60" t="str">
        <f>IF(AO220="","",VLOOKUP(AO220,'[2]シフト記号表（勤務時間帯）'!$C$6:$U$35,19,FALSE))</f>
        <v/>
      </c>
      <c r="AP222" s="60" t="str">
        <f>IF(AP220="","",VLOOKUP(AP220,'[2]シフト記号表（勤務時間帯）'!$C$6:$U$35,19,FALSE))</f>
        <v/>
      </c>
      <c r="AQ222" s="60" t="str">
        <f>IF(AQ220="","",VLOOKUP(AQ220,'[2]シフト記号表（勤務時間帯）'!$C$6:$U$35,19,FALSE))</f>
        <v/>
      </c>
      <c r="AR222" s="60" t="str">
        <f>IF(AR220="","",VLOOKUP(AR220,'[2]シフト記号表（勤務時間帯）'!$C$6:$U$35,19,FALSE))</f>
        <v/>
      </c>
      <c r="AS222" s="60" t="str">
        <f>IF(AS220="","",VLOOKUP(AS220,'[2]シフト記号表（勤務時間帯）'!$C$6:$U$35,19,FALSE))</f>
        <v/>
      </c>
      <c r="AT222" s="61" t="str">
        <f>IF(AT220="","",VLOOKUP(AT220,'[2]シフト記号表（勤務時間帯）'!$C$6:$U$35,19,FALSE))</f>
        <v/>
      </c>
      <c r="AU222" s="59" t="str">
        <f>IF(AU220="","",VLOOKUP(AU220,'[2]シフト記号表（勤務時間帯）'!$C$6:$U$35,19,FALSE))</f>
        <v/>
      </c>
      <c r="AV222" s="60" t="str">
        <f>IF(AV220="","",VLOOKUP(AV220,'[2]シフト記号表（勤務時間帯）'!$C$6:$U$35,19,FALSE))</f>
        <v/>
      </c>
      <c r="AW222" s="60" t="str">
        <f>IF(AW220="","",VLOOKUP(AW220,'[2]シフト記号表（勤務時間帯）'!$C$6:$U$35,19,FALSE))</f>
        <v/>
      </c>
      <c r="AX222" s="381">
        <f>IF($BB$3="４週",SUM(S222:AT222),IF($BB$3="暦月",SUM(S222:AW222),""))</f>
        <v>0</v>
      </c>
      <c r="AY222" s="382"/>
      <c r="AZ222" s="383">
        <f>IF($BB$3="４週",AX222/4,IF($BB$3="暦月",'通所介護（100名）'!AX222/('通所介護（100名）'!$BB$8/7),""))</f>
        <v>0</v>
      </c>
      <c r="BA222" s="384"/>
      <c r="BB222" s="313"/>
      <c r="BC222" s="289"/>
      <c r="BD222" s="289"/>
      <c r="BE222" s="289"/>
      <c r="BF222" s="290"/>
    </row>
    <row r="223" spans="2:58" ht="20.25" customHeight="1" x14ac:dyDescent="0.2">
      <c r="B223" s="385">
        <f>B220+1</f>
        <v>68</v>
      </c>
      <c r="C223" s="294"/>
      <c r="D223" s="295"/>
      <c r="E223" s="296"/>
      <c r="F223" s="126"/>
      <c r="G223" s="282"/>
      <c r="H223" s="284"/>
      <c r="I223" s="264"/>
      <c r="J223" s="264"/>
      <c r="K223" s="265"/>
      <c r="L223" s="285"/>
      <c r="M223" s="286"/>
      <c r="N223" s="286"/>
      <c r="O223" s="287"/>
      <c r="P223" s="630" t="s">
        <v>377</v>
      </c>
      <c r="Q223" s="631"/>
      <c r="R223" s="632"/>
      <c r="S223" s="53"/>
      <c r="T223" s="54"/>
      <c r="U223" s="54"/>
      <c r="V223" s="54"/>
      <c r="W223" s="54"/>
      <c r="X223" s="54"/>
      <c r="Y223" s="55"/>
      <c r="Z223" s="53"/>
      <c r="AA223" s="54"/>
      <c r="AB223" s="54"/>
      <c r="AC223" s="54"/>
      <c r="AD223" s="54"/>
      <c r="AE223" s="54"/>
      <c r="AF223" s="55"/>
      <c r="AG223" s="53"/>
      <c r="AH223" s="54"/>
      <c r="AI223" s="54"/>
      <c r="AJ223" s="54"/>
      <c r="AK223" s="54"/>
      <c r="AL223" s="54"/>
      <c r="AM223" s="55"/>
      <c r="AN223" s="53"/>
      <c r="AO223" s="54"/>
      <c r="AP223" s="54"/>
      <c r="AQ223" s="54"/>
      <c r="AR223" s="54"/>
      <c r="AS223" s="54"/>
      <c r="AT223" s="55"/>
      <c r="AU223" s="53"/>
      <c r="AV223" s="54"/>
      <c r="AW223" s="54"/>
      <c r="AX223" s="373"/>
      <c r="AY223" s="374"/>
      <c r="AZ223" s="375"/>
      <c r="BA223" s="376"/>
      <c r="BB223" s="311"/>
      <c r="BC223" s="286"/>
      <c r="BD223" s="286"/>
      <c r="BE223" s="286"/>
      <c r="BF223" s="287"/>
    </row>
    <row r="224" spans="2:58" ht="20.25" customHeight="1" x14ac:dyDescent="0.2">
      <c r="B224" s="385"/>
      <c r="C224" s="297"/>
      <c r="D224" s="633"/>
      <c r="E224" s="298"/>
      <c r="F224" s="23"/>
      <c r="G224" s="259"/>
      <c r="H224" s="263"/>
      <c r="I224" s="264"/>
      <c r="J224" s="264"/>
      <c r="K224" s="265"/>
      <c r="L224" s="269"/>
      <c r="M224" s="622"/>
      <c r="N224" s="622"/>
      <c r="O224" s="270"/>
      <c r="P224" s="623" t="s">
        <v>380</v>
      </c>
      <c r="Q224" s="624"/>
      <c r="R224" s="625"/>
      <c r="S224" s="56" t="str">
        <f>IF(S223="","",VLOOKUP(S223,'[2]シフト記号表（勤務時間帯）'!$C$6:$K$35,9,FALSE))</f>
        <v/>
      </c>
      <c r="T224" s="57" t="str">
        <f>IF(T223="","",VLOOKUP(T223,'[2]シフト記号表（勤務時間帯）'!$C$6:$K$35,9,FALSE))</f>
        <v/>
      </c>
      <c r="U224" s="57" t="str">
        <f>IF(U223="","",VLOOKUP(U223,'[2]シフト記号表（勤務時間帯）'!$C$6:$K$35,9,FALSE))</f>
        <v/>
      </c>
      <c r="V224" s="57" t="str">
        <f>IF(V223="","",VLOOKUP(V223,'[2]シフト記号表（勤務時間帯）'!$C$6:$K$35,9,FALSE))</f>
        <v/>
      </c>
      <c r="W224" s="57" t="str">
        <f>IF(W223="","",VLOOKUP(W223,'[2]シフト記号表（勤務時間帯）'!$C$6:$K$35,9,FALSE))</f>
        <v/>
      </c>
      <c r="X224" s="57" t="str">
        <f>IF(X223="","",VLOOKUP(X223,'[2]シフト記号表（勤務時間帯）'!$C$6:$K$35,9,FALSE))</f>
        <v/>
      </c>
      <c r="Y224" s="58" t="str">
        <f>IF(Y223="","",VLOOKUP(Y223,'[2]シフト記号表（勤務時間帯）'!$C$6:$K$35,9,FALSE))</f>
        <v/>
      </c>
      <c r="Z224" s="56" t="str">
        <f>IF(Z223="","",VLOOKUP(Z223,'[2]シフト記号表（勤務時間帯）'!$C$6:$K$35,9,FALSE))</f>
        <v/>
      </c>
      <c r="AA224" s="57" t="str">
        <f>IF(AA223="","",VLOOKUP(AA223,'[2]シフト記号表（勤務時間帯）'!$C$6:$K$35,9,FALSE))</f>
        <v/>
      </c>
      <c r="AB224" s="57" t="str">
        <f>IF(AB223="","",VLOOKUP(AB223,'[2]シフト記号表（勤務時間帯）'!$C$6:$K$35,9,FALSE))</f>
        <v/>
      </c>
      <c r="AC224" s="57" t="str">
        <f>IF(AC223="","",VLOOKUP(AC223,'[2]シフト記号表（勤務時間帯）'!$C$6:$K$35,9,FALSE))</f>
        <v/>
      </c>
      <c r="AD224" s="57" t="str">
        <f>IF(AD223="","",VLOOKUP(AD223,'[2]シフト記号表（勤務時間帯）'!$C$6:$K$35,9,FALSE))</f>
        <v/>
      </c>
      <c r="AE224" s="57" t="str">
        <f>IF(AE223="","",VLOOKUP(AE223,'[2]シフト記号表（勤務時間帯）'!$C$6:$K$35,9,FALSE))</f>
        <v/>
      </c>
      <c r="AF224" s="58" t="str">
        <f>IF(AF223="","",VLOOKUP(AF223,'[2]シフト記号表（勤務時間帯）'!$C$6:$K$35,9,FALSE))</f>
        <v/>
      </c>
      <c r="AG224" s="56" t="str">
        <f>IF(AG223="","",VLOOKUP(AG223,'[2]シフト記号表（勤務時間帯）'!$C$6:$K$35,9,FALSE))</f>
        <v/>
      </c>
      <c r="AH224" s="57" t="str">
        <f>IF(AH223="","",VLOOKUP(AH223,'[2]シフト記号表（勤務時間帯）'!$C$6:$K$35,9,FALSE))</f>
        <v/>
      </c>
      <c r="AI224" s="57" t="str">
        <f>IF(AI223="","",VLOOKUP(AI223,'[2]シフト記号表（勤務時間帯）'!$C$6:$K$35,9,FALSE))</f>
        <v/>
      </c>
      <c r="AJ224" s="57" t="str">
        <f>IF(AJ223="","",VLOOKUP(AJ223,'[2]シフト記号表（勤務時間帯）'!$C$6:$K$35,9,FALSE))</f>
        <v/>
      </c>
      <c r="AK224" s="57" t="str">
        <f>IF(AK223="","",VLOOKUP(AK223,'[2]シフト記号表（勤務時間帯）'!$C$6:$K$35,9,FALSE))</f>
        <v/>
      </c>
      <c r="AL224" s="57" t="str">
        <f>IF(AL223="","",VLOOKUP(AL223,'[2]シフト記号表（勤務時間帯）'!$C$6:$K$35,9,FALSE))</f>
        <v/>
      </c>
      <c r="AM224" s="58" t="str">
        <f>IF(AM223="","",VLOOKUP(AM223,'[2]シフト記号表（勤務時間帯）'!$C$6:$K$35,9,FALSE))</f>
        <v/>
      </c>
      <c r="AN224" s="56" t="str">
        <f>IF(AN223="","",VLOOKUP(AN223,'[2]シフト記号表（勤務時間帯）'!$C$6:$K$35,9,FALSE))</f>
        <v/>
      </c>
      <c r="AO224" s="57" t="str">
        <f>IF(AO223="","",VLOOKUP(AO223,'[2]シフト記号表（勤務時間帯）'!$C$6:$K$35,9,FALSE))</f>
        <v/>
      </c>
      <c r="AP224" s="57" t="str">
        <f>IF(AP223="","",VLOOKUP(AP223,'[2]シフト記号表（勤務時間帯）'!$C$6:$K$35,9,FALSE))</f>
        <v/>
      </c>
      <c r="AQ224" s="57" t="str">
        <f>IF(AQ223="","",VLOOKUP(AQ223,'[2]シフト記号表（勤務時間帯）'!$C$6:$K$35,9,FALSE))</f>
        <v/>
      </c>
      <c r="AR224" s="57" t="str">
        <f>IF(AR223="","",VLOOKUP(AR223,'[2]シフト記号表（勤務時間帯）'!$C$6:$K$35,9,FALSE))</f>
        <v/>
      </c>
      <c r="AS224" s="57" t="str">
        <f>IF(AS223="","",VLOOKUP(AS223,'[2]シフト記号表（勤務時間帯）'!$C$6:$K$35,9,FALSE))</f>
        <v/>
      </c>
      <c r="AT224" s="58" t="str">
        <f>IF(AT223="","",VLOOKUP(AT223,'[2]シフト記号表（勤務時間帯）'!$C$6:$K$35,9,FALSE))</f>
        <v/>
      </c>
      <c r="AU224" s="56" t="str">
        <f>IF(AU223="","",VLOOKUP(AU223,'[2]シフト記号表（勤務時間帯）'!$C$6:$K$35,9,FALSE))</f>
        <v/>
      </c>
      <c r="AV224" s="57" t="str">
        <f>IF(AV223="","",VLOOKUP(AV223,'[2]シフト記号表（勤務時間帯）'!$C$6:$K$35,9,FALSE))</f>
        <v/>
      </c>
      <c r="AW224" s="57" t="str">
        <f>IF(AW223="","",VLOOKUP(AW223,'[2]シフト記号表（勤務時間帯）'!$C$6:$K$35,9,FALSE))</f>
        <v/>
      </c>
      <c r="AX224" s="377">
        <f>IF($BB$3="４週",SUM(S224:AT224),IF($BB$3="暦月",SUM(S224:AW224),""))</f>
        <v>0</v>
      </c>
      <c r="AY224" s="378"/>
      <c r="AZ224" s="379">
        <f>IF($BB$3="４週",AX224/4,IF($BB$3="暦月",'通所介護（100名）'!AX224/('通所介護（100名）'!$BB$8/7),""))</f>
        <v>0</v>
      </c>
      <c r="BA224" s="380"/>
      <c r="BB224" s="312"/>
      <c r="BC224" s="622"/>
      <c r="BD224" s="622"/>
      <c r="BE224" s="622"/>
      <c r="BF224" s="270"/>
    </row>
    <row r="225" spans="2:58" ht="20.25" customHeight="1" x14ac:dyDescent="0.2">
      <c r="B225" s="385"/>
      <c r="C225" s="299"/>
      <c r="D225" s="300"/>
      <c r="E225" s="301"/>
      <c r="F225" s="62">
        <f>C223</f>
        <v>0</v>
      </c>
      <c r="G225" s="283"/>
      <c r="H225" s="263"/>
      <c r="I225" s="264"/>
      <c r="J225" s="264"/>
      <c r="K225" s="265"/>
      <c r="L225" s="288"/>
      <c r="M225" s="289"/>
      <c r="N225" s="289"/>
      <c r="O225" s="290"/>
      <c r="P225" s="627" t="s">
        <v>381</v>
      </c>
      <c r="Q225" s="628"/>
      <c r="R225" s="629"/>
      <c r="S225" s="59" t="str">
        <f>IF(S223="","",VLOOKUP(S223,'[2]シフト記号表（勤務時間帯）'!$C$6:$U$35,19,FALSE))</f>
        <v/>
      </c>
      <c r="T225" s="60" t="str">
        <f>IF(T223="","",VLOOKUP(T223,'[2]シフト記号表（勤務時間帯）'!$C$6:$U$35,19,FALSE))</f>
        <v/>
      </c>
      <c r="U225" s="60" t="str">
        <f>IF(U223="","",VLOOKUP(U223,'[2]シフト記号表（勤務時間帯）'!$C$6:$U$35,19,FALSE))</f>
        <v/>
      </c>
      <c r="V225" s="60" t="str">
        <f>IF(V223="","",VLOOKUP(V223,'[2]シフト記号表（勤務時間帯）'!$C$6:$U$35,19,FALSE))</f>
        <v/>
      </c>
      <c r="W225" s="60" t="str">
        <f>IF(W223="","",VLOOKUP(W223,'[2]シフト記号表（勤務時間帯）'!$C$6:$U$35,19,FALSE))</f>
        <v/>
      </c>
      <c r="X225" s="60" t="str">
        <f>IF(X223="","",VLOOKUP(X223,'[2]シフト記号表（勤務時間帯）'!$C$6:$U$35,19,FALSE))</f>
        <v/>
      </c>
      <c r="Y225" s="61" t="str">
        <f>IF(Y223="","",VLOOKUP(Y223,'[2]シフト記号表（勤務時間帯）'!$C$6:$U$35,19,FALSE))</f>
        <v/>
      </c>
      <c r="Z225" s="59" t="str">
        <f>IF(Z223="","",VLOOKUP(Z223,'[2]シフト記号表（勤務時間帯）'!$C$6:$U$35,19,FALSE))</f>
        <v/>
      </c>
      <c r="AA225" s="60" t="str">
        <f>IF(AA223="","",VLOOKUP(AA223,'[2]シフト記号表（勤務時間帯）'!$C$6:$U$35,19,FALSE))</f>
        <v/>
      </c>
      <c r="AB225" s="60" t="str">
        <f>IF(AB223="","",VLOOKUP(AB223,'[2]シフト記号表（勤務時間帯）'!$C$6:$U$35,19,FALSE))</f>
        <v/>
      </c>
      <c r="AC225" s="60" t="str">
        <f>IF(AC223="","",VLOOKUP(AC223,'[2]シフト記号表（勤務時間帯）'!$C$6:$U$35,19,FALSE))</f>
        <v/>
      </c>
      <c r="AD225" s="60" t="str">
        <f>IF(AD223="","",VLOOKUP(AD223,'[2]シフト記号表（勤務時間帯）'!$C$6:$U$35,19,FALSE))</f>
        <v/>
      </c>
      <c r="AE225" s="60" t="str">
        <f>IF(AE223="","",VLOOKUP(AE223,'[2]シフト記号表（勤務時間帯）'!$C$6:$U$35,19,FALSE))</f>
        <v/>
      </c>
      <c r="AF225" s="61" t="str">
        <f>IF(AF223="","",VLOOKUP(AF223,'[2]シフト記号表（勤務時間帯）'!$C$6:$U$35,19,FALSE))</f>
        <v/>
      </c>
      <c r="AG225" s="59" t="str">
        <f>IF(AG223="","",VLOOKUP(AG223,'[2]シフト記号表（勤務時間帯）'!$C$6:$U$35,19,FALSE))</f>
        <v/>
      </c>
      <c r="AH225" s="60" t="str">
        <f>IF(AH223="","",VLOOKUP(AH223,'[2]シフト記号表（勤務時間帯）'!$C$6:$U$35,19,FALSE))</f>
        <v/>
      </c>
      <c r="AI225" s="60" t="str">
        <f>IF(AI223="","",VLOOKUP(AI223,'[2]シフト記号表（勤務時間帯）'!$C$6:$U$35,19,FALSE))</f>
        <v/>
      </c>
      <c r="AJ225" s="60" t="str">
        <f>IF(AJ223="","",VLOOKUP(AJ223,'[2]シフト記号表（勤務時間帯）'!$C$6:$U$35,19,FALSE))</f>
        <v/>
      </c>
      <c r="AK225" s="60" t="str">
        <f>IF(AK223="","",VLOOKUP(AK223,'[2]シフト記号表（勤務時間帯）'!$C$6:$U$35,19,FALSE))</f>
        <v/>
      </c>
      <c r="AL225" s="60" t="str">
        <f>IF(AL223="","",VLOOKUP(AL223,'[2]シフト記号表（勤務時間帯）'!$C$6:$U$35,19,FALSE))</f>
        <v/>
      </c>
      <c r="AM225" s="61" t="str">
        <f>IF(AM223="","",VLOOKUP(AM223,'[2]シフト記号表（勤務時間帯）'!$C$6:$U$35,19,FALSE))</f>
        <v/>
      </c>
      <c r="AN225" s="59" t="str">
        <f>IF(AN223="","",VLOOKUP(AN223,'[2]シフト記号表（勤務時間帯）'!$C$6:$U$35,19,FALSE))</f>
        <v/>
      </c>
      <c r="AO225" s="60" t="str">
        <f>IF(AO223="","",VLOOKUP(AO223,'[2]シフト記号表（勤務時間帯）'!$C$6:$U$35,19,FALSE))</f>
        <v/>
      </c>
      <c r="AP225" s="60" t="str">
        <f>IF(AP223="","",VLOOKUP(AP223,'[2]シフト記号表（勤務時間帯）'!$C$6:$U$35,19,FALSE))</f>
        <v/>
      </c>
      <c r="AQ225" s="60" t="str">
        <f>IF(AQ223="","",VLOOKUP(AQ223,'[2]シフト記号表（勤務時間帯）'!$C$6:$U$35,19,FALSE))</f>
        <v/>
      </c>
      <c r="AR225" s="60" t="str">
        <f>IF(AR223="","",VLOOKUP(AR223,'[2]シフト記号表（勤務時間帯）'!$C$6:$U$35,19,FALSE))</f>
        <v/>
      </c>
      <c r="AS225" s="60" t="str">
        <f>IF(AS223="","",VLOOKUP(AS223,'[2]シフト記号表（勤務時間帯）'!$C$6:$U$35,19,FALSE))</f>
        <v/>
      </c>
      <c r="AT225" s="61" t="str">
        <f>IF(AT223="","",VLOOKUP(AT223,'[2]シフト記号表（勤務時間帯）'!$C$6:$U$35,19,FALSE))</f>
        <v/>
      </c>
      <c r="AU225" s="59" t="str">
        <f>IF(AU223="","",VLOOKUP(AU223,'[2]シフト記号表（勤務時間帯）'!$C$6:$U$35,19,FALSE))</f>
        <v/>
      </c>
      <c r="AV225" s="60" t="str">
        <f>IF(AV223="","",VLOOKUP(AV223,'[2]シフト記号表（勤務時間帯）'!$C$6:$U$35,19,FALSE))</f>
        <v/>
      </c>
      <c r="AW225" s="60" t="str">
        <f>IF(AW223="","",VLOOKUP(AW223,'[2]シフト記号表（勤務時間帯）'!$C$6:$U$35,19,FALSE))</f>
        <v/>
      </c>
      <c r="AX225" s="381">
        <f>IF($BB$3="４週",SUM(S225:AT225),IF($BB$3="暦月",SUM(S225:AW225),""))</f>
        <v>0</v>
      </c>
      <c r="AY225" s="382"/>
      <c r="AZ225" s="383">
        <f>IF($BB$3="４週",AX225/4,IF($BB$3="暦月",'通所介護（100名）'!AX225/('通所介護（100名）'!$BB$8/7),""))</f>
        <v>0</v>
      </c>
      <c r="BA225" s="384"/>
      <c r="BB225" s="313"/>
      <c r="BC225" s="289"/>
      <c r="BD225" s="289"/>
      <c r="BE225" s="289"/>
      <c r="BF225" s="290"/>
    </row>
    <row r="226" spans="2:58" ht="20.25" customHeight="1" x14ac:dyDescent="0.2">
      <c r="B226" s="385">
        <f>B223+1</f>
        <v>69</v>
      </c>
      <c r="C226" s="294"/>
      <c r="D226" s="295"/>
      <c r="E226" s="296"/>
      <c r="F226" s="126"/>
      <c r="G226" s="282"/>
      <c r="H226" s="284"/>
      <c r="I226" s="264"/>
      <c r="J226" s="264"/>
      <c r="K226" s="265"/>
      <c r="L226" s="285"/>
      <c r="M226" s="286"/>
      <c r="N226" s="286"/>
      <c r="O226" s="287"/>
      <c r="P226" s="630" t="s">
        <v>377</v>
      </c>
      <c r="Q226" s="631"/>
      <c r="R226" s="632"/>
      <c r="S226" s="53"/>
      <c r="T226" s="54"/>
      <c r="U226" s="54"/>
      <c r="V226" s="54"/>
      <c r="W226" s="54"/>
      <c r="X226" s="54"/>
      <c r="Y226" s="55"/>
      <c r="Z226" s="53"/>
      <c r="AA226" s="54"/>
      <c r="AB226" s="54"/>
      <c r="AC226" s="54"/>
      <c r="AD226" s="54"/>
      <c r="AE226" s="54"/>
      <c r="AF226" s="55"/>
      <c r="AG226" s="53"/>
      <c r="AH226" s="54"/>
      <c r="AI226" s="54"/>
      <c r="AJ226" s="54"/>
      <c r="AK226" s="54"/>
      <c r="AL226" s="54"/>
      <c r="AM226" s="55"/>
      <c r="AN226" s="53"/>
      <c r="AO226" s="54"/>
      <c r="AP226" s="54"/>
      <c r="AQ226" s="54"/>
      <c r="AR226" s="54"/>
      <c r="AS226" s="54"/>
      <c r="AT226" s="55"/>
      <c r="AU226" s="53"/>
      <c r="AV226" s="54"/>
      <c r="AW226" s="54"/>
      <c r="AX226" s="373"/>
      <c r="AY226" s="374"/>
      <c r="AZ226" s="375"/>
      <c r="BA226" s="376"/>
      <c r="BB226" s="311"/>
      <c r="BC226" s="286"/>
      <c r="BD226" s="286"/>
      <c r="BE226" s="286"/>
      <c r="BF226" s="287"/>
    </row>
    <row r="227" spans="2:58" ht="20.25" customHeight="1" x14ac:dyDescent="0.2">
      <c r="B227" s="385"/>
      <c r="C227" s="297"/>
      <c r="D227" s="633"/>
      <c r="E227" s="298"/>
      <c r="F227" s="23"/>
      <c r="G227" s="259"/>
      <c r="H227" s="263"/>
      <c r="I227" s="264"/>
      <c r="J227" s="264"/>
      <c r="K227" s="265"/>
      <c r="L227" s="269"/>
      <c r="M227" s="622"/>
      <c r="N227" s="622"/>
      <c r="O227" s="270"/>
      <c r="P227" s="623" t="s">
        <v>380</v>
      </c>
      <c r="Q227" s="624"/>
      <c r="R227" s="625"/>
      <c r="S227" s="56" t="str">
        <f>IF(S226="","",VLOOKUP(S226,'[2]シフト記号表（勤務時間帯）'!$C$6:$K$35,9,FALSE))</f>
        <v/>
      </c>
      <c r="T227" s="57" t="str">
        <f>IF(T226="","",VLOOKUP(T226,'[2]シフト記号表（勤務時間帯）'!$C$6:$K$35,9,FALSE))</f>
        <v/>
      </c>
      <c r="U227" s="57" t="str">
        <f>IF(U226="","",VLOOKUP(U226,'[2]シフト記号表（勤務時間帯）'!$C$6:$K$35,9,FALSE))</f>
        <v/>
      </c>
      <c r="V227" s="57" t="str">
        <f>IF(V226="","",VLOOKUP(V226,'[2]シフト記号表（勤務時間帯）'!$C$6:$K$35,9,FALSE))</f>
        <v/>
      </c>
      <c r="W227" s="57" t="str">
        <f>IF(W226="","",VLOOKUP(W226,'[2]シフト記号表（勤務時間帯）'!$C$6:$K$35,9,FALSE))</f>
        <v/>
      </c>
      <c r="X227" s="57" t="str">
        <f>IF(X226="","",VLOOKUP(X226,'[2]シフト記号表（勤務時間帯）'!$C$6:$K$35,9,FALSE))</f>
        <v/>
      </c>
      <c r="Y227" s="58" t="str">
        <f>IF(Y226="","",VLOOKUP(Y226,'[2]シフト記号表（勤務時間帯）'!$C$6:$K$35,9,FALSE))</f>
        <v/>
      </c>
      <c r="Z227" s="56" t="str">
        <f>IF(Z226="","",VLOOKUP(Z226,'[2]シフト記号表（勤務時間帯）'!$C$6:$K$35,9,FALSE))</f>
        <v/>
      </c>
      <c r="AA227" s="57" t="str">
        <f>IF(AA226="","",VLOOKUP(AA226,'[2]シフト記号表（勤務時間帯）'!$C$6:$K$35,9,FALSE))</f>
        <v/>
      </c>
      <c r="AB227" s="57" t="str">
        <f>IF(AB226="","",VLOOKUP(AB226,'[2]シフト記号表（勤務時間帯）'!$C$6:$K$35,9,FALSE))</f>
        <v/>
      </c>
      <c r="AC227" s="57" t="str">
        <f>IF(AC226="","",VLOOKUP(AC226,'[2]シフト記号表（勤務時間帯）'!$C$6:$K$35,9,FALSE))</f>
        <v/>
      </c>
      <c r="AD227" s="57" t="str">
        <f>IF(AD226="","",VLOOKUP(AD226,'[2]シフト記号表（勤務時間帯）'!$C$6:$K$35,9,FALSE))</f>
        <v/>
      </c>
      <c r="AE227" s="57" t="str">
        <f>IF(AE226="","",VLOOKUP(AE226,'[2]シフト記号表（勤務時間帯）'!$C$6:$K$35,9,FALSE))</f>
        <v/>
      </c>
      <c r="AF227" s="58" t="str">
        <f>IF(AF226="","",VLOOKUP(AF226,'[2]シフト記号表（勤務時間帯）'!$C$6:$K$35,9,FALSE))</f>
        <v/>
      </c>
      <c r="AG227" s="56" t="str">
        <f>IF(AG226="","",VLOOKUP(AG226,'[2]シフト記号表（勤務時間帯）'!$C$6:$K$35,9,FALSE))</f>
        <v/>
      </c>
      <c r="AH227" s="57" t="str">
        <f>IF(AH226="","",VLOOKUP(AH226,'[2]シフト記号表（勤務時間帯）'!$C$6:$K$35,9,FALSE))</f>
        <v/>
      </c>
      <c r="AI227" s="57" t="str">
        <f>IF(AI226="","",VLOOKUP(AI226,'[2]シフト記号表（勤務時間帯）'!$C$6:$K$35,9,FALSE))</f>
        <v/>
      </c>
      <c r="AJ227" s="57" t="str">
        <f>IF(AJ226="","",VLOOKUP(AJ226,'[2]シフト記号表（勤務時間帯）'!$C$6:$K$35,9,FALSE))</f>
        <v/>
      </c>
      <c r="AK227" s="57" t="str">
        <f>IF(AK226="","",VLOOKUP(AK226,'[2]シフト記号表（勤務時間帯）'!$C$6:$K$35,9,FALSE))</f>
        <v/>
      </c>
      <c r="AL227" s="57" t="str">
        <f>IF(AL226="","",VLOOKUP(AL226,'[2]シフト記号表（勤務時間帯）'!$C$6:$K$35,9,FALSE))</f>
        <v/>
      </c>
      <c r="AM227" s="58" t="str">
        <f>IF(AM226="","",VLOOKUP(AM226,'[2]シフト記号表（勤務時間帯）'!$C$6:$K$35,9,FALSE))</f>
        <v/>
      </c>
      <c r="AN227" s="56" t="str">
        <f>IF(AN226="","",VLOOKUP(AN226,'[2]シフト記号表（勤務時間帯）'!$C$6:$K$35,9,FALSE))</f>
        <v/>
      </c>
      <c r="AO227" s="57" t="str">
        <f>IF(AO226="","",VLOOKUP(AO226,'[2]シフト記号表（勤務時間帯）'!$C$6:$K$35,9,FALSE))</f>
        <v/>
      </c>
      <c r="AP227" s="57" t="str">
        <f>IF(AP226="","",VLOOKUP(AP226,'[2]シフト記号表（勤務時間帯）'!$C$6:$K$35,9,FALSE))</f>
        <v/>
      </c>
      <c r="AQ227" s="57" t="str">
        <f>IF(AQ226="","",VLOOKUP(AQ226,'[2]シフト記号表（勤務時間帯）'!$C$6:$K$35,9,FALSE))</f>
        <v/>
      </c>
      <c r="AR227" s="57" t="str">
        <f>IF(AR226="","",VLOOKUP(AR226,'[2]シフト記号表（勤務時間帯）'!$C$6:$K$35,9,FALSE))</f>
        <v/>
      </c>
      <c r="AS227" s="57" t="str">
        <f>IF(AS226="","",VLOOKUP(AS226,'[2]シフト記号表（勤務時間帯）'!$C$6:$K$35,9,FALSE))</f>
        <v/>
      </c>
      <c r="AT227" s="58" t="str">
        <f>IF(AT226="","",VLOOKUP(AT226,'[2]シフト記号表（勤務時間帯）'!$C$6:$K$35,9,FALSE))</f>
        <v/>
      </c>
      <c r="AU227" s="56" t="str">
        <f>IF(AU226="","",VLOOKUP(AU226,'[2]シフト記号表（勤務時間帯）'!$C$6:$K$35,9,FALSE))</f>
        <v/>
      </c>
      <c r="AV227" s="57" t="str">
        <f>IF(AV226="","",VLOOKUP(AV226,'[2]シフト記号表（勤務時間帯）'!$C$6:$K$35,9,FALSE))</f>
        <v/>
      </c>
      <c r="AW227" s="57" t="str">
        <f>IF(AW226="","",VLOOKUP(AW226,'[2]シフト記号表（勤務時間帯）'!$C$6:$K$35,9,FALSE))</f>
        <v/>
      </c>
      <c r="AX227" s="377">
        <f>IF($BB$3="４週",SUM(S227:AT227),IF($BB$3="暦月",SUM(S227:AW227),""))</f>
        <v>0</v>
      </c>
      <c r="AY227" s="378"/>
      <c r="AZ227" s="379">
        <f>IF($BB$3="４週",AX227/4,IF($BB$3="暦月",'通所介護（100名）'!AX227/('通所介護（100名）'!$BB$8/7),""))</f>
        <v>0</v>
      </c>
      <c r="BA227" s="380"/>
      <c r="BB227" s="312"/>
      <c r="BC227" s="622"/>
      <c r="BD227" s="622"/>
      <c r="BE227" s="622"/>
      <c r="BF227" s="270"/>
    </row>
    <row r="228" spans="2:58" ht="20.25" customHeight="1" x14ac:dyDescent="0.2">
      <c r="B228" s="385"/>
      <c r="C228" s="299"/>
      <c r="D228" s="300"/>
      <c r="E228" s="301"/>
      <c r="F228" s="62">
        <f>C226</f>
        <v>0</v>
      </c>
      <c r="G228" s="283"/>
      <c r="H228" s="263"/>
      <c r="I228" s="264"/>
      <c r="J228" s="264"/>
      <c r="K228" s="265"/>
      <c r="L228" s="288"/>
      <c r="M228" s="289"/>
      <c r="N228" s="289"/>
      <c r="O228" s="290"/>
      <c r="P228" s="627" t="s">
        <v>381</v>
      </c>
      <c r="Q228" s="628"/>
      <c r="R228" s="629"/>
      <c r="S228" s="59" t="str">
        <f>IF(S226="","",VLOOKUP(S226,'[2]シフト記号表（勤務時間帯）'!$C$6:$U$35,19,FALSE))</f>
        <v/>
      </c>
      <c r="T228" s="60" t="str">
        <f>IF(T226="","",VLOOKUP(T226,'[2]シフト記号表（勤務時間帯）'!$C$6:$U$35,19,FALSE))</f>
        <v/>
      </c>
      <c r="U228" s="60" t="str">
        <f>IF(U226="","",VLOOKUP(U226,'[2]シフト記号表（勤務時間帯）'!$C$6:$U$35,19,FALSE))</f>
        <v/>
      </c>
      <c r="V228" s="60" t="str">
        <f>IF(V226="","",VLOOKUP(V226,'[2]シフト記号表（勤務時間帯）'!$C$6:$U$35,19,FALSE))</f>
        <v/>
      </c>
      <c r="W228" s="60" t="str">
        <f>IF(W226="","",VLOOKUP(W226,'[2]シフト記号表（勤務時間帯）'!$C$6:$U$35,19,FALSE))</f>
        <v/>
      </c>
      <c r="X228" s="60" t="str">
        <f>IF(X226="","",VLOOKUP(X226,'[2]シフト記号表（勤務時間帯）'!$C$6:$U$35,19,FALSE))</f>
        <v/>
      </c>
      <c r="Y228" s="61" t="str">
        <f>IF(Y226="","",VLOOKUP(Y226,'[2]シフト記号表（勤務時間帯）'!$C$6:$U$35,19,FALSE))</f>
        <v/>
      </c>
      <c r="Z228" s="59" t="str">
        <f>IF(Z226="","",VLOOKUP(Z226,'[2]シフト記号表（勤務時間帯）'!$C$6:$U$35,19,FALSE))</f>
        <v/>
      </c>
      <c r="AA228" s="60" t="str">
        <f>IF(AA226="","",VLOOKUP(AA226,'[2]シフト記号表（勤務時間帯）'!$C$6:$U$35,19,FALSE))</f>
        <v/>
      </c>
      <c r="AB228" s="60" t="str">
        <f>IF(AB226="","",VLOOKUP(AB226,'[2]シフト記号表（勤務時間帯）'!$C$6:$U$35,19,FALSE))</f>
        <v/>
      </c>
      <c r="AC228" s="60" t="str">
        <f>IF(AC226="","",VLOOKUP(AC226,'[2]シフト記号表（勤務時間帯）'!$C$6:$U$35,19,FALSE))</f>
        <v/>
      </c>
      <c r="AD228" s="60" t="str">
        <f>IF(AD226="","",VLOOKUP(AD226,'[2]シフト記号表（勤務時間帯）'!$C$6:$U$35,19,FALSE))</f>
        <v/>
      </c>
      <c r="AE228" s="60" t="str">
        <f>IF(AE226="","",VLOOKUP(AE226,'[2]シフト記号表（勤務時間帯）'!$C$6:$U$35,19,FALSE))</f>
        <v/>
      </c>
      <c r="AF228" s="61" t="str">
        <f>IF(AF226="","",VLOOKUP(AF226,'[2]シフト記号表（勤務時間帯）'!$C$6:$U$35,19,FALSE))</f>
        <v/>
      </c>
      <c r="AG228" s="59" t="str">
        <f>IF(AG226="","",VLOOKUP(AG226,'[2]シフト記号表（勤務時間帯）'!$C$6:$U$35,19,FALSE))</f>
        <v/>
      </c>
      <c r="AH228" s="60" t="str">
        <f>IF(AH226="","",VLOOKUP(AH226,'[2]シフト記号表（勤務時間帯）'!$C$6:$U$35,19,FALSE))</f>
        <v/>
      </c>
      <c r="AI228" s="60" t="str">
        <f>IF(AI226="","",VLOOKUP(AI226,'[2]シフト記号表（勤務時間帯）'!$C$6:$U$35,19,FALSE))</f>
        <v/>
      </c>
      <c r="AJ228" s="60" t="str">
        <f>IF(AJ226="","",VLOOKUP(AJ226,'[2]シフト記号表（勤務時間帯）'!$C$6:$U$35,19,FALSE))</f>
        <v/>
      </c>
      <c r="AK228" s="60" t="str">
        <f>IF(AK226="","",VLOOKUP(AK226,'[2]シフト記号表（勤務時間帯）'!$C$6:$U$35,19,FALSE))</f>
        <v/>
      </c>
      <c r="AL228" s="60" t="str">
        <f>IF(AL226="","",VLOOKUP(AL226,'[2]シフト記号表（勤務時間帯）'!$C$6:$U$35,19,FALSE))</f>
        <v/>
      </c>
      <c r="AM228" s="61" t="str">
        <f>IF(AM226="","",VLOOKUP(AM226,'[2]シフト記号表（勤務時間帯）'!$C$6:$U$35,19,FALSE))</f>
        <v/>
      </c>
      <c r="AN228" s="59" t="str">
        <f>IF(AN226="","",VLOOKUP(AN226,'[2]シフト記号表（勤務時間帯）'!$C$6:$U$35,19,FALSE))</f>
        <v/>
      </c>
      <c r="AO228" s="60" t="str">
        <f>IF(AO226="","",VLOOKUP(AO226,'[2]シフト記号表（勤務時間帯）'!$C$6:$U$35,19,FALSE))</f>
        <v/>
      </c>
      <c r="AP228" s="60" t="str">
        <f>IF(AP226="","",VLOOKUP(AP226,'[2]シフト記号表（勤務時間帯）'!$C$6:$U$35,19,FALSE))</f>
        <v/>
      </c>
      <c r="AQ228" s="60" t="str">
        <f>IF(AQ226="","",VLOOKUP(AQ226,'[2]シフト記号表（勤務時間帯）'!$C$6:$U$35,19,FALSE))</f>
        <v/>
      </c>
      <c r="AR228" s="60" t="str">
        <f>IF(AR226="","",VLOOKUP(AR226,'[2]シフト記号表（勤務時間帯）'!$C$6:$U$35,19,FALSE))</f>
        <v/>
      </c>
      <c r="AS228" s="60" t="str">
        <f>IF(AS226="","",VLOOKUP(AS226,'[2]シフト記号表（勤務時間帯）'!$C$6:$U$35,19,FALSE))</f>
        <v/>
      </c>
      <c r="AT228" s="61" t="str">
        <f>IF(AT226="","",VLOOKUP(AT226,'[2]シフト記号表（勤務時間帯）'!$C$6:$U$35,19,FALSE))</f>
        <v/>
      </c>
      <c r="AU228" s="59" t="str">
        <f>IF(AU226="","",VLOOKUP(AU226,'[2]シフト記号表（勤務時間帯）'!$C$6:$U$35,19,FALSE))</f>
        <v/>
      </c>
      <c r="AV228" s="60" t="str">
        <f>IF(AV226="","",VLOOKUP(AV226,'[2]シフト記号表（勤務時間帯）'!$C$6:$U$35,19,FALSE))</f>
        <v/>
      </c>
      <c r="AW228" s="60" t="str">
        <f>IF(AW226="","",VLOOKUP(AW226,'[2]シフト記号表（勤務時間帯）'!$C$6:$U$35,19,FALSE))</f>
        <v/>
      </c>
      <c r="AX228" s="381">
        <f>IF($BB$3="４週",SUM(S228:AT228),IF($BB$3="暦月",SUM(S228:AW228),""))</f>
        <v>0</v>
      </c>
      <c r="AY228" s="382"/>
      <c r="AZ228" s="383">
        <f>IF($BB$3="４週",AX228/4,IF($BB$3="暦月",'通所介護（100名）'!AX228/('通所介護（100名）'!$BB$8/7),""))</f>
        <v>0</v>
      </c>
      <c r="BA228" s="384"/>
      <c r="BB228" s="313"/>
      <c r="BC228" s="289"/>
      <c r="BD228" s="289"/>
      <c r="BE228" s="289"/>
      <c r="BF228" s="290"/>
    </row>
    <row r="229" spans="2:58" ht="20.25" customHeight="1" x14ac:dyDescent="0.2">
      <c r="B229" s="385">
        <f>B226+1</f>
        <v>70</v>
      </c>
      <c r="C229" s="294"/>
      <c r="D229" s="295"/>
      <c r="E229" s="296"/>
      <c r="F229" s="126"/>
      <c r="G229" s="282"/>
      <c r="H229" s="284"/>
      <c r="I229" s="264"/>
      <c r="J229" s="264"/>
      <c r="K229" s="265"/>
      <c r="L229" s="285"/>
      <c r="M229" s="286"/>
      <c r="N229" s="286"/>
      <c r="O229" s="287"/>
      <c r="P229" s="630" t="s">
        <v>377</v>
      </c>
      <c r="Q229" s="631"/>
      <c r="R229" s="632"/>
      <c r="S229" s="53"/>
      <c r="T229" s="54"/>
      <c r="U229" s="54"/>
      <c r="V229" s="54"/>
      <c r="W229" s="54"/>
      <c r="X229" s="54"/>
      <c r="Y229" s="55"/>
      <c r="Z229" s="53"/>
      <c r="AA229" s="54"/>
      <c r="AB229" s="54"/>
      <c r="AC229" s="54"/>
      <c r="AD229" s="54"/>
      <c r="AE229" s="54"/>
      <c r="AF229" s="55"/>
      <c r="AG229" s="53"/>
      <c r="AH229" s="54"/>
      <c r="AI229" s="54"/>
      <c r="AJ229" s="54"/>
      <c r="AK229" s="54"/>
      <c r="AL229" s="54"/>
      <c r="AM229" s="55"/>
      <c r="AN229" s="53"/>
      <c r="AO229" s="54"/>
      <c r="AP229" s="54"/>
      <c r="AQ229" s="54"/>
      <c r="AR229" s="54"/>
      <c r="AS229" s="54"/>
      <c r="AT229" s="55"/>
      <c r="AU229" s="53"/>
      <c r="AV229" s="54"/>
      <c r="AW229" s="54"/>
      <c r="AX229" s="373"/>
      <c r="AY229" s="374"/>
      <c r="AZ229" s="375"/>
      <c r="BA229" s="376"/>
      <c r="BB229" s="311"/>
      <c r="BC229" s="286"/>
      <c r="BD229" s="286"/>
      <c r="BE229" s="286"/>
      <c r="BF229" s="287"/>
    </row>
    <row r="230" spans="2:58" ht="20.25" customHeight="1" x14ac:dyDescent="0.2">
      <c r="B230" s="385"/>
      <c r="C230" s="297"/>
      <c r="D230" s="633"/>
      <c r="E230" s="298"/>
      <c r="F230" s="23"/>
      <c r="G230" s="259"/>
      <c r="H230" s="263"/>
      <c r="I230" s="264"/>
      <c r="J230" s="264"/>
      <c r="K230" s="265"/>
      <c r="L230" s="269"/>
      <c r="M230" s="622"/>
      <c r="N230" s="622"/>
      <c r="O230" s="270"/>
      <c r="P230" s="623" t="s">
        <v>380</v>
      </c>
      <c r="Q230" s="624"/>
      <c r="R230" s="625"/>
      <c r="S230" s="56" t="str">
        <f>IF(S229="","",VLOOKUP(S229,'[2]シフト記号表（勤務時間帯）'!$C$6:$K$35,9,FALSE))</f>
        <v/>
      </c>
      <c r="T230" s="57" t="str">
        <f>IF(T229="","",VLOOKUP(T229,'[2]シフト記号表（勤務時間帯）'!$C$6:$K$35,9,FALSE))</f>
        <v/>
      </c>
      <c r="U230" s="57" t="str">
        <f>IF(U229="","",VLOOKUP(U229,'[2]シフト記号表（勤務時間帯）'!$C$6:$K$35,9,FALSE))</f>
        <v/>
      </c>
      <c r="V230" s="57" t="str">
        <f>IF(V229="","",VLOOKUP(V229,'[2]シフト記号表（勤務時間帯）'!$C$6:$K$35,9,FALSE))</f>
        <v/>
      </c>
      <c r="W230" s="57" t="str">
        <f>IF(W229="","",VLOOKUP(W229,'[2]シフト記号表（勤務時間帯）'!$C$6:$K$35,9,FALSE))</f>
        <v/>
      </c>
      <c r="X230" s="57" t="str">
        <f>IF(X229="","",VLOOKUP(X229,'[2]シフト記号表（勤務時間帯）'!$C$6:$K$35,9,FALSE))</f>
        <v/>
      </c>
      <c r="Y230" s="58" t="str">
        <f>IF(Y229="","",VLOOKUP(Y229,'[2]シフト記号表（勤務時間帯）'!$C$6:$K$35,9,FALSE))</f>
        <v/>
      </c>
      <c r="Z230" s="56" t="str">
        <f>IF(Z229="","",VLOOKUP(Z229,'[2]シフト記号表（勤務時間帯）'!$C$6:$K$35,9,FALSE))</f>
        <v/>
      </c>
      <c r="AA230" s="57" t="str">
        <f>IF(AA229="","",VLOOKUP(AA229,'[2]シフト記号表（勤務時間帯）'!$C$6:$K$35,9,FALSE))</f>
        <v/>
      </c>
      <c r="AB230" s="57" t="str">
        <f>IF(AB229="","",VLOOKUP(AB229,'[2]シフト記号表（勤務時間帯）'!$C$6:$K$35,9,FALSE))</f>
        <v/>
      </c>
      <c r="AC230" s="57" t="str">
        <f>IF(AC229="","",VLOOKUP(AC229,'[2]シフト記号表（勤務時間帯）'!$C$6:$K$35,9,FALSE))</f>
        <v/>
      </c>
      <c r="AD230" s="57" t="str">
        <f>IF(AD229="","",VLOOKUP(AD229,'[2]シフト記号表（勤務時間帯）'!$C$6:$K$35,9,FALSE))</f>
        <v/>
      </c>
      <c r="AE230" s="57" t="str">
        <f>IF(AE229="","",VLOOKUP(AE229,'[2]シフト記号表（勤務時間帯）'!$C$6:$K$35,9,FALSE))</f>
        <v/>
      </c>
      <c r="AF230" s="58" t="str">
        <f>IF(AF229="","",VLOOKUP(AF229,'[2]シフト記号表（勤務時間帯）'!$C$6:$K$35,9,FALSE))</f>
        <v/>
      </c>
      <c r="AG230" s="56" t="str">
        <f>IF(AG229="","",VLOOKUP(AG229,'[2]シフト記号表（勤務時間帯）'!$C$6:$K$35,9,FALSE))</f>
        <v/>
      </c>
      <c r="AH230" s="57" t="str">
        <f>IF(AH229="","",VLOOKUP(AH229,'[2]シフト記号表（勤務時間帯）'!$C$6:$K$35,9,FALSE))</f>
        <v/>
      </c>
      <c r="AI230" s="57" t="str">
        <f>IF(AI229="","",VLOOKUP(AI229,'[2]シフト記号表（勤務時間帯）'!$C$6:$K$35,9,FALSE))</f>
        <v/>
      </c>
      <c r="AJ230" s="57" t="str">
        <f>IF(AJ229="","",VLOOKUP(AJ229,'[2]シフト記号表（勤務時間帯）'!$C$6:$K$35,9,FALSE))</f>
        <v/>
      </c>
      <c r="AK230" s="57" t="str">
        <f>IF(AK229="","",VLOOKUP(AK229,'[2]シフト記号表（勤務時間帯）'!$C$6:$K$35,9,FALSE))</f>
        <v/>
      </c>
      <c r="AL230" s="57" t="str">
        <f>IF(AL229="","",VLOOKUP(AL229,'[2]シフト記号表（勤務時間帯）'!$C$6:$K$35,9,FALSE))</f>
        <v/>
      </c>
      <c r="AM230" s="58" t="str">
        <f>IF(AM229="","",VLOOKUP(AM229,'[2]シフト記号表（勤務時間帯）'!$C$6:$K$35,9,FALSE))</f>
        <v/>
      </c>
      <c r="AN230" s="56" t="str">
        <f>IF(AN229="","",VLOOKUP(AN229,'[2]シフト記号表（勤務時間帯）'!$C$6:$K$35,9,FALSE))</f>
        <v/>
      </c>
      <c r="AO230" s="57" t="str">
        <f>IF(AO229="","",VLOOKUP(AO229,'[2]シフト記号表（勤務時間帯）'!$C$6:$K$35,9,FALSE))</f>
        <v/>
      </c>
      <c r="AP230" s="57" t="str">
        <f>IF(AP229="","",VLOOKUP(AP229,'[2]シフト記号表（勤務時間帯）'!$C$6:$K$35,9,FALSE))</f>
        <v/>
      </c>
      <c r="AQ230" s="57" t="str">
        <f>IF(AQ229="","",VLOOKUP(AQ229,'[2]シフト記号表（勤務時間帯）'!$C$6:$K$35,9,FALSE))</f>
        <v/>
      </c>
      <c r="AR230" s="57" t="str">
        <f>IF(AR229="","",VLOOKUP(AR229,'[2]シフト記号表（勤務時間帯）'!$C$6:$K$35,9,FALSE))</f>
        <v/>
      </c>
      <c r="AS230" s="57" t="str">
        <f>IF(AS229="","",VLOOKUP(AS229,'[2]シフト記号表（勤務時間帯）'!$C$6:$K$35,9,FALSE))</f>
        <v/>
      </c>
      <c r="AT230" s="58" t="str">
        <f>IF(AT229="","",VLOOKUP(AT229,'[2]シフト記号表（勤務時間帯）'!$C$6:$K$35,9,FALSE))</f>
        <v/>
      </c>
      <c r="AU230" s="56" t="str">
        <f>IF(AU229="","",VLOOKUP(AU229,'[2]シフト記号表（勤務時間帯）'!$C$6:$K$35,9,FALSE))</f>
        <v/>
      </c>
      <c r="AV230" s="57" t="str">
        <f>IF(AV229="","",VLOOKUP(AV229,'[2]シフト記号表（勤務時間帯）'!$C$6:$K$35,9,FALSE))</f>
        <v/>
      </c>
      <c r="AW230" s="57" t="str">
        <f>IF(AW229="","",VLOOKUP(AW229,'[2]シフト記号表（勤務時間帯）'!$C$6:$K$35,9,FALSE))</f>
        <v/>
      </c>
      <c r="AX230" s="377">
        <f>IF($BB$3="４週",SUM(S230:AT230),IF($BB$3="暦月",SUM(S230:AW230),""))</f>
        <v>0</v>
      </c>
      <c r="AY230" s="378"/>
      <c r="AZ230" s="379">
        <f>IF($BB$3="４週",AX230/4,IF($BB$3="暦月",'通所介護（100名）'!AX230/('通所介護（100名）'!$BB$8/7),""))</f>
        <v>0</v>
      </c>
      <c r="BA230" s="380"/>
      <c r="BB230" s="312"/>
      <c r="BC230" s="622"/>
      <c r="BD230" s="622"/>
      <c r="BE230" s="622"/>
      <c r="BF230" s="270"/>
    </row>
    <row r="231" spans="2:58" ht="20.25" customHeight="1" x14ac:dyDescent="0.2">
      <c r="B231" s="385"/>
      <c r="C231" s="299"/>
      <c r="D231" s="300"/>
      <c r="E231" s="301"/>
      <c r="F231" s="62">
        <f>C229</f>
        <v>0</v>
      </c>
      <c r="G231" s="283"/>
      <c r="H231" s="263"/>
      <c r="I231" s="264"/>
      <c r="J231" s="264"/>
      <c r="K231" s="265"/>
      <c r="L231" s="288"/>
      <c r="M231" s="289"/>
      <c r="N231" s="289"/>
      <c r="O231" s="290"/>
      <c r="P231" s="627" t="s">
        <v>381</v>
      </c>
      <c r="Q231" s="628"/>
      <c r="R231" s="629"/>
      <c r="S231" s="59" t="str">
        <f>IF(S229="","",VLOOKUP(S229,'[2]シフト記号表（勤務時間帯）'!$C$6:$U$35,19,FALSE))</f>
        <v/>
      </c>
      <c r="T231" s="60" t="str">
        <f>IF(T229="","",VLOOKUP(T229,'[2]シフト記号表（勤務時間帯）'!$C$6:$U$35,19,FALSE))</f>
        <v/>
      </c>
      <c r="U231" s="60" t="str">
        <f>IF(U229="","",VLOOKUP(U229,'[2]シフト記号表（勤務時間帯）'!$C$6:$U$35,19,FALSE))</f>
        <v/>
      </c>
      <c r="V231" s="60" t="str">
        <f>IF(V229="","",VLOOKUP(V229,'[2]シフト記号表（勤務時間帯）'!$C$6:$U$35,19,FALSE))</f>
        <v/>
      </c>
      <c r="W231" s="60" t="str">
        <f>IF(W229="","",VLOOKUP(W229,'[2]シフト記号表（勤務時間帯）'!$C$6:$U$35,19,FALSE))</f>
        <v/>
      </c>
      <c r="X231" s="60" t="str">
        <f>IF(X229="","",VLOOKUP(X229,'[2]シフト記号表（勤務時間帯）'!$C$6:$U$35,19,FALSE))</f>
        <v/>
      </c>
      <c r="Y231" s="61" t="str">
        <f>IF(Y229="","",VLOOKUP(Y229,'[2]シフト記号表（勤務時間帯）'!$C$6:$U$35,19,FALSE))</f>
        <v/>
      </c>
      <c r="Z231" s="59" t="str">
        <f>IF(Z229="","",VLOOKUP(Z229,'[2]シフト記号表（勤務時間帯）'!$C$6:$U$35,19,FALSE))</f>
        <v/>
      </c>
      <c r="AA231" s="60" t="str">
        <f>IF(AA229="","",VLOOKUP(AA229,'[2]シフト記号表（勤務時間帯）'!$C$6:$U$35,19,FALSE))</f>
        <v/>
      </c>
      <c r="AB231" s="60" t="str">
        <f>IF(AB229="","",VLOOKUP(AB229,'[2]シフト記号表（勤務時間帯）'!$C$6:$U$35,19,FALSE))</f>
        <v/>
      </c>
      <c r="AC231" s="60" t="str">
        <f>IF(AC229="","",VLOOKUP(AC229,'[2]シフト記号表（勤務時間帯）'!$C$6:$U$35,19,FALSE))</f>
        <v/>
      </c>
      <c r="AD231" s="60" t="str">
        <f>IF(AD229="","",VLOOKUP(AD229,'[2]シフト記号表（勤務時間帯）'!$C$6:$U$35,19,FALSE))</f>
        <v/>
      </c>
      <c r="AE231" s="60" t="str">
        <f>IF(AE229="","",VLOOKUP(AE229,'[2]シフト記号表（勤務時間帯）'!$C$6:$U$35,19,FALSE))</f>
        <v/>
      </c>
      <c r="AF231" s="61" t="str">
        <f>IF(AF229="","",VLOOKUP(AF229,'[2]シフト記号表（勤務時間帯）'!$C$6:$U$35,19,FALSE))</f>
        <v/>
      </c>
      <c r="AG231" s="59" t="str">
        <f>IF(AG229="","",VLOOKUP(AG229,'[2]シフト記号表（勤務時間帯）'!$C$6:$U$35,19,FALSE))</f>
        <v/>
      </c>
      <c r="AH231" s="60" t="str">
        <f>IF(AH229="","",VLOOKUP(AH229,'[2]シフト記号表（勤務時間帯）'!$C$6:$U$35,19,FALSE))</f>
        <v/>
      </c>
      <c r="AI231" s="60" t="str">
        <f>IF(AI229="","",VLOOKUP(AI229,'[2]シフト記号表（勤務時間帯）'!$C$6:$U$35,19,FALSE))</f>
        <v/>
      </c>
      <c r="AJ231" s="60" t="str">
        <f>IF(AJ229="","",VLOOKUP(AJ229,'[2]シフト記号表（勤務時間帯）'!$C$6:$U$35,19,FALSE))</f>
        <v/>
      </c>
      <c r="AK231" s="60" t="str">
        <f>IF(AK229="","",VLOOKUP(AK229,'[2]シフト記号表（勤務時間帯）'!$C$6:$U$35,19,FALSE))</f>
        <v/>
      </c>
      <c r="AL231" s="60" t="str">
        <f>IF(AL229="","",VLOOKUP(AL229,'[2]シフト記号表（勤務時間帯）'!$C$6:$U$35,19,FALSE))</f>
        <v/>
      </c>
      <c r="AM231" s="61" t="str">
        <f>IF(AM229="","",VLOOKUP(AM229,'[2]シフト記号表（勤務時間帯）'!$C$6:$U$35,19,FALSE))</f>
        <v/>
      </c>
      <c r="AN231" s="59" t="str">
        <f>IF(AN229="","",VLOOKUP(AN229,'[2]シフト記号表（勤務時間帯）'!$C$6:$U$35,19,FALSE))</f>
        <v/>
      </c>
      <c r="AO231" s="60" t="str">
        <f>IF(AO229="","",VLOOKUP(AO229,'[2]シフト記号表（勤務時間帯）'!$C$6:$U$35,19,FALSE))</f>
        <v/>
      </c>
      <c r="AP231" s="60" t="str">
        <f>IF(AP229="","",VLOOKUP(AP229,'[2]シフト記号表（勤務時間帯）'!$C$6:$U$35,19,FALSE))</f>
        <v/>
      </c>
      <c r="AQ231" s="60" t="str">
        <f>IF(AQ229="","",VLOOKUP(AQ229,'[2]シフト記号表（勤務時間帯）'!$C$6:$U$35,19,FALSE))</f>
        <v/>
      </c>
      <c r="AR231" s="60" t="str">
        <f>IF(AR229="","",VLOOKUP(AR229,'[2]シフト記号表（勤務時間帯）'!$C$6:$U$35,19,FALSE))</f>
        <v/>
      </c>
      <c r="AS231" s="60" t="str">
        <f>IF(AS229="","",VLOOKUP(AS229,'[2]シフト記号表（勤務時間帯）'!$C$6:$U$35,19,FALSE))</f>
        <v/>
      </c>
      <c r="AT231" s="61" t="str">
        <f>IF(AT229="","",VLOOKUP(AT229,'[2]シフト記号表（勤務時間帯）'!$C$6:$U$35,19,FALSE))</f>
        <v/>
      </c>
      <c r="AU231" s="59" t="str">
        <f>IF(AU229="","",VLOOKUP(AU229,'[2]シフト記号表（勤務時間帯）'!$C$6:$U$35,19,FALSE))</f>
        <v/>
      </c>
      <c r="AV231" s="60" t="str">
        <f>IF(AV229="","",VLOOKUP(AV229,'[2]シフト記号表（勤務時間帯）'!$C$6:$U$35,19,FALSE))</f>
        <v/>
      </c>
      <c r="AW231" s="60" t="str">
        <f>IF(AW229="","",VLOOKUP(AW229,'[2]シフト記号表（勤務時間帯）'!$C$6:$U$35,19,FALSE))</f>
        <v/>
      </c>
      <c r="AX231" s="381">
        <f>IF($BB$3="４週",SUM(S231:AT231),IF($BB$3="暦月",SUM(S231:AW231),""))</f>
        <v>0</v>
      </c>
      <c r="AY231" s="382"/>
      <c r="AZ231" s="383">
        <f>IF($BB$3="４週",AX231/4,IF($BB$3="暦月",'通所介護（100名）'!AX231/('通所介護（100名）'!$BB$8/7),""))</f>
        <v>0</v>
      </c>
      <c r="BA231" s="384"/>
      <c r="BB231" s="313"/>
      <c r="BC231" s="289"/>
      <c r="BD231" s="289"/>
      <c r="BE231" s="289"/>
      <c r="BF231" s="290"/>
    </row>
    <row r="232" spans="2:58" ht="20.25" customHeight="1" x14ac:dyDescent="0.2">
      <c r="B232" s="385">
        <f>B229+1</f>
        <v>71</v>
      </c>
      <c r="C232" s="294"/>
      <c r="D232" s="295"/>
      <c r="E232" s="296"/>
      <c r="F232" s="126"/>
      <c r="G232" s="282"/>
      <c r="H232" s="284"/>
      <c r="I232" s="264"/>
      <c r="J232" s="264"/>
      <c r="K232" s="265"/>
      <c r="L232" s="285"/>
      <c r="M232" s="286"/>
      <c r="N232" s="286"/>
      <c r="O232" s="287"/>
      <c r="P232" s="630" t="s">
        <v>377</v>
      </c>
      <c r="Q232" s="631"/>
      <c r="R232" s="632"/>
      <c r="S232" s="53"/>
      <c r="T232" s="54"/>
      <c r="U232" s="54"/>
      <c r="V232" s="54"/>
      <c r="W232" s="54"/>
      <c r="X232" s="54"/>
      <c r="Y232" s="55"/>
      <c r="Z232" s="53"/>
      <c r="AA232" s="54"/>
      <c r="AB232" s="54"/>
      <c r="AC232" s="54"/>
      <c r="AD232" s="54"/>
      <c r="AE232" s="54"/>
      <c r="AF232" s="55"/>
      <c r="AG232" s="53"/>
      <c r="AH232" s="54"/>
      <c r="AI232" s="54"/>
      <c r="AJ232" s="54"/>
      <c r="AK232" s="54"/>
      <c r="AL232" s="54"/>
      <c r="AM232" s="55"/>
      <c r="AN232" s="53"/>
      <c r="AO232" s="54"/>
      <c r="AP232" s="54"/>
      <c r="AQ232" s="54"/>
      <c r="AR232" s="54"/>
      <c r="AS232" s="54"/>
      <c r="AT232" s="55"/>
      <c r="AU232" s="53"/>
      <c r="AV232" s="54"/>
      <c r="AW232" s="54"/>
      <c r="AX232" s="373"/>
      <c r="AY232" s="374"/>
      <c r="AZ232" s="375"/>
      <c r="BA232" s="376"/>
      <c r="BB232" s="311"/>
      <c r="BC232" s="286"/>
      <c r="BD232" s="286"/>
      <c r="BE232" s="286"/>
      <c r="BF232" s="287"/>
    </row>
    <row r="233" spans="2:58" ht="20.25" customHeight="1" x14ac:dyDescent="0.2">
      <c r="B233" s="385"/>
      <c r="C233" s="297"/>
      <c r="D233" s="633"/>
      <c r="E233" s="298"/>
      <c r="F233" s="23"/>
      <c r="G233" s="259"/>
      <c r="H233" s="263"/>
      <c r="I233" s="264"/>
      <c r="J233" s="264"/>
      <c r="K233" s="265"/>
      <c r="L233" s="269"/>
      <c r="M233" s="622"/>
      <c r="N233" s="622"/>
      <c r="O233" s="270"/>
      <c r="P233" s="623" t="s">
        <v>380</v>
      </c>
      <c r="Q233" s="624"/>
      <c r="R233" s="625"/>
      <c r="S233" s="56" t="str">
        <f>IF(S232="","",VLOOKUP(S232,'[2]シフト記号表（勤務時間帯）'!$C$6:$K$35,9,FALSE))</f>
        <v/>
      </c>
      <c r="T233" s="57" t="str">
        <f>IF(T232="","",VLOOKUP(T232,'[2]シフト記号表（勤務時間帯）'!$C$6:$K$35,9,FALSE))</f>
        <v/>
      </c>
      <c r="U233" s="57" t="str">
        <f>IF(U232="","",VLOOKUP(U232,'[2]シフト記号表（勤務時間帯）'!$C$6:$K$35,9,FALSE))</f>
        <v/>
      </c>
      <c r="V233" s="57" t="str">
        <f>IF(V232="","",VLOOKUP(V232,'[2]シフト記号表（勤務時間帯）'!$C$6:$K$35,9,FALSE))</f>
        <v/>
      </c>
      <c r="W233" s="57" t="str">
        <f>IF(W232="","",VLOOKUP(W232,'[2]シフト記号表（勤務時間帯）'!$C$6:$K$35,9,FALSE))</f>
        <v/>
      </c>
      <c r="X233" s="57" t="str">
        <f>IF(X232="","",VLOOKUP(X232,'[2]シフト記号表（勤務時間帯）'!$C$6:$K$35,9,FALSE))</f>
        <v/>
      </c>
      <c r="Y233" s="58" t="str">
        <f>IF(Y232="","",VLOOKUP(Y232,'[2]シフト記号表（勤務時間帯）'!$C$6:$K$35,9,FALSE))</f>
        <v/>
      </c>
      <c r="Z233" s="56" t="str">
        <f>IF(Z232="","",VLOOKUP(Z232,'[2]シフト記号表（勤務時間帯）'!$C$6:$K$35,9,FALSE))</f>
        <v/>
      </c>
      <c r="AA233" s="57" t="str">
        <f>IF(AA232="","",VLOOKUP(AA232,'[2]シフト記号表（勤務時間帯）'!$C$6:$K$35,9,FALSE))</f>
        <v/>
      </c>
      <c r="AB233" s="57" t="str">
        <f>IF(AB232="","",VLOOKUP(AB232,'[2]シフト記号表（勤務時間帯）'!$C$6:$K$35,9,FALSE))</f>
        <v/>
      </c>
      <c r="AC233" s="57" t="str">
        <f>IF(AC232="","",VLOOKUP(AC232,'[2]シフト記号表（勤務時間帯）'!$C$6:$K$35,9,FALSE))</f>
        <v/>
      </c>
      <c r="AD233" s="57" t="str">
        <f>IF(AD232="","",VLOOKUP(AD232,'[2]シフト記号表（勤務時間帯）'!$C$6:$K$35,9,FALSE))</f>
        <v/>
      </c>
      <c r="AE233" s="57" t="str">
        <f>IF(AE232="","",VLOOKUP(AE232,'[2]シフト記号表（勤務時間帯）'!$C$6:$K$35,9,FALSE))</f>
        <v/>
      </c>
      <c r="AF233" s="58" t="str">
        <f>IF(AF232="","",VLOOKUP(AF232,'[2]シフト記号表（勤務時間帯）'!$C$6:$K$35,9,FALSE))</f>
        <v/>
      </c>
      <c r="AG233" s="56" t="str">
        <f>IF(AG232="","",VLOOKUP(AG232,'[2]シフト記号表（勤務時間帯）'!$C$6:$K$35,9,FALSE))</f>
        <v/>
      </c>
      <c r="AH233" s="57" t="str">
        <f>IF(AH232="","",VLOOKUP(AH232,'[2]シフト記号表（勤務時間帯）'!$C$6:$K$35,9,FALSE))</f>
        <v/>
      </c>
      <c r="AI233" s="57" t="str">
        <f>IF(AI232="","",VLOOKUP(AI232,'[2]シフト記号表（勤務時間帯）'!$C$6:$K$35,9,FALSE))</f>
        <v/>
      </c>
      <c r="AJ233" s="57" t="str">
        <f>IF(AJ232="","",VLOOKUP(AJ232,'[2]シフト記号表（勤務時間帯）'!$C$6:$K$35,9,FALSE))</f>
        <v/>
      </c>
      <c r="AK233" s="57" t="str">
        <f>IF(AK232="","",VLOOKUP(AK232,'[2]シフト記号表（勤務時間帯）'!$C$6:$K$35,9,FALSE))</f>
        <v/>
      </c>
      <c r="AL233" s="57" t="str">
        <f>IF(AL232="","",VLOOKUP(AL232,'[2]シフト記号表（勤務時間帯）'!$C$6:$K$35,9,FALSE))</f>
        <v/>
      </c>
      <c r="AM233" s="58" t="str">
        <f>IF(AM232="","",VLOOKUP(AM232,'[2]シフト記号表（勤務時間帯）'!$C$6:$K$35,9,FALSE))</f>
        <v/>
      </c>
      <c r="AN233" s="56" t="str">
        <f>IF(AN232="","",VLOOKUP(AN232,'[2]シフト記号表（勤務時間帯）'!$C$6:$K$35,9,FALSE))</f>
        <v/>
      </c>
      <c r="AO233" s="57" t="str">
        <f>IF(AO232="","",VLOOKUP(AO232,'[2]シフト記号表（勤務時間帯）'!$C$6:$K$35,9,FALSE))</f>
        <v/>
      </c>
      <c r="AP233" s="57" t="str">
        <f>IF(AP232="","",VLOOKUP(AP232,'[2]シフト記号表（勤務時間帯）'!$C$6:$K$35,9,FALSE))</f>
        <v/>
      </c>
      <c r="AQ233" s="57" t="str">
        <f>IF(AQ232="","",VLOOKUP(AQ232,'[2]シフト記号表（勤務時間帯）'!$C$6:$K$35,9,FALSE))</f>
        <v/>
      </c>
      <c r="AR233" s="57" t="str">
        <f>IF(AR232="","",VLOOKUP(AR232,'[2]シフト記号表（勤務時間帯）'!$C$6:$K$35,9,FALSE))</f>
        <v/>
      </c>
      <c r="AS233" s="57" t="str">
        <f>IF(AS232="","",VLOOKUP(AS232,'[2]シフト記号表（勤務時間帯）'!$C$6:$K$35,9,FALSE))</f>
        <v/>
      </c>
      <c r="AT233" s="58" t="str">
        <f>IF(AT232="","",VLOOKUP(AT232,'[2]シフト記号表（勤務時間帯）'!$C$6:$K$35,9,FALSE))</f>
        <v/>
      </c>
      <c r="AU233" s="56" t="str">
        <f>IF(AU232="","",VLOOKUP(AU232,'[2]シフト記号表（勤務時間帯）'!$C$6:$K$35,9,FALSE))</f>
        <v/>
      </c>
      <c r="AV233" s="57" t="str">
        <f>IF(AV232="","",VLOOKUP(AV232,'[2]シフト記号表（勤務時間帯）'!$C$6:$K$35,9,FALSE))</f>
        <v/>
      </c>
      <c r="AW233" s="57" t="str">
        <f>IF(AW232="","",VLOOKUP(AW232,'[2]シフト記号表（勤務時間帯）'!$C$6:$K$35,9,FALSE))</f>
        <v/>
      </c>
      <c r="AX233" s="377">
        <f>IF($BB$3="４週",SUM(S233:AT233),IF($BB$3="暦月",SUM(S233:AW233),""))</f>
        <v>0</v>
      </c>
      <c r="AY233" s="378"/>
      <c r="AZ233" s="379">
        <f>IF($BB$3="４週",AX233/4,IF($BB$3="暦月",'通所介護（100名）'!AX233/('通所介護（100名）'!$BB$8/7),""))</f>
        <v>0</v>
      </c>
      <c r="BA233" s="380"/>
      <c r="BB233" s="312"/>
      <c r="BC233" s="622"/>
      <c r="BD233" s="622"/>
      <c r="BE233" s="622"/>
      <c r="BF233" s="270"/>
    </row>
    <row r="234" spans="2:58" ht="20.25" customHeight="1" x14ac:dyDescent="0.2">
      <c r="B234" s="385"/>
      <c r="C234" s="299"/>
      <c r="D234" s="300"/>
      <c r="E234" s="301"/>
      <c r="F234" s="62">
        <f>C232</f>
        <v>0</v>
      </c>
      <c r="G234" s="283"/>
      <c r="H234" s="263"/>
      <c r="I234" s="264"/>
      <c r="J234" s="264"/>
      <c r="K234" s="265"/>
      <c r="L234" s="288"/>
      <c r="M234" s="289"/>
      <c r="N234" s="289"/>
      <c r="O234" s="290"/>
      <c r="P234" s="627" t="s">
        <v>381</v>
      </c>
      <c r="Q234" s="628"/>
      <c r="R234" s="629"/>
      <c r="S234" s="59" t="str">
        <f>IF(S232="","",VLOOKUP(S232,'[2]シフト記号表（勤務時間帯）'!$C$6:$U$35,19,FALSE))</f>
        <v/>
      </c>
      <c r="T234" s="60" t="str">
        <f>IF(T232="","",VLOOKUP(T232,'[2]シフト記号表（勤務時間帯）'!$C$6:$U$35,19,FALSE))</f>
        <v/>
      </c>
      <c r="U234" s="60" t="str">
        <f>IF(U232="","",VLOOKUP(U232,'[2]シフト記号表（勤務時間帯）'!$C$6:$U$35,19,FALSE))</f>
        <v/>
      </c>
      <c r="V234" s="60" t="str">
        <f>IF(V232="","",VLOOKUP(V232,'[2]シフト記号表（勤務時間帯）'!$C$6:$U$35,19,FALSE))</f>
        <v/>
      </c>
      <c r="W234" s="60" t="str">
        <f>IF(W232="","",VLOOKUP(W232,'[2]シフト記号表（勤務時間帯）'!$C$6:$U$35,19,FALSE))</f>
        <v/>
      </c>
      <c r="X234" s="60" t="str">
        <f>IF(X232="","",VLOOKUP(X232,'[2]シフト記号表（勤務時間帯）'!$C$6:$U$35,19,FALSE))</f>
        <v/>
      </c>
      <c r="Y234" s="61" t="str">
        <f>IF(Y232="","",VLOOKUP(Y232,'[2]シフト記号表（勤務時間帯）'!$C$6:$U$35,19,FALSE))</f>
        <v/>
      </c>
      <c r="Z234" s="59" t="str">
        <f>IF(Z232="","",VLOOKUP(Z232,'[2]シフト記号表（勤務時間帯）'!$C$6:$U$35,19,FALSE))</f>
        <v/>
      </c>
      <c r="AA234" s="60" t="str">
        <f>IF(AA232="","",VLOOKUP(AA232,'[2]シフト記号表（勤務時間帯）'!$C$6:$U$35,19,FALSE))</f>
        <v/>
      </c>
      <c r="AB234" s="60" t="str">
        <f>IF(AB232="","",VLOOKUP(AB232,'[2]シフト記号表（勤務時間帯）'!$C$6:$U$35,19,FALSE))</f>
        <v/>
      </c>
      <c r="AC234" s="60" t="str">
        <f>IF(AC232="","",VLOOKUP(AC232,'[2]シフト記号表（勤務時間帯）'!$C$6:$U$35,19,FALSE))</f>
        <v/>
      </c>
      <c r="AD234" s="60" t="str">
        <f>IF(AD232="","",VLOOKUP(AD232,'[2]シフト記号表（勤務時間帯）'!$C$6:$U$35,19,FALSE))</f>
        <v/>
      </c>
      <c r="AE234" s="60" t="str">
        <f>IF(AE232="","",VLOOKUP(AE232,'[2]シフト記号表（勤務時間帯）'!$C$6:$U$35,19,FALSE))</f>
        <v/>
      </c>
      <c r="AF234" s="61" t="str">
        <f>IF(AF232="","",VLOOKUP(AF232,'[2]シフト記号表（勤務時間帯）'!$C$6:$U$35,19,FALSE))</f>
        <v/>
      </c>
      <c r="AG234" s="59" t="str">
        <f>IF(AG232="","",VLOOKUP(AG232,'[2]シフト記号表（勤務時間帯）'!$C$6:$U$35,19,FALSE))</f>
        <v/>
      </c>
      <c r="AH234" s="60" t="str">
        <f>IF(AH232="","",VLOOKUP(AH232,'[2]シフト記号表（勤務時間帯）'!$C$6:$U$35,19,FALSE))</f>
        <v/>
      </c>
      <c r="AI234" s="60" t="str">
        <f>IF(AI232="","",VLOOKUP(AI232,'[2]シフト記号表（勤務時間帯）'!$C$6:$U$35,19,FALSE))</f>
        <v/>
      </c>
      <c r="AJ234" s="60" t="str">
        <f>IF(AJ232="","",VLOOKUP(AJ232,'[2]シフト記号表（勤務時間帯）'!$C$6:$U$35,19,FALSE))</f>
        <v/>
      </c>
      <c r="AK234" s="60" t="str">
        <f>IF(AK232="","",VLOOKUP(AK232,'[2]シフト記号表（勤務時間帯）'!$C$6:$U$35,19,FALSE))</f>
        <v/>
      </c>
      <c r="AL234" s="60" t="str">
        <f>IF(AL232="","",VLOOKUP(AL232,'[2]シフト記号表（勤務時間帯）'!$C$6:$U$35,19,FALSE))</f>
        <v/>
      </c>
      <c r="AM234" s="61" t="str">
        <f>IF(AM232="","",VLOOKUP(AM232,'[2]シフト記号表（勤務時間帯）'!$C$6:$U$35,19,FALSE))</f>
        <v/>
      </c>
      <c r="AN234" s="59" t="str">
        <f>IF(AN232="","",VLOOKUP(AN232,'[2]シフト記号表（勤務時間帯）'!$C$6:$U$35,19,FALSE))</f>
        <v/>
      </c>
      <c r="AO234" s="60" t="str">
        <f>IF(AO232="","",VLOOKUP(AO232,'[2]シフト記号表（勤務時間帯）'!$C$6:$U$35,19,FALSE))</f>
        <v/>
      </c>
      <c r="AP234" s="60" t="str">
        <f>IF(AP232="","",VLOOKUP(AP232,'[2]シフト記号表（勤務時間帯）'!$C$6:$U$35,19,FALSE))</f>
        <v/>
      </c>
      <c r="AQ234" s="60" t="str">
        <f>IF(AQ232="","",VLOOKUP(AQ232,'[2]シフト記号表（勤務時間帯）'!$C$6:$U$35,19,FALSE))</f>
        <v/>
      </c>
      <c r="AR234" s="60" t="str">
        <f>IF(AR232="","",VLOOKUP(AR232,'[2]シフト記号表（勤務時間帯）'!$C$6:$U$35,19,FALSE))</f>
        <v/>
      </c>
      <c r="AS234" s="60" t="str">
        <f>IF(AS232="","",VLOOKUP(AS232,'[2]シフト記号表（勤務時間帯）'!$C$6:$U$35,19,FALSE))</f>
        <v/>
      </c>
      <c r="AT234" s="61" t="str">
        <f>IF(AT232="","",VLOOKUP(AT232,'[2]シフト記号表（勤務時間帯）'!$C$6:$U$35,19,FALSE))</f>
        <v/>
      </c>
      <c r="AU234" s="59" t="str">
        <f>IF(AU232="","",VLOOKUP(AU232,'[2]シフト記号表（勤務時間帯）'!$C$6:$U$35,19,FALSE))</f>
        <v/>
      </c>
      <c r="AV234" s="60" t="str">
        <f>IF(AV232="","",VLOOKUP(AV232,'[2]シフト記号表（勤務時間帯）'!$C$6:$U$35,19,FALSE))</f>
        <v/>
      </c>
      <c r="AW234" s="60" t="str">
        <f>IF(AW232="","",VLOOKUP(AW232,'[2]シフト記号表（勤務時間帯）'!$C$6:$U$35,19,FALSE))</f>
        <v/>
      </c>
      <c r="AX234" s="381">
        <f>IF($BB$3="４週",SUM(S234:AT234),IF($BB$3="暦月",SUM(S234:AW234),""))</f>
        <v>0</v>
      </c>
      <c r="AY234" s="382"/>
      <c r="AZ234" s="383">
        <f>IF($BB$3="４週",AX234/4,IF($BB$3="暦月",'通所介護（100名）'!AX234/('通所介護（100名）'!$BB$8/7),""))</f>
        <v>0</v>
      </c>
      <c r="BA234" s="384"/>
      <c r="BB234" s="313"/>
      <c r="BC234" s="289"/>
      <c r="BD234" s="289"/>
      <c r="BE234" s="289"/>
      <c r="BF234" s="290"/>
    </row>
    <row r="235" spans="2:58" ht="20.25" customHeight="1" x14ac:dyDescent="0.2">
      <c r="B235" s="385">
        <f>B232+1</f>
        <v>72</v>
      </c>
      <c r="C235" s="294"/>
      <c r="D235" s="295"/>
      <c r="E235" s="296"/>
      <c r="F235" s="126"/>
      <c r="G235" s="282"/>
      <c r="H235" s="284"/>
      <c r="I235" s="264"/>
      <c r="J235" s="264"/>
      <c r="K235" s="265"/>
      <c r="L235" s="285"/>
      <c r="M235" s="286"/>
      <c r="N235" s="286"/>
      <c r="O235" s="287"/>
      <c r="P235" s="630" t="s">
        <v>377</v>
      </c>
      <c r="Q235" s="631"/>
      <c r="R235" s="632"/>
      <c r="S235" s="53"/>
      <c r="T235" s="54"/>
      <c r="U235" s="54"/>
      <c r="V235" s="54"/>
      <c r="W235" s="54"/>
      <c r="X235" s="54"/>
      <c r="Y235" s="55"/>
      <c r="Z235" s="53"/>
      <c r="AA235" s="54"/>
      <c r="AB235" s="54"/>
      <c r="AC235" s="54"/>
      <c r="AD235" s="54"/>
      <c r="AE235" s="54"/>
      <c r="AF235" s="55"/>
      <c r="AG235" s="53"/>
      <c r="AH235" s="54"/>
      <c r="AI235" s="54"/>
      <c r="AJ235" s="54"/>
      <c r="AK235" s="54"/>
      <c r="AL235" s="54"/>
      <c r="AM235" s="55"/>
      <c r="AN235" s="53"/>
      <c r="AO235" s="54"/>
      <c r="AP235" s="54"/>
      <c r="AQ235" s="54"/>
      <c r="AR235" s="54"/>
      <c r="AS235" s="54"/>
      <c r="AT235" s="55"/>
      <c r="AU235" s="53"/>
      <c r="AV235" s="54"/>
      <c r="AW235" s="54"/>
      <c r="AX235" s="373"/>
      <c r="AY235" s="374"/>
      <c r="AZ235" s="375"/>
      <c r="BA235" s="376"/>
      <c r="BB235" s="311"/>
      <c r="BC235" s="286"/>
      <c r="BD235" s="286"/>
      <c r="BE235" s="286"/>
      <c r="BF235" s="287"/>
    </row>
    <row r="236" spans="2:58" ht="20.25" customHeight="1" x14ac:dyDescent="0.2">
      <c r="B236" s="385"/>
      <c r="C236" s="297"/>
      <c r="D236" s="633"/>
      <c r="E236" s="298"/>
      <c r="F236" s="23"/>
      <c r="G236" s="259"/>
      <c r="H236" s="263"/>
      <c r="I236" s="264"/>
      <c r="J236" s="264"/>
      <c r="K236" s="265"/>
      <c r="L236" s="269"/>
      <c r="M236" s="622"/>
      <c r="N236" s="622"/>
      <c r="O236" s="270"/>
      <c r="P236" s="623" t="s">
        <v>380</v>
      </c>
      <c r="Q236" s="624"/>
      <c r="R236" s="625"/>
      <c r="S236" s="56" t="str">
        <f>IF(S235="","",VLOOKUP(S235,'[2]シフト記号表（勤務時間帯）'!$C$6:$K$35,9,FALSE))</f>
        <v/>
      </c>
      <c r="T236" s="57" t="str">
        <f>IF(T235="","",VLOOKUP(T235,'[2]シフト記号表（勤務時間帯）'!$C$6:$K$35,9,FALSE))</f>
        <v/>
      </c>
      <c r="U236" s="57" t="str">
        <f>IF(U235="","",VLOOKUP(U235,'[2]シフト記号表（勤務時間帯）'!$C$6:$K$35,9,FALSE))</f>
        <v/>
      </c>
      <c r="V236" s="57" t="str">
        <f>IF(V235="","",VLOOKUP(V235,'[2]シフト記号表（勤務時間帯）'!$C$6:$K$35,9,FALSE))</f>
        <v/>
      </c>
      <c r="W236" s="57" t="str">
        <f>IF(W235="","",VLOOKUP(W235,'[2]シフト記号表（勤務時間帯）'!$C$6:$K$35,9,FALSE))</f>
        <v/>
      </c>
      <c r="X236" s="57" t="str">
        <f>IF(X235="","",VLOOKUP(X235,'[2]シフト記号表（勤務時間帯）'!$C$6:$K$35,9,FALSE))</f>
        <v/>
      </c>
      <c r="Y236" s="58" t="str">
        <f>IF(Y235="","",VLOOKUP(Y235,'[2]シフト記号表（勤務時間帯）'!$C$6:$K$35,9,FALSE))</f>
        <v/>
      </c>
      <c r="Z236" s="56" t="str">
        <f>IF(Z235="","",VLOOKUP(Z235,'[2]シフト記号表（勤務時間帯）'!$C$6:$K$35,9,FALSE))</f>
        <v/>
      </c>
      <c r="AA236" s="57" t="str">
        <f>IF(AA235="","",VLOOKUP(AA235,'[2]シフト記号表（勤務時間帯）'!$C$6:$K$35,9,FALSE))</f>
        <v/>
      </c>
      <c r="AB236" s="57" t="str">
        <f>IF(AB235="","",VLOOKUP(AB235,'[2]シフト記号表（勤務時間帯）'!$C$6:$K$35,9,FALSE))</f>
        <v/>
      </c>
      <c r="AC236" s="57" t="str">
        <f>IF(AC235="","",VLOOKUP(AC235,'[2]シフト記号表（勤務時間帯）'!$C$6:$K$35,9,FALSE))</f>
        <v/>
      </c>
      <c r="AD236" s="57" t="str">
        <f>IF(AD235="","",VLOOKUP(AD235,'[2]シフト記号表（勤務時間帯）'!$C$6:$K$35,9,FALSE))</f>
        <v/>
      </c>
      <c r="AE236" s="57" t="str">
        <f>IF(AE235="","",VLOOKUP(AE235,'[2]シフト記号表（勤務時間帯）'!$C$6:$K$35,9,FALSE))</f>
        <v/>
      </c>
      <c r="AF236" s="58" t="str">
        <f>IF(AF235="","",VLOOKUP(AF235,'[2]シフト記号表（勤務時間帯）'!$C$6:$K$35,9,FALSE))</f>
        <v/>
      </c>
      <c r="AG236" s="56" t="str">
        <f>IF(AG235="","",VLOOKUP(AG235,'[2]シフト記号表（勤務時間帯）'!$C$6:$K$35,9,FALSE))</f>
        <v/>
      </c>
      <c r="AH236" s="57" t="str">
        <f>IF(AH235="","",VLOOKUP(AH235,'[2]シフト記号表（勤務時間帯）'!$C$6:$K$35,9,FALSE))</f>
        <v/>
      </c>
      <c r="AI236" s="57" t="str">
        <f>IF(AI235="","",VLOOKUP(AI235,'[2]シフト記号表（勤務時間帯）'!$C$6:$K$35,9,FALSE))</f>
        <v/>
      </c>
      <c r="AJ236" s="57" t="str">
        <f>IF(AJ235="","",VLOOKUP(AJ235,'[2]シフト記号表（勤務時間帯）'!$C$6:$K$35,9,FALSE))</f>
        <v/>
      </c>
      <c r="AK236" s="57" t="str">
        <f>IF(AK235="","",VLOOKUP(AK235,'[2]シフト記号表（勤務時間帯）'!$C$6:$K$35,9,FALSE))</f>
        <v/>
      </c>
      <c r="AL236" s="57" t="str">
        <f>IF(AL235="","",VLOOKUP(AL235,'[2]シフト記号表（勤務時間帯）'!$C$6:$K$35,9,FALSE))</f>
        <v/>
      </c>
      <c r="AM236" s="58" t="str">
        <f>IF(AM235="","",VLOOKUP(AM235,'[2]シフト記号表（勤務時間帯）'!$C$6:$K$35,9,FALSE))</f>
        <v/>
      </c>
      <c r="AN236" s="56" t="str">
        <f>IF(AN235="","",VLOOKUP(AN235,'[2]シフト記号表（勤務時間帯）'!$C$6:$K$35,9,FALSE))</f>
        <v/>
      </c>
      <c r="AO236" s="57" t="str">
        <f>IF(AO235="","",VLOOKUP(AO235,'[2]シフト記号表（勤務時間帯）'!$C$6:$K$35,9,FALSE))</f>
        <v/>
      </c>
      <c r="AP236" s="57" t="str">
        <f>IF(AP235="","",VLOOKUP(AP235,'[2]シフト記号表（勤務時間帯）'!$C$6:$K$35,9,FALSE))</f>
        <v/>
      </c>
      <c r="AQ236" s="57" t="str">
        <f>IF(AQ235="","",VLOOKUP(AQ235,'[2]シフト記号表（勤務時間帯）'!$C$6:$K$35,9,FALSE))</f>
        <v/>
      </c>
      <c r="AR236" s="57" t="str">
        <f>IF(AR235="","",VLOOKUP(AR235,'[2]シフト記号表（勤務時間帯）'!$C$6:$K$35,9,FALSE))</f>
        <v/>
      </c>
      <c r="AS236" s="57" t="str">
        <f>IF(AS235="","",VLOOKUP(AS235,'[2]シフト記号表（勤務時間帯）'!$C$6:$K$35,9,FALSE))</f>
        <v/>
      </c>
      <c r="AT236" s="58" t="str">
        <f>IF(AT235="","",VLOOKUP(AT235,'[2]シフト記号表（勤務時間帯）'!$C$6:$K$35,9,FALSE))</f>
        <v/>
      </c>
      <c r="AU236" s="56" t="str">
        <f>IF(AU235="","",VLOOKUP(AU235,'[2]シフト記号表（勤務時間帯）'!$C$6:$K$35,9,FALSE))</f>
        <v/>
      </c>
      <c r="AV236" s="57" t="str">
        <f>IF(AV235="","",VLOOKUP(AV235,'[2]シフト記号表（勤務時間帯）'!$C$6:$K$35,9,FALSE))</f>
        <v/>
      </c>
      <c r="AW236" s="57" t="str">
        <f>IF(AW235="","",VLOOKUP(AW235,'[2]シフト記号表（勤務時間帯）'!$C$6:$K$35,9,FALSE))</f>
        <v/>
      </c>
      <c r="AX236" s="377">
        <f>IF($BB$3="４週",SUM(S236:AT236),IF($BB$3="暦月",SUM(S236:AW236),""))</f>
        <v>0</v>
      </c>
      <c r="AY236" s="378"/>
      <c r="AZ236" s="379">
        <f>IF($BB$3="４週",AX236/4,IF($BB$3="暦月",'通所介護（100名）'!AX236/('通所介護（100名）'!$BB$8/7),""))</f>
        <v>0</v>
      </c>
      <c r="BA236" s="380"/>
      <c r="BB236" s="312"/>
      <c r="BC236" s="622"/>
      <c r="BD236" s="622"/>
      <c r="BE236" s="622"/>
      <c r="BF236" s="270"/>
    </row>
    <row r="237" spans="2:58" ht="20.25" customHeight="1" x14ac:dyDescent="0.2">
      <c r="B237" s="385"/>
      <c r="C237" s="299"/>
      <c r="D237" s="300"/>
      <c r="E237" s="301"/>
      <c r="F237" s="62">
        <f>C235</f>
        <v>0</v>
      </c>
      <c r="G237" s="283"/>
      <c r="H237" s="263"/>
      <c r="I237" s="264"/>
      <c r="J237" s="264"/>
      <c r="K237" s="265"/>
      <c r="L237" s="288"/>
      <c r="M237" s="289"/>
      <c r="N237" s="289"/>
      <c r="O237" s="290"/>
      <c r="P237" s="627" t="s">
        <v>381</v>
      </c>
      <c r="Q237" s="628"/>
      <c r="R237" s="629"/>
      <c r="S237" s="59" t="str">
        <f>IF(S235="","",VLOOKUP(S235,'[2]シフト記号表（勤務時間帯）'!$C$6:$U$35,19,FALSE))</f>
        <v/>
      </c>
      <c r="T237" s="60" t="str">
        <f>IF(T235="","",VLOOKUP(T235,'[2]シフト記号表（勤務時間帯）'!$C$6:$U$35,19,FALSE))</f>
        <v/>
      </c>
      <c r="U237" s="60" t="str">
        <f>IF(U235="","",VLOOKUP(U235,'[2]シフト記号表（勤務時間帯）'!$C$6:$U$35,19,FALSE))</f>
        <v/>
      </c>
      <c r="V237" s="60" t="str">
        <f>IF(V235="","",VLOOKUP(V235,'[2]シフト記号表（勤務時間帯）'!$C$6:$U$35,19,FALSE))</f>
        <v/>
      </c>
      <c r="W237" s="60" t="str">
        <f>IF(W235="","",VLOOKUP(W235,'[2]シフト記号表（勤務時間帯）'!$C$6:$U$35,19,FALSE))</f>
        <v/>
      </c>
      <c r="X237" s="60" t="str">
        <f>IF(X235="","",VLOOKUP(X235,'[2]シフト記号表（勤務時間帯）'!$C$6:$U$35,19,FALSE))</f>
        <v/>
      </c>
      <c r="Y237" s="61" t="str">
        <f>IF(Y235="","",VLOOKUP(Y235,'[2]シフト記号表（勤務時間帯）'!$C$6:$U$35,19,FALSE))</f>
        <v/>
      </c>
      <c r="Z237" s="59" t="str">
        <f>IF(Z235="","",VLOOKUP(Z235,'[2]シフト記号表（勤務時間帯）'!$C$6:$U$35,19,FALSE))</f>
        <v/>
      </c>
      <c r="AA237" s="60" t="str">
        <f>IF(AA235="","",VLOOKUP(AA235,'[2]シフト記号表（勤務時間帯）'!$C$6:$U$35,19,FALSE))</f>
        <v/>
      </c>
      <c r="AB237" s="60" t="str">
        <f>IF(AB235="","",VLOOKUP(AB235,'[2]シフト記号表（勤務時間帯）'!$C$6:$U$35,19,FALSE))</f>
        <v/>
      </c>
      <c r="AC237" s="60" t="str">
        <f>IF(AC235="","",VLOOKUP(AC235,'[2]シフト記号表（勤務時間帯）'!$C$6:$U$35,19,FALSE))</f>
        <v/>
      </c>
      <c r="AD237" s="60" t="str">
        <f>IF(AD235="","",VLOOKUP(AD235,'[2]シフト記号表（勤務時間帯）'!$C$6:$U$35,19,FALSE))</f>
        <v/>
      </c>
      <c r="AE237" s="60" t="str">
        <f>IF(AE235="","",VLOOKUP(AE235,'[2]シフト記号表（勤務時間帯）'!$C$6:$U$35,19,FALSE))</f>
        <v/>
      </c>
      <c r="AF237" s="61" t="str">
        <f>IF(AF235="","",VLOOKUP(AF235,'[2]シフト記号表（勤務時間帯）'!$C$6:$U$35,19,FALSE))</f>
        <v/>
      </c>
      <c r="AG237" s="59" t="str">
        <f>IF(AG235="","",VLOOKUP(AG235,'[2]シフト記号表（勤務時間帯）'!$C$6:$U$35,19,FALSE))</f>
        <v/>
      </c>
      <c r="AH237" s="60" t="str">
        <f>IF(AH235="","",VLOOKUP(AH235,'[2]シフト記号表（勤務時間帯）'!$C$6:$U$35,19,FALSE))</f>
        <v/>
      </c>
      <c r="AI237" s="60" t="str">
        <f>IF(AI235="","",VLOOKUP(AI235,'[2]シフト記号表（勤務時間帯）'!$C$6:$U$35,19,FALSE))</f>
        <v/>
      </c>
      <c r="AJ237" s="60" t="str">
        <f>IF(AJ235="","",VLOOKUP(AJ235,'[2]シフト記号表（勤務時間帯）'!$C$6:$U$35,19,FALSE))</f>
        <v/>
      </c>
      <c r="AK237" s="60" t="str">
        <f>IF(AK235="","",VLOOKUP(AK235,'[2]シフト記号表（勤務時間帯）'!$C$6:$U$35,19,FALSE))</f>
        <v/>
      </c>
      <c r="AL237" s="60" t="str">
        <f>IF(AL235="","",VLOOKUP(AL235,'[2]シフト記号表（勤務時間帯）'!$C$6:$U$35,19,FALSE))</f>
        <v/>
      </c>
      <c r="AM237" s="61" t="str">
        <f>IF(AM235="","",VLOOKUP(AM235,'[2]シフト記号表（勤務時間帯）'!$C$6:$U$35,19,FALSE))</f>
        <v/>
      </c>
      <c r="AN237" s="59" t="str">
        <f>IF(AN235="","",VLOOKUP(AN235,'[2]シフト記号表（勤務時間帯）'!$C$6:$U$35,19,FALSE))</f>
        <v/>
      </c>
      <c r="AO237" s="60" t="str">
        <f>IF(AO235="","",VLOOKUP(AO235,'[2]シフト記号表（勤務時間帯）'!$C$6:$U$35,19,FALSE))</f>
        <v/>
      </c>
      <c r="AP237" s="60" t="str">
        <f>IF(AP235="","",VLOOKUP(AP235,'[2]シフト記号表（勤務時間帯）'!$C$6:$U$35,19,FALSE))</f>
        <v/>
      </c>
      <c r="AQ237" s="60" t="str">
        <f>IF(AQ235="","",VLOOKUP(AQ235,'[2]シフト記号表（勤務時間帯）'!$C$6:$U$35,19,FALSE))</f>
        <v/>
      </c>
      <c r="AR237" s="60" t="str">
        <f>IF(AR235="","",VLOOKUP(AR235,'[2]シフト記号表（勤務時間帯）'!$C$6:$U$35,19,FALSE))</f>
        <v/>
      </c>
      <c r="AS237" s="60" t="str">
        <f>IF(AS235="","",VLOOKUP(AS235,'[2]シフト記号表（勤務時間帯）'!$C$6:$U$35,19,FALSE))</f>
        <v/>
      </c>
      <c r="AT237" s="61" t="str">
        <f>IF(AT235="","",VLOOKUP(AT235,'[2]シフト記号表（勤務時間帯）'!$C$6:$U$35,19,FALSE))</f>
        <v/>
      </c>
      <c r="AU237" s="59" t="str">
        <f>IF(AU235="","",VLOOKUP(AU235,'[2]シフト記号表（勤務時間帯）'!$C$6:$U$35,19,FALSE))</f>
        <v/>
      </c>
      <c r="AV237" s="60" t="str">
        <f>IF(AV235="","",VLOOKUP(AV235,'[2]シフト記号表（勤務時間帯）'!$C$6:$U$35,19,FALSE))</f>
        <v/>
      </c>
      <c r="AW237" s="60" t="str">
        <f>IF(AW235="","",VLOOKUP(AW235,'[2]シフト記号表（勤務時間帯）'!$C$6:$U$35,19,FALSE))</f>
        <v/>
      </c>
      <c r="AX237" s="381">
        <f>IF($BB$3="４週",SUM(S237:AT237),IF($BB$3="暦月",SUM(S237:AW237),""))</f>
        <v>0</v>
      </c>
      <c r="AY237" s="382"/>
      <c r="AZ237" s="383">
        <f>IF($BB$3="４週",AX237/4,IF($BB$3="暦月",'通所介護（100名）'!AX237/('通所介護（100名）'!$BB$8/7),""))</f>
        <v>0</v>
      </c>
      <c r="BA237" s="384"/>
      <c r="BB237" s="313"/>
      <c r="BC237" s="289"/>
      <c r="BD237" s="289"/>
      <c r="BE237" s="289"/>
      <c r="BF237" s="290"/>
    </row>
    <row r="238" spans="2:58" ht="20.25" customHeight="1" x14ac:dyDescent="0.2">
      <c r="B238" s="385">
        <f>B235+1</f>
        <v>73</v>
      </c>
      <c r="C238" s="294"/>
      <c r="D238" s="295"/>
      <c r="E238" s="296"/>
      <c r="F238" s="126"/>
      <c r="G238" s="282"/>
      <c r="H238" s="284"/>
      <c r="I238" s="264"/>
      <c r="J238" s="264"/>
      <c r="K238" s="265"/>
      <c r="L238" s="285"/>
      <c r="M238" s="286"/>
      <c r="N238" s="286"/>
      <c r="O238" s="287"/>
      <c r="P238" s="630" t="s">
        <v>377</v>
      </c>
      <c r="Q238" s="631"/>
      <c r="R238" s="632"/>
      <c r="S238" s="53"/>
      <c r="T238" s="54"/>
      <c r="U238" s="54"/>
      <c r="V238" s="54"/>
      <c r="W238" s="54"/>
      <c r="X238" s="54"/>
      <c r="Y238" s="55"/>
      <c r="Z238" s="53"/>
      <c r="AA238" s="54"/>
      <c r="AB238" s="54"/>
      <c r="AC238" s="54"/>
      <c r="AD238" s="54"/>
      <c r="AE238" s="54"/>
      <c r="AF238" s="55"/>
      <c r="AG238" s="53"/>
      <c r="AH238" s="54"/>
      <c r="AI238" s="54"/>
      <c r="AJ238" s="54"/>
      <c r="AK238" s="54"/>
      <c r="AL238" s="54"/>
      <c r="AM238" s="55"/>
      <c r="AN238" s="53"/>
      <c r="AO238" s="54"/>
      <c r="AP238" s="54"/>
      <c r="AQ238" s="54"/>
      <c r="AR238" s="54"/>
      <c r="AS238" s="54"/>
      <c r="AT238" s="55"/>
      <c r="AU238" s="53"/>
      <c r="AV238" s="54"/>
      <c r="AW238" s="54"/>
      <c r="AX238" s="373"/>
      <c r="AY238" s="374"/>
      <c r="AZ238" s="375"/>
      <c r="BA238" s="376"/>
      <c r="BB238" s="311"/>
      <c r="BC238" s="286"/>
      <c r="BD238" s="286"/>
      <c r="BE238" s="286"/>
      <c r="BF238" s="287"/>
    </row>
    <row r="239" spans="2:58" ht="20.25" customHeight="1" x14ac:dyDescent="0.2">
      <c r="B239" s="385"/>
      <c r="C239" s="297"/>
      <c r="D239" s="633"/>
      <c r="E239" s="298"/>
      <c r="F239" s="23"/>
      <c r="G239" s="259"/>
      <c r="H239" s="263"/>
      <c r="I239" s="264"/>
      <c r="J239" s="264"/>
      <c r="K239" s="265"/>
      <c r="L239" s="269"/>
      <c r="M239" s="622"/>
      <c r="N239" s="622"/>
      <c r="O239" s="270"/>
      <c r="P239" s="623" t="s">
        <v>380</v>
      </c>
      <c r="Q239" s="624"/>
      <c r="R239" s="625"/>
      <c r="S239" s="56" t="str">
        <f>IF(S238="","",VLOOKUP(S238,'[2]シフト記号表（勤務時間帯）'!$C$6:$K$35,9,FALSE))</f>
        <v/>
      </c>
      <c r="T239" s="57" t="str">
        <f>IF(T238="","",VLOOKUP(T238,'[2]シフト記号表（勤務時間帯）'!$C$6:$K$35,9,FALSE))</f>
        <v/>
      </c>
      <c r="U239" s="57" t="str">
        <f>IF(U238="","",VLOOKUP(U238,'[2]シフト記号表（勤務時間帯）'!$C$6:$K$35,9,FALSE))</f>
        <v/>
      </c>
      <c r="V239" s="57" t="str">
        <f>IF(V238="","",VLOOKUP(V238,'[2]シフト記号表（勤務時間帯）'!$C$6:$K$35,9,FALSE))</f>
        <v/>
      </c>
      <c r="W239" s="57" t="str">
        <f>IF(W238="","",VLOOKUP(W238,'[2]シフト記号表（勤務時間帯）'!$C$6:$K$35,9,FALSE))</f>
        <v/>
      </c>
      <c r="X239" s="57" t="str">
        <f>IF(X238="","",VLOOKUP(X238,'[2]シフト記号表（勤務時間帯）'!$C$6:$K$35,9,FALSE))</f>
        <v/>
      </c>
      <c r="Y239" s="58" t="str">
        <f>IF(Y238="","",VLOOKUP(Y238,'[2]シフト記号表（勤務時間帯）'!$C$6:$K$35,9,FALSE))</f>
        <v/>
      </c>
      <c r="Z239" s="56" t="str">
        <f>IF(Z238="","",VLOOKUP(Z238,'[2]シフト記号表（勤務時間帯）'!$C$6:$K$35,9,FALSE))</f>
        <v/>
      </c>
      <c r="AA239" s="57" t="str">
        <f>IF(AA238="","",VLOOKUP(AA238,'[2]シフト記号表（勤務時間帯）'!$C$6:$K$35,9,FALSE))</f>
        <v/>
      </c>
      <c r="AB239" s="57" t="str">
        <f>IF(AB238="","",VLOOKUP(AB238,'[2]シフト記号表（勤務時間帯）'!$C$6:$K$35,9,FALSE))</f>
        <v/>
      </c>
      <c r="AC239" s="57" t="str">
        <f>IF(AC238="","",VLOOKUP(AC238,'[2]シフト記号表（勤務時間帯）'!$C$6:$K$35,9,FALSE))</f>
        <v/>
      </c>
      <c r="AD239" s="57" t="str">
        <f>IF(AD238="","",VLOOKUP(AD238,'[2]シフト記号表（勤務時間帯）'!$C$6:$K$35,9,FALSE))</f>
        <v/>
      </c>
      <c r="AE239" s="57" t="str">
        <f>IF(AE238="","",VLOOKUP(AE238,'[2]シフト記号表（勤務時間帯）'!$C$6:$K$35,9,FALSE))</f>
        <v/>
      </c>
      <c r="AF239" s="58" t="str">
        <f>IF(AF238="","",VLOOKUP(AF238,'[2]シフト記号表（勤務時間帯）'!$C$6:$K$35,9,FALSE))</f>
        <v/>
      </c>
      <c r="AG239" s="56" t="str">
        <f>IF(AG238="","",VLOOKUP(AG238,'[2]シフト記号表（勤務時間帯）'!$C$6:$K$35,9,FALSE))</f>
        <v/>
      </c>
      <c r="AH239" s="57" t="str">
        <f>IF(AH238="","",VLOOKUP(AH238,'[2]シフト記号表（勤務時間帯）'!$C$6:$K$35,9,FALSE))</f>
        <v/>
      </c>
      <c r="AI239" s="57" t="str">
        <f>IF(AI238="","",VLOOKUP(AI238,'[2]シフト記号表（勤務時間帯）'!$C$6:$K$35,9,FALSE))</f>
        <v/>
      </c>
      <c r="AJ239" s="57" t="str">
        <f>IF(AJ238="","",VLOOKUP(AJ238,'[2]シフト記号表（勤務時間帯）'!$C$6:$K$35,9,FALSE))</f>
        <v/>
      </c>
      <c r="AK239" s="57" t="str">
        <f>IF(AK238="","",VLOOKUP(AK238,'[2]シフト記号表（勤務時間帯）'!$C$6:$K$35,9,FALSE))</f>
        <v/>
      </c>
      <c r="AL239" s="57" t="str">
        <f>IF(AL238="","",VLOOKUP(AL238,'[2]シフト記号表（勤務時間帯）'!$C$6:$K$35,9,FALSE))</f>
        <v/>
      </c>
      <c r="AM239" s="58" t="str">
        <f>IF(AM238="","",VLOOKUP(AM238,'[2]シフト記号表（勤務時間帯）'!$C$6:$K$35,9,FALSE))</f>
        <v/>
      </c>
      <c r="AN239" s="56" t="str">
        <f>IF(AN238="","",VLOOKUP(AN238,'[2]シフト記号表（勤務時間帯）'!$C$6:$K$35,9,FALSE))</f>
        <v/>
      </c>
      <c r="AO239" s="57" t="str">
        <f>IF(AO238="","",VLOOKUP(AO238,'[2]シフト記号表（勤務時間帯）'!$C$6:$K$35,9,FALSE))</f>
        <v/>
      </c>
      <c r="AP239" s="57" t="str">
        <f>IF(AP238="","",VLOOKUP(AP238,'[2]シフト記号表（勤務時間帯）'!$C$6:$K$35,9,FALSE))</f>
        <v/>
      </c>
      <c r="AQ239" s="57" t="str">
        <f>IF(AQ238="","",VLOOKUP(AQ238,'[2]シフト記号表（勤務時間帯）'!$C$6:$K$35,9,FALSE))</f>
        <v/>
      </c>
      <c r="AR239" s="57" t="str">
        <f>IF(AR238="","",VLOOKUP(AR238,'[2]シフト記号表（勤務時間帯）'!$C$6:$K$35,9,FALSE))</f>
        <v/>
      </c>
      <c r="AS239" s="57" t="str">
        <f>IF(AS238="","",VLOOKUP(AS238,'[2]シフト記号表（勤務時間帯）'!$C$6:$K$35,9,FALSE))</f>
        <v/>
      </c>
      <c r="AT239" s="58" t="str">
        <f>IF(AT238="","",VLOOKUP(AT238,'[2]シフト記号表（勤務時間帯）'!$C$6:$K$35,9,FALSE))</f>
        <v/>
      </c>
      <c r="AU239" s="56" t="str">
        <f>IF(AU238="","",VLOOKUP(AU238,'[2]シフト記号表（勤務時間帯）'!$C$6:$K$35,9,FALSE))</f>
        <v/>
      </c>
      <c r="AV239" s="57" t="str">
        <f>IF(AV238="","",VLOOKUP(AV238,'[2]シフト記号表（勤務時間帯）'!$C$6:$K$35,9,FALSE))</f>
        <v/>
      </c>
      <c r="AW239" s="57" t="str">
        <f>IF(AW238="","",VLOOKUP(AW238,'[2]シフト記号表（勤務時間帯）'!$C$6:$K$35,9,FALSE))</f>
        <v/>
      </c>
      <c r="AX239" s="377">
        <f>IF($BB$3="４週",SUM(S239:AT239),IF($BB$3="暦月",SUM(S239:AW239),""))</f>
        <v>0</v>
      </c>
      <c r="AY239" s="378"/>
      <c r="AZ239" s="379">
        <f>IF($BB$3="４週",AX239/4,IF($BB$3="暦月",'通所介護（100名）'!AX239/('通所介護（100名）'!$BB$8/7),""))</f>
        <v>0</v>
      </c>
      <c r="BA239" s="380"/>
      <c r="BB239" s="312"/>
      <c r="BC239" s="622"/>
      <c r="BD239" s="622"/>
      <c r="BE239" s="622"/>
      <c r="BF239" s="270"/>
    </row>
    <row r="240" spans="2:58" ht="20.25" customHeight="1" x14ac:dyDescent="0.2">
      <c r="B240" s="385"/>
      <c r="C240" s="299"/>
      <c r="D240" s="300"/>
      <c r="E240" s="301"/>
      <c r="F240" s="62">
        <f>C238</f>
        <v>0</v>
      </c>
      <c r="G240" s="283"/>
      <c r="H240" s="263"/>
      <c r="I240" s="264"/>
      <c r="J240" s="264"/>
      <c r="K240" s="265"/>
      <c r="L240" s="288"/>
      <c r="M240" s="289"/>
      <c r="N240" s="289"/>
      <c r="O240" s="290"/>
      <c r="P240" s="627" t="s">
        <v>381</v>
      </c>
      <c r="Q240" s="628"/>
      <c r="R240" s="629"/>
      <c r="S240" s="59" t="str">
        <f>IF(S238="","",VLOOKUP(S238,'[2]シフト記号表（勤務時間帯）'!$C$6:$U$35,19,FALSE))</f>
        <v/>
      </c>
      <c r="T240" s="60" t="str">
        <f>IF(T238="","",VLOOKUP(T238,'[2]シフト記号表（勤務時間帯）'!$C$6:$U$35,19,FALSE))</f>
        <v/>
      </c>
      <c r="U240" s="60" t="str">
        <f>IF(U238="","",VLOOKUP(U238,'[2]シフト記号表（勤務時間帯）'!$C$6:$U$35,19,FALSE))</f>
        <v/>
      </c>
      <c r="V240" s="60" t="str">
        <f>IF(V238="","",VLOOKUP(V238,'[2]シフト記号表（勤務時間帯）'!$C$6:$U$35,19,FALSE))</f>
        <v/>
      </c>
      <c r="W240" s="60" t="str">
        <f>IF(W238="","",VLOOKUP(W238,'[2]シフト記号表（勤務時間帯）'!$C$6:$U$35,19,FALSE))</f>
        <v/>
      </c>
      <c r="X240" s="60" t="str">
        <f>IF(X238="","",VLOOKUP(X238,'[2]シフト記号表（勤務時間帯）'!$C$6:$U$35,19,FALSE))</f>
        <v/>
      </c>
      <c r="Y240" s="61" t="str">
        <f>IF(Y238="","",VLOOKUP(Y238,'[2]シフト記号表（勤務時間帯）'!$C$6:$U$35,19,FALSE))</f>
        <v/>
      </c>
      <c r="Z240" s="59" t="str">
        <f>IF(Z238="","",VLOOKUP(Z238,'[2]シフト記号表（勤務時間帯）'!$C$6:$U$35,19,FALSE))</f>
        <v/>
      </c>
      <c r="AA240" s="60" t="str">
        <f>IF(AA238="","",VLOOKUP(AA238,'[2]シフト記号表（勤務時間帯）'!$C$6:$U$35,19,FALSE))</f>
        <v/>
      </c>
      <c r="AB240" s="60" t="str">
        <f>IF(AB238="","",VLOOKUP(AB238,'[2]シフト記号表（勤務時間帯）'!$C$6:$U$35,19,FALSE))</f>
        <v/>
      </c>
      <c r="AC240" s="60" t="str">
        <f>IF(AC238="","",VLOOKUP(AC238,'[2]シフト記号表（勤務時間帯）'!$C$6:$U$35,19,FALSE))</f>
        <v/>
      </c>
      <c r="AD240" s="60" t="str">
        <f>IF(AD238="","",VLOOKUP(AD238,'[2]シフト記号表（勤務時間帯）'!$C$6:$U$35,19,FALSE))</f>
        <v/>
      </c>
      <c r="AE240" s="60" t="str">
        <f>IF(AE238="","",VLOOKUP(AE238,'[2]シフト記号表（勤務時間帯）'!$C$6:$U$35,19,FALSE))</f>
        <v/>
      </c>
      <c r="AF240" s="61" t="str">
        <f>IF(AF238="","",VLOOKUP(AF238,'[2]シフト記号表（勤務時間帯）'!$C$6:$U$35,19,FALSE))</f>
        <v/>
      </c>
      <c r="AG240" s="59" t="str">
        <f>IF(AG238="","",VLOOKUP(AG238,'[2]シフト記号表（勤務時間帯）'!$C$6:$U$35,19,FALSE))</f>
        <v/>
      </c>
      <c r="AH240" s="60" t="str">
        <f>IF(AH238="","",VLOOKUP(AH238,'[2]シフト記号表（勤務時間帯）'!$C$6:$U$35,19,FALSE))</f>
        <v/>
      </c>
      <c r="AI240" s="60" t="str">
        <f>IF(AI238="","",VLOOKUP(AI238,'[2]シフト記号表（勤務時間帯）'!$C$6:$U$35,19,FALSE))</f>
        <v/>
      </c>
      <c r="AJ240" s="60" t="str">
        <f>IF(AJ238="","",VLOOKUP(AJ238,'[2]シフト記号表（勤務時間帯）'!$C$6:$U$35,19,FALSE))</f>
        <v/>
      </c>
      <c r="AK240" s="60" t="str">
        <f>IF(AK238="","",VLOOKUP(AK238,'[2]シフト記号表（勤務時間帯）'!$C$6:$U$35,19,FALSE))</f>
        <v/>
      </c>
      <c r="AL240" s="60" t="str">
        <f>IF(AL238="","",VLOOKUP(AL238,'[2]シフト記号表（勤務時間帯）'!$C$6:$U$35,19,FALSE))</f>
        <v/>
      </c>
      <c r="AM240" s="61" t="str">
        <f>IF(AM238="","",VLOOKUP(AM238,'[2]シフト記号表（勤務時間帯）'!$C$6:$U$35,19,FALSE))</f>
        <v/>
      </c>
      <c r="AN240" s="59" t="str">
        <f>IF(AN238="","",VLOOKUP(AN238,'[2]シフト記号表（勤務時間帯）'!$C$6:$U$35,19,FALSE))</f>
        <v/>
      </c>
      <c r="AO240" s="60" t="str">
        <f>IF(AO238="","",VLOOKUP(AO238,'[2]シフト記号表（勤務時間帯）'!$C$6:$U$35,19,FALSE))</f>
        <v/>
      </c>
      <c r="AP240" s="60" t="str">
        <f>IF(AP238="","",VLOOKUP(AP238,'[2]シフト記号表（勤務時間帯）'!$C$6:$U$35,19,FALSE))</f>
        <v/>
      </c>
      <c r="AQ240" s="60" t="str">
        <f>IF(AQ238="","",VLOOKUP(AQ238,'[2]シフト記号表（勤務時間帯）'!$C$6:$U$35,19,FALSE))</f>
        <v/>
      </c>
      <c r="AR240" s="60" t="str">
        <f>IF(AR238="","",VLOOKUP(AR238,'[2]シフト記号表（勤務時間帯）'!$C$6:$U$35,19,FALSE))</f>
        <v/>
      </c>
      <c r="AS240" s="60" t="str">
        <f>IF(AS238="","",VLOOKUP(AS238,'[2]シフト記号表（勤務時間帯）'!$C$6:$U$35,19,FALSE))</f>
        <v/>
      </c>
      <c r="AT240" s="61" t="str">
        <f>IF(AT238="","",VLOOKUP(AT238,'[2]シフト記号表（勤務時間帯）'!$C$6:$U$35,19,FALSE))</f>
        <v/>
      </c>
      <c r="AU240" s="59" t="str">
        <f>IF(AU238="","",VLOOKUP(AU238,'[2]シフト記号表（勤務時間帯）'!$C$6:$U$35,19,FALSE))</f>
        <v/>
      </c>
      <c r="AV240" s="60" t="str">
        <f>IF(AV238="","",VLOOKUP(AV238,'[2]シフト記号表（勤務時間帯）'!$C$6:$U$35,19,FALSE))</f>
        <v/>
      </c>
      <c r="AW240" s="60" t="str">
        <f>IF(AW238="","",VLOOKUP(AW238,'[2]シフト記号表（勤務時間帯）'!$C$6:$U$35,19,FALSE))</f>
        <v/>
      </c>
      <c r="AX240" s="381">
        <f>IF($BB$3="４週",SUM(S240:AT240),IF($BB$3="暦月",SUM(S240:AW240),""))</f>
        <v>0</v>
      </c>
      <c r="AY240" s="382"/>
      <c r="AZ240" s="383">
        <f>IF($BB$3="４週",AX240/4,IF($BB$3="暦月",'通所介護（100名）'!AX240/('通所介護（100名）'!$BB$8/7),""))</f>
        <v>0</v>
      </c>
      <c r="BA240" s="384"/>
      <c r="BB240" s="313"/>
      <c r="BC240" s="289"/>
      <c r="BD240" s="289"/>
      <c r="BE240" s="289"/>
      <c r="BF240" s="290"/>
    </row>
    <row r="241" spans="2:58" ht="20.25" customHeight="1" x14ac:dyDescent="0.2">
      <c r="B241" s="385">
        <f>B238+1</f>
        <v>74</v>
      </c>
      <c r="C241" s="294"/>
      <c r="D241" s="295"/>
      <c r="E241" s="296"/>
      <c r="F241" s="126"/>
      <c r="G241" s="282"/>
      <c r="H241" s="284"/>
      <c r="I241" s="264"/>
      <c r="J241" s="264"/>
      <c r="K241" s="265"/>
      <c r="L241" s="285"/>
      <c r="M241" s="286"/>
      <c r="N241" s="286"/>
      <c r="O241" s="287"/>
      <c r="P241" s="630" t="s">
        <v>377</v>
      </c>
      <c r="Q241" s="631"/>
      <c r="R241" s="632"/>
      <c r="S241" s="53"/>
      <c r="T241" s="54"/>
      <c r="U241" s="54"/>
      <c r="V241" s="54"/>
      <c r="W241" s="54"/>
      <c r="X241" s="54"/>
      <c r="Y241" s="55"/>
      <c r="Z241" s="53"/>
      <c r="AA241" s="54"/>
      <c r="AB241" s="54"/>
      <c r="AC241" s="54"/>
      <c r="AD241" s="54"/>
      <c r="AE241" s="54"/>
      <c r="AF241" s="55"/>
      <c r="AG241" s="53"/>
      <c r="AH241" s="54"/>
      <c r="AI241" s="54"/>
      <c r="AJ241" s="54"/>
      <c r="AK241" s="54"/>
      <c r="AL241" s="54"/>
      <c r="AM241" s="55"/>
      <c r="AN241" s="53"/>
      <c r="AO241" s="54"/>
      <c r="AP241" s="54"/>
      <c r="AQ241" s="54"/>
      <c r="AR241" s="54"/>
      <c r="AS241" s="54"/>
      <c r="AT241" s="55"/>
      <c r="AU241" s="53"/>
      <c r="AV241" s="54"/>
      <c r="AW241" s="54"/>
      <c r="AX241" s="373"/>
      <c r="AY241" s="374"/>
      <c r="AZ241" s="375"/>
      <c r="BA241" s="376"/>
      <c r="BB241" s="311"/>
      <c r="BC241" s="286"/>
      <c r="BD241" s="286"/>
      <c r="BE241" s="286"/>
      <c r="BF241" s="287"/>
    </row>
    <row r="242" spans="2:58" ht="20.25" customHeight="1" x14ac:dyDescent="0.2">
      <c r="B242" s="385"/>
      <c r="C242" s="297"/>
      <c r="D242" s="633"/>
      <c r="E242" s="298"/>
      <c r="F242" s="23"/>
      <c r="G242" s="259"/>
      <c r="H242" s="263"/>
      <c r="I242" s="264"/>
      <c r="J242" s="264"/>
      <c r="K242" s="265"/>
      <c r="L242" s="269"/>
      <c r="M242" s="622"/>
      <c r="N242" s="622"/>
      <c r="O242" s="270"/>
      <c r="P242" s="623" t="s">
        <v>380</v>
      </c>
      <c r="Q242" s="624"/>
      <c r="R242" s="625"/>
      <c r="S242" s="56" t="str">
        <f>IF(S241="","",VLOOKUP(S241,'[2]シフト記号表（勤務時間帯）'!$C$6:$K$35,9,FALSE))</f>
        <v/>
      </c>
      <c r="T242" s="57" t="str">
        <f>IF(T241="","",VLOOKUP(T241,'[2]シフト記号表（勤務時間帯）'!$C$6:$K$35,9,FALSE))</f>
        <v/>
      </c>
      <c r="U242" s="57" t="str">
        <f>IF(U241="","",VLOOKUP(U241,'[2]シフト記号表（勤務時間帯）'!$C$6:$K$35,9,FALSE))</f>
        <v/>
      </c>
      <c r="V242" s="57" t="str">
        <f>IF(V241="","",VLOOKUP(V241,'[2]シフト記号表（勤務時間帯）'!$C$6:$K$35,9,FALSE))</f>
        <v/>
      </c>
      <c r="W242" s="57" t="str">
        <f>IF(W241="","",VLOOKUP(W241,'[2]シフト記号表（勤務時間帯）'!$C$6:$K$35,9,FALSE))</f>
        <v/>
      </c>
      <c r="X242" s="57" t="str">
        <f>IF(X241="","",VLOOKUP(X241,'[2]シフト記号表（勤務時間帯）'!$C$6:$K$35,9,FALSE))</f>
        <v/>
      </c>
      <c r="Y242" s="58" t="str">
        <f>IF(Y241="","",VLOOKUP(Y241,'[2]シフト記号表（勤務時間帯）'!$C$6:$K$35,9,FALSE))</f>
        <v/>
      </c>
      <c r="Z242" s="56" t="str">
        <f>IF(Z241="","",VLOOKUP(Z241,'[2]シフト記号表（勤務時間帯）'!$C$6:$K$35,9,FALSE))</f>
        <v/>
      </c>
      <c r="AA242" s="57" t="str">
        <f>IF(AA241="","",VLOOKUP(AA241,'[2]シフト記号表（勤務時間帯）'!$C$6:$K$35,9,FALSE))</f>
        <v/>
      </c>
      <c r="AB242" s="57" t="str">
        <f>IF(AB241="","",VLOOKUP(AB241,'[2]シフト記号表（勤務時間帯）'!$C$6:$K$35,9,FALSE))</f>
        <v/>
      </c>
      <c r="AC242" s="57" t="str">
        <f>IF(AC241="","",VLOOKUP(AC241,'[2]シフト記号表（勤務時間帯）'!$C$6:$K$35,9,FALSE))</f>
        <v/>
      </c>
      <c r="AD242" s="57" t="str">
        <f>IF(AD241="","",VLOOKUP(AD241,'[2]シフト記号表（勤務時間帯）'!$C$6:$K$35,9,FALSE))</f>
        <v/>
      </c>
      <c r="AE242" s="57" t="str">
        <f>IF(AE241="","",VLOOKUP(AE241,'[2]シフト記号表（勤務時間帯）'!$C$6:$K$35,9,FALSE))</f>
        <v/>
      </c>
      <c r="AF242" s="58" t="str">
        <f>IF(AF241="","",VLOOKUP(AF241,'[2]シフト記号表（勤務時間帯）'!$C$6:$K$35,9,FALSE))</f>
        <v/>
      </c>
      <c r="AG242" s="56" t="str">
        <f>IF(AG241="","",VLOOKUP(AG241,'[2]シフト記号表（勤務時間帯）'!$C$6:$K$35,9,FALSE))</f>
        <v/>
      </c>
      <c r="AH242" s="57" t="str">
        <f>IF(AH241="","",VLOOKUP(AH241,'[2]シフト記号表（勤務時間帯）'!$C$6:$K$35,9,FALSE))</f>
        <v/>
      </c>
      <c r="AI242" s="57" t="str">
        <f>IF(AI241="","",VLOOKUP(AI241,'[2]シフト記号表（勤務時間帯）'!$C$6:$K$35,9,FALSE))</f>
        <v/>
      </c>
      <c r="AJ242" s="57" t="str">
        <f>IF(AJ241="","",VLOOKUP(AJ241,'[2]シフト記号表（勤務時間帯）'!$C$6:$K$35,9,FALSE))</f>
        <v/>
      </c>
      <c r="AK242" s="57" t="str">
        <f>IF(AK241="","",VLOOKUP(AK241,'[2]シフト記号表（勤務時間帯）'!$C$6:$K$35,9,FALSE))</f>
        <v/>
      </c>
      <c r="AL242" s="57" t="str">
        <f>IF(AL241="","",VLOOKUP(AL241,'[2]シフト記号表（勤務時間帯）'!$C$6:$K$35,9,FALSE))</f>
        <v/>
      </c>
      <c r="AM242" s="58" t="str">
        <f>IF(AM241="","",VLOOKUP(AM241,'[2]シフト記号表（勤務時間帯）'!$C$6:$K$35,9,FALSE))</f>
        <v/>
      </c>
      <c r="AN242" s="56" t="str">
        <f>IF(AN241="","",VLOOKUP(AN241,'[2]シフト記号表（勤務時間帯）'!$C$6:$K$35,9,FALSE))</f>
        <v/>
      </c>
      <c r="AO242" s="57" t="str">
        <f>IF(AO241="","",VLOOKUP(AO241,'[2]シフト記号表（勤務時間帯）'!$C$6:$K$35,9,FALSE))</f>
        <v/>
      </c>
      <c r="AP242" s="57" t="str">
        <f>IF(AP241="","",VLOOKUP(AP241,'[2]シフト記号表（勤務時間帯）'!$C$6:$K$35,9,FALSE))</f>
        <v/>
      </c>
      <c r="AQ242" s="57" t="str">
        <f>IF(AQ241="","",VLOOKUP(AQ241,'[2]シフト記号表（勤務時間帯）'!$C$6:$K$35,9,FALSE))</f>
        <v/>
      </c>
      <c r="AR242" s="57" t="str">
        <f>IF(AR241="","",VLOOKUP(AR241,'[2]シフト記号表（勤務時間帯）'!$C$6:$K$35,9,FALSE))</f>
        <v/>
      </c>
      <c r="AS242" s="57" t="str">
        <f>IF(AS241="","",VLOOKUP(AS241,'[2]シフト記号表（勤務時間帯）'!$C$6:$K$35,9,FALSE))</f>
        <v/>
      </c>
      <c r="AT242" s="58" t="str">
        <f>IF(AT241="","",VLOOKUP(AT241,'[2]シフト記号表（勤務時間帯）'!$C$6:$K$35,9,FALSE))</f>
        <v/>
      </c>
      <c r="AU242" s="56" t="str">
        <f>IF(AU241="","",VLOOKUP(AU241,'[2]シフト記号表（勤務時間帯）'!$C$6:$K$35,9,FALSE))</f>
        <v/>
      </c>
      <c r="AV242" s="57" t="str">
        <f>IF(AV241="","",VLOOKUP(AV241,'[2]シフト記号表（勤務時間帯）'!$C$6:$K$35,9,FALSE))</f>
        <v/>
      </c>
      <c r="AW242" s="57" t="str">
        <f>IF(AW241="","",VLOOKUP(AW241,'[2]シフト記号表（勤務時間帯）'!$C$6:$K$35,9,FALSE))</f>
        <v/>
      </c>
      <c r="AX242" s="377">
        <f>IF($BB$3="４週",SUM(S242:AT242),IF($BB$3="暦月",SUM(S242:AW242),""))</f>
        <v>0</v>
      </c>
      <c r="AY242" s="378"/>
      <c r="AZ242" s="379">
        <f>IF($BB$3="４週",AX242/4,IF($BB$3="暦月",'通所介護（100名）'!AX242/('通所介護（100名）'!$BB$8/7),""))</f>
        <v>0</v>
      </c>
      <c r="BA242" s="380"/>
      <c r="BB242" s="312"/>
      <c r="BC242" s="622"/>
      <c r="BD242" s="622"/>
      <c r="BE242" s="622"/>
      <c r="BF242" s="270"/>
    </row>
    <row r="243" spans="2:58" ht="20.25" customHeight="1" x14ac:dyDescent="0.2">
      <c r="B243" s="385"/>
      <c r="C243" s="299"/>
      <c r="D243" s="300"/>
      <c r="E243" s="301"/>
      <c r="F243" s="62">
        <f>C241</f>
        <v>0</v>
      </c>
      <c r="G243" s="283"/>
      <c r="H243" s="263"/>
      <c r="I243" s="264"/>
      <c r="J243" s="264"/>
      <c r="K243" s="265"/>
      <c r="L243" s="288"/>
      <c r="M243" s="289"/>
      <c r="N243" s="289"/>
      <c r="O243" s="290"/>
      <c r="P243" s="627" t="s">
        <v>381</v>
      </c>
      <c r="Q243" s="628"/>
      <c r="R243" s="629"/>
      <c r="S243" s="59" t="str">
        <f>IF(S241="","",VLOOKUP(S241,'[2]シフト記号表（勤務時間帯）'!$C$6:$U$35,19,FALSE))</f>
        <v/>
      </c>
      <c r="T243" s="60" t="str">
        <f>IF(T241="","",VLOOKUP(T241,'[2]シフト記号表（勤務時間帯）'!$C$6:$U$35,19,FALSE))</f>
        <v/>
      </c>
      <c r="U243" s="60" t="str">
        <f>IF(U241="","",VLOOKUP(U241,'[2]シフト記号表（勤務時間帯）'!$C$6:$U$35,19,FALSE))</f>
        <v/>
      </c>
      <c r="V243" s="60" t="str">
        <f>IF(V241="","",VLOOKUP(V241,'[2]シフト記号表（勤務時間帯）'!$C$6:$U$35,19,FALSE))</f>
        <v/>
      </c>
      <c r="W243" s="60" t="str">
        <f>IF(W241="","",VLOOKUP(W241,'[2]シフト記号表（勤務時間帯）'!$C$6:$U$35,19,FALSE))</f>
        <v/>
      </c>
      <c r="X243" s="60" t="str">
        <f>IF(X241="","",VLOOKUP(X241,'[2]シフト記号表（勤務時間帯）'!$C$6:$U$35,19,FALSE))</f>
        <v/>
      </c>
      <c r="Y243" s="61" t="str">
        <f>IF(Y241="","",VLOOKUP(Y241,'[2]シフト記号表（勤務時間帯）'!$C$6:$U$35,19,FALSE))</f>
        <v/>
      </c>
      <c r="Z243" s="59" t="str">
        <f>IF(Z241="","",VLOOKUP(Z241,'[2]シフト記号表（勤務時間帯）'!$C$6:$U$35,19,FALSE))</f>
        <v/>
      </c>
      <c r="AA243" s="60" t="str">
        <f>IF(AA241="","",VLOOKUP(AA241,'[2]シフト記号表（勤務時間帯）'!$C$6:$U$35,19,FALSE))</f>
        <v/>
      </c>
      <c r="AB243" s="60" t="str">
        <f>IF(AB241="","",VLOOKUP(AB241,'[2]シフト記号表（勤務時間帯）'!$C$6:$U$35,19,FALSE))</f>
        <v/>
      </c>
      <c r="AC243" s="60" t="str">
        <f>IF(AC241="","",VLOOKUP(AC241,'[2]シフト記号表（勤務時間帯）'!$C$6:$U$35,19,FALSE))</f>
        <v/>
      </c>
      <c r="AD243" s="60" t="str">
        <f>IF(AD241="","",VLOOKUP(AD241,'[2]シフト記号表（勤務時間帯）'!$C$6:$U$35,19,FALSE))</f>
        <v/>
      </c>
      <c r="AE243" s="60" t="str">
        <f>IF(AE241="","",VLOOKUP(AE241,'[2]シフト記号表（勤務時間帯）'!$C$6:$U$35,19,FALSE))</f>
        <v/>
      </c>
      <c r="AF243" s="61" t="str">
        <f>IF(AF241="","",VLOOKUP(AF241,'[2]シフト記号表（勤務時間帯）'!$C$6:$U$35,19,FALSE))</f>
        <v/>
      </c>
      <c r="AG243" s="59" t="str">
        <f>IF(AG241="","",VLOOKUP(AG241,'[2]シフト記号表（勤務時間帯）'!$C$6:$U$35,19,FALSE))</f>
        <v/>
      </c>
      <c r="AH243" s="60" t="str">
        <f>IF(AH241="","",VLOOKUP(AH241,'[2]シフト記号表（勤務時間帯）'!$C$6:$U$35,19,FALSE))</f>
        <v/>
      </c>
      <c r="AI243" s="60" t="str">
        <f>IF(AI241="","",VLOOKUP(AI241,'[2]シフト記号表（勤務時間帯）'!$C$6:$U$35,19,FALSE))</f>
        <v/>
      </c>
      <c r="AJ243" s="60" t="str">
        <f>IF(AJ241="","",VLOOKUP(AJ241,'[2]シフト記号表（勤務時間帯）'!$C$6:$U$35,19,FALSE))</f>
        <v/>
      </c>
      <c r="AK243" s="60" t="str">
        <f>IF(AK241="","",VLOOKUP(AK241,'[2]シフト記号表（勤務時間帯）'!$C$6:$U$35,19,FALSE))</f>
        <v/>
      </c>
      <c r="AL243" s="60" t="str">
        <f>IF(AL241="","",VLOOKUP(AL241,'[2]シフト記号表（勤務時間帯）'!$C$6:$U$35,19,FALSE))</f>
        <v/>
      </c>
      <c r="AM243" s="61" t="str">
        <f>IF(AM241="","",VLOOKUP(AM241,'[2]シフト記号表（勤務時間帯）'!$C$6:$U$35,19,FALSE))</f>
        <v/>
      </c>
      <c r="AN243" s="59" t="str">
        <f>IF(AN241="","",VLOOKUP(AN241,'[2]シフト記号表（勤務時間帯）'!$C$6:$U$35,19,FALSE))</f>
        <v/>
      </c>
      <c r="AO243" s="60" t="str">
        <f>IF(AO241="","",VLOOKUP(AO241,'[2]シフト記号表（勤務時間帯）'!$C$6:$U$35,19,FALSE))</f>
        <v/>
      </c>
      <c r="AP243" s="60" t="str">
        <f>IF(AP241="","",VLOOKUP(AP241,'[2]シフト記号表（勤務時間帯）'!$C$6:$U$35,19,FALSE))</f>
        <v/>
      </c>
      <c r="AQ243" s="60" t="str">
        <f>IF(AQ241="","",VLOOKUP(AQ241,'[2]シフト記号表（勤務時間帯）'!$C$6:$U$35,19,FALSE))</f>
        <v/>
      </c>
      <c r="AR243" s="60" t="str">
        <f>IF(AR241="","",VLOOKUP(AR241,'[2]シフト記号表（勤務時間帯）'!$C$6:$U$35,19,FALSE))</f>
        <v/>
      </c>
      <c r="AS243" s="60" t="str">
        <f>IF(AS241="","",VLOOKUP(AS241,'[2]シフト記号表（勤務時間帯）'!$C$6:$U$35,19,FALSE))</f>
        <v/>
      </c>
      <c r="AT243" s="61" t="str">
        <f>IF(AT241="","",VLOOKUP(AT241,'[2]シフト記号表（勤務時間帯）'!$C$6:$U$35,19,FALSE))</f>
        <v/>
      </c>
      <c r="AU243" s="59" t="str">
        <f>IF(AU241="","",VLOOKUP(AU241,'[2]シフト記号表（勤務時間帯）'!$C$6:$U$35,19,FALSE))</f>
        <v/>
      </c>
      <c r="AV243" s="60" t="str">
        <f>IF(AV241="","",VLOOKUP(AV241,'[2]シフト記号表（勤務時間帯）'!$C$6:$U$35,19,FALSE))</f>
        <v/>
      </c>
      <c r="AW243" s="60" t="str">
        <f>IF(AW241="","",VLOOKUP(AW241,'[2]シフト記号表（勤務時間帯）'!$C$6:$U$35,19,FALSE))</f>
        <v/>
      </c>
      <c r="AX243" s="381">
        <f>IF($BB$3="４週",SUM(S243:AT243),IF($BB$3="暦月",SUM(S243:AW243),""))</f>
        <v>0</v>
      </c>
      <c r="AY243" s="382"/>
      <c r="AZ243" s="383">
        <f>IF($BB$3="４週",AX243/4,IF($BB$3="暦月",'通所介護（100名）'!AX243/('通所介護（100名）'!$BB$8/7),""))</f>
        <v>0</v>
      </c>
      <c r="BA243" s="384"/>
      <c r="BB243" s="313"/>
      <c r="BC243" s="289"/>
      <c r="BD243" s="289"/>
      <c r="BE243" s="289"/>
      <c r="BF243" s="290"/>
    </row>
    <row r="244" spans="2:58" ht="20.25" customHeight="1" x14ac:dyDescent="0.2">
      <c r="B244" s="385">
        <f>B241+1</f>
        <v>75</v>
      </c>
      <c r="C244" s="294"/>
      <c r="D244" s="295"/>
      <c r="E244" s="296"/>
      <c r="F244" s="126"/>
      <c r="G244" s="282"/>
      <c r="H244" s="284"/>
      <c r="I244" s="264"/>
      <c r="J244" s="264"/>
      <c r="K244" s="265"/>
      <c r="L244" s="285"/>
      <c r="M244" s="286"/>
      <c r="N244" s="286"/>
      <c r="O244" s="287"/>
      <c r="P244" s="630" t="s">
        <v>377</v>
      </c>
      <c r="Q244" s="631"/>
      <c r="R244" s="632"/>
      <c r="S244" s="53"/>
      <c r="T244" s="54"/>
      <c r="U244" s="54"/>
      <c r="V244" s="54"/>
      <c r="W244" s="54"/>
      <c r="X244" s="54"/>
      <c r="Y244" s="55"/>
      <c r="Z244" s="53"/>
      <c r="AA244" s="54"/>
      <c r="AB244" s="54"/>
      <c r="AC244" s="54"/>
      <c r="AD244" s="54"/>
      <c r="AE244" s="54"/>
      <c r="AF244" s="55"/>
      <c r="AG244" s="53"/>
      <c r="AH244" s="54"/>
      <c r="AI244" s="54"/>
      <c r="AJ244" s="54"/>
      <c r="AK244" s="54"/>
      <c r="AL244" s="54"/>
      <c r="AM244" s="55"/>
      <c r="AN244" s="53"/>
      <c r="AO244" s="54"/>
      <c r="AP244" s="54"/>
      <c r="AQ244" s="54"/>
      <c r="AR244" s="54"/>
      <c r="AS244" s="54"/>
      <c r="AT244" s="55"/>
      <c r="AU244" s="53"/>
      <c r="AV244" s="54"/>
      <c r="AW244" s="54"/>
      <c r="AX244" s="373"/>
      <c r="AY244" s="374"/>
      <c r="AZ244" s="375"/>
      <c r="BA244" s="376"/>
      <c r="BB244" s="311"/>
      <c r="BC244" s="286"/>
      <c r="BD244" s="286"/>
      <c r="BE244" s="286"/>
      <c r="BF244" s="287"/>
    </row>
    <row r="245" spans="2:58" ht="20.25" customHeight="1" x14ac:dyDescent="0.2">
      <c r="B245" s="385"/>
      <c r="C245" s="297"/>
      <c r="D245" s="633"/>
      <c r="E245" s="298"/>
      <c r="F245" s="23"/>
      <c r="G245" s="259"/>
      <c r="H245" s="263"/>
      <c r="I245" s="264"/>
      <c r="J245" s="264"/>
      <c r="K245" s="265"/>
      <c r="L245" s="269"/>
      <c r="M245" s="622"/>
      <c r="N245" s="622"/>
      <c r="O245" s="270"/>
      <c r="P245" s="623" t="s">
        <v>380</v>
      </c>
      <c r="Q245" s="624"/>
      <c r="R245" s="625"/>
      <c r="S245" s="56" t="str">
        <f>IF(S244="","",VLOOKUP(S244,'[2]シフト記号表（勤務時間帯）'!$C$6:$K$35,9,FALSE))</f>
        <v/>
      </c>
      <c r="T245" s="57" t="str">
        <f>IF(T244="","",VLOOKUP(T244,'[2]シフト記号表（勤務時間帯）'!$C$6:$K$35,9,FALSE))</f>
        <v/>
      </c>
      <c r="U245" s="57" t="str">
        <f>IF(U244="","",VLOOKUP(U244,'[2]シフト記号表（勤務時間帯）'!$C$6:$K$35,9,FALSE))</f>
        <v/>
      </c>
      <c r="V245" s="57" t="str">
        <f>IF(V244="","",VLOOKUP(V244,'[2]シフト記号表（勤務時間帯）'!$C$6:$K$35,9,FALSE))</f>
        <v/>
      </c>
      <c r="W245" s="57" t="str">
        <f>IF(W244="","",VLOOKUP(W244,'[2]シフト記号表（勤務時間帯）'!$C$6:$K$35,9,FALSE))</f>
        <v/>
      </c>
      <c r="X245" s="57" t="str">
        <f>IF(X244="","",VLOOKUP(X244,'[2]シフト記号表（勤務時間帯）'!$C$6:$K$35,9,FALSE))</f>
        <v/>
      </c>
      <c r="Y245" s="58" t="str">
        <f>IF(Y244="","",VLOOKUP(Y244,'[2]シフト記号表（勤務時間帯）'!$C$6:$K$35,9,FALSE))</f>
        <v/>
      </c>
      <c r="Z245" s="56" t="str">
        <f>IF(Z244="","",VLOOKUP(Z244,'[2]シフト記号表（勤務時間帯）'!$C$6:$K$35,9,FALSE))</f>
        <v/>
      </c>
      <c r="AA245" s="57" t="str">
        <f>IF(AA244="","",VLOOKUP(AA244,'[2]シフト記号表（勤務時間帯）'!$C$6:$K$35,9,FALSE))</f>
        <v/>
      </c>
      <c r="AB245" s="57" t="str">
        <f>IF(AB244="","",VLOOKUP(AB244,'[2]シフト記号表（勤務時間帯）'!$C$6:$K$35,9,FALSE))</f>
        <v/>
      </c>
      <c r="AC245" s="57" t="str">
        <f>IF(AC244="","",VLOOKUP(AC244,'[2]シフト記号表（勤務時間帯）'!$C$6:$K$35,9,FALSE))</f>
        <v/>
      </c>
      <c r="AD245" s="57" t="str">
        <f>IF(AD244="","",VLOOKUP(AD244,'[2]シフト記号表（勤務時間帯）'!$C$6:$K$35,9,FALSE))</f>
        <v/>
      </c>
      <c r="AE245" s="57" t="str">
        <f>IF(AE244="","",VLOOKUP(AE244,'[2]シフト記号表（勤務時間帯）'!$C$6:$K$35,9,FALSE))</f>
        <v/>
      </c>
      <c r="AF245" s="58" t="str">
        <f>IF(AF244="","",VLOOKUP(AF244,'[2]シフト記号表（勤務時間帯）'!$C$6:$K$35,9,FALSE))</f>
        <v/>
      </c>
      <c r="AG245" s="56" t="str">
        <f>IF(AG244="","",VLOOKUP(AG244,'[2]シフト記号表（勤務時間帯）'!$C$6:$K$35,9,FALSE))</f>
        <v/>
      </c>
      <c r="AH245" s="57" t="str">
        <f>IF(AH244="","",VLOOKUP(AH244,'[2]シフト記号表（勤務時間帯）'!$C$6:$K$35,9,FALSE))</f>
        <v/>
      </c>
      <c r="AI245" s="57" t="str">
        <f>IF(AI244="","",VLOOKUP(AI244,'[2]シフト記号表（勤務時間帯）'!$C$6:$K$35,9,FALSE))</f>
        <v/>
      </c>
      <c r="AJ245" s="57" t="str">
        <f>IF(AJ244="","",VLOOKUP(AJ244,'[2]シフト記号表（勤務時間帯）'!$C$6:$K$35,9,FALSE))</f>
        <v/>
      </c>
      <c r="AK245" s="57" t="str">
        <f>IF(AK244="","",VLOOKUP(AK244,'[2]シフト記号表（勤務時間帯）'!$C$6:$K$35,9,FALSE))</f>
        <v/>
      </c>
      <c r="AL245" s="57" t="str">
        <f>IF(AL244="","",VLOOKUP(AL244,'[2]シフト記号表（勤務時間帯）'!$C$6:$K$35,9,FALSE))</f>
        <v/>
      </c>
      <c r="AM245" s="58" t="str">
        <f>IF(AM244="","",VLOOKUP(AM244,'[2]シフト記号表（勤務時間帯）'!$C$6:$K$35,9,FALSE))</f>
        <v/>
      </c>
      <c r="AN245" s="56" t="str">
        <f>IF(AN244="","",VLOOKUP(AN244,'[2]シフト記号表（勤務時間帯）'!$C$6:$K$35,9,FALSE))</f>
        <v/>
      </c>
      <c r="AO245" s="57" t="str">
        <f>IF(AO244="","",VLOOKUP(AO244,'[2]シフト記号表（勤務時間帯）'!$C$6:$K$35,9,FALSE))</f>
        <v/>
      </c>
      <c r="AP245" s="57" t="str">
        <f>IF(AP244="","",VLOOKUP(AP244,'[2]シフト記号表（勤務時間帯）'!$C$6:$K$35,9,FALSE))</f>
        <v/>
      </c>
      <c r="AQ245" s="57" t="str">
        <f>IF(AQ244="","",VLOOKUP(AQ244,'[2]シフト記号表（勤務時間帯）'!$C$6:$K$35,9,FALSE))</f>
        <v/>
      </c>
      <c r="AR245" s="57" t="str">
        <f>IF(AR244="","",VLOOKUP(AR244,'[2]シフト記号表（勤務時間帯）'!$C$6:$K$35,9,FALSE))</f>
        <v/>
      </c>
      <c r="AS245" s="57" t="str">
        <f>IF(AS244="","",VLOOKUP(AS244,'[2]シフト記号表（勤務時間帯）'!$C$6:$K$35,9,FALSE))</f>
        <v/>
      </c>
      <c r="AT245" s="58" t="str">
        <f>IF(AT244="","",VLOOKUP(AT244,'[2]シフト記号表（勤務時間帯）'!$C$6:$K$35,9,FALSE))</f>
        <v/>
      </c>
      <c r="AU245" s="56" t="str">
        <f>IF(AU244="","",VLOOKUP(AU244,'[2]シフト記号表（勤務時間帯）'!$C$6:$K$35,9,FALSE))</f>
        <v/>
      </c>
      <c r="AV245" s="57" t="str">
        <f>IF(AV244="","",VLOOKUP(AV244,'[2]シフト記号表（勤務時間帯）'!$C$6:$K$35,9,FALSE))</f>
        <v/>
      </c>
      <c r="AW245" s="57" t="str">
        <f>IF(AW244="","",VLOOKUP(AW244,'[2]シフト記号表（勤務時間帯）'!$C$6:$K$35,9,FALSE))</f>
        <v/>
      </c>
      <c r="AX245" s="377">
        <f>IF($BB$3="４週",SUM(S245:AT245),IF($BB$3="暦月",SUM(S245:AW245),""))</f>
        <v>0</v>
      </c>
      <c r="AY245" s="378"/>
      <c r="AZ245" s="379">
        <f>IF($BB$3="４週",AX245/4,IF($BB$3="暦月",'通所介護（100名）'!AX245/('通所介護（100名）'!$BB$8/7),""))</f>
        <v>0</v>
      </c>
      <c r="BA245" s="380"/>
      <c r="BB245" s="312"/>
      <c r="BC245" s="622"/>
      <c r="BD245" s="622"/>
      <c r="BE245" s="622"/>
      <c r="BF245" s="270"/>
    </row>
    <row r="246" spans="2:58" ht="20.25" customHeight="1" x14ac:dyDescent="0.2">
      <c r="B246" s="385"/>
      <c r="C246" s="299"/>
      <c r="D246" s="300"/>
      <c r="E246" s="301"/>
      <c r="F246" s="62">
        <f>C244</f>
        <v>0</v>
      </c>
      <c r="G246" s="283"/>
      <c r="H246" s="263"/>
      <c r="I246" s="264"/>
      <c r="J246" s="264"/>
      <c r="K246" s="265"/>
      <c r="L246" s="288"/>
      <c r="M246" s="289"/>
      <c r="N246" s="289"/>
      <c r="O246" s="290"/>
      <c r="P246" s="627" t="s">
        <v>381</v>
      </c>
      <c r="Q246" s="628"/>
      <c r="R246" s="629"/>
      <c r="S246" s="59" t="str">
        <f>IF(S244="","",VLOOKUP(S244,'[2]シフト記号表（勤務時間帯）'!$C$6:$U$35,19,FALSE))</f>
        <v/>
      </c>
      <c r="T246" s="60" t="str">
        <f>IF(T244="","",VLOOKUP(T244,'[2]シフト記号表（勤務時間帯）'!$C$6:$U$35,19,FALSE))</f>
        <v/>
      </c>
      <c r="U246" s="60" t="str">
        <f>IF(U244="","",VLOOKUP(U244,'[2]シフト記号表（勤務時間帯）'!$C$6:$U$35,19,FALSE))</f>
        <v/>
      </c>
      <c r="V246" s="60" t="str">
        <f>IF(V244="","",VLOOKUP(V244,'[2]シフト記号表（勤務時間帯）'!$C$6:$U$35,19,FALSE))</f>
        <v/>
      </c>
      <c r="W246" s="60" t="str">
        <f>IF(W244="","",VLOOKUP(W244,'[2]シフト記号表（勤務時間帯）'!$C$6:$U$35,19,FALSE))</f>
        <v/>
      </c>
      <c r="X246" s="60" t="str">
        <f>IF(X244="","",VLOOKUP(X244,'[2]シフト記号表（勤務時間帯）'!$C$6:$U$35,19,FALSE))</f>
        <v/>
      </c>
      <c r="Y246" s="61" t="str">
        <f>IF(Y244="","",VLOOKUP(Y244,'[2]シフト記号表（勤務時間帯）'!$C$6:$U$35,19,FALSE))</f>
        <v/>
      </c>
      <c r="Z246" s="59" t="str">
        <f>IF(Z244="","",VLOOKUP(Z244,'[2]シフト記号表（勤務時間帯）'!$C$6:$U$35,19,FALSE))</f>
        <v/>
      </c>
      <c r="AA246" s="60" t="str">
        <f>IF(AA244="","",VLOOKUP(AA244,'[2]シフト記号表（勤務時間帯）'!$C$6:$U$35,19,FALSE))</f>
        <v/>
      </c>
      <c r="AB246" s="60" t="str">
        <f>IF(AB244="","",VLOOKUP(AB244,'[2]シフト記号表（勤務時間帯）'!$C$6:$U$35,19,FALSE))</f>
        <v/>
      </c>
      <c r="AC246" s="60" t="str">
        <f>IF(AC244="","",VLOOKUP(AC244,'[2]シフト記号表（勤務時間帯）'!$C$6:$U$35,19,FALSE))</f>
        <v/>
      </c>
      <c r="AD246" s="60" t="str">
        <f>IF(AD244="","",VLOOKUP(AD244,'[2]シフト記号表（勤務時間帯）'!$C$6:$U$35,19,FALSE))</f>
        <v/>
      </c>
      <c r="AE246" s="60" t="str">
        <f>IF(AE244="","",VLOOKUP(AE244,'[2]シフト記号表（勤務時間帯）'!$C$6:$U$35,19,FALSE))</f>
        <v/>
      </c>
      <c r="AF246" s="61" t="str">
        <f>IF(AF244="","",VLOOKUP(AF244,'[2]シフト記号表（勤務時間帯）'!$C$6:$U$35,19,FALSE))</f>
        <v/>
      </c>
      <c r="AG246" s="59" t="str">
        <f>IF(AG244="","",VLOOKUP(AG244,'[2]シフト記号表（勤務時間帯）'!$C$6:$U$35,19,FALSE))</f>
        <v/>
      </c>
      <c r="AH246" s="60" t="str">
        <f>IF(AH244="","",VLOOKUP(AH244,'[2]シフト記号表（勤務時間帯）'!$C$6:$U$35,19,FALSE))</f>
        <v/>
      </c>
      <c r="AI246" s="60" t="str">
        <f>IF(AI244="","",VLOOKUP(AI244,'[2]シフト記号表（勤務時間帯）'!$C$6:$U$35,19,FALSE))</f>
        <v/>
      </c>
      <c r="AJ246" s="60" t="str">
        <f>IF(AJ244="","",VLOOKUP(AJ244,'[2]シフト記号表（勤務時間帯）'!$C$6:$U$35,19,FALSE))</f>
        <v/>
      </c>
      <c r="AK246" s="60" t="str">
        <f>IF(AK244="","",VLOOKUP(AK244,'[2]シフト記号表（勤務時間帯）'!$C$6:$U$35,19,FALSE))</f>
        <v/>
      </c>
      <c r="AL246" s="60" t="str">
        <f>IF(AL244="","",VLOOKUP(AL244,'[2]シフト記号表（勤務時間帯）'!$C$6:$U$35,19,FALSE))</f>
        <v/>
      </c>
      <c r="AM246" s="61" t="str">
        <f>IF(AM244="","",VLOOKUP(AM244,'[2]シフト記号表（勤務時間帯）'!$C$6:$U$35,19,FALSE))</f>
        <v/>
      </c>
      <c r="AN246" s="59" t="str">
        <f>IF(AN244="","",VLOOKUP(AN244,'[2]シフト記号表（勤務時間帯）'!$C$6:$U$35,19,FALSE))</f>
        <v/>
      </c>
      <c r="AO246" s="60" t="str">
        <f>IF(AO244="","",VLOOKUP(AO244,'[2]シフト記号表（勤務時間帯）'!$C$6:$U$35,19,FALSE))</f>
        <v/>
      </c>
      <c r="AP246" s="60" t="str">
        <f>IF(AP244="","",VLOOKUP(AP244,'[2]シフト記号表（勤務時間帯）'!$C$6:$U$35,19,FALSE))</f>
        <v/>
      </c>
      <c r="AQ246" s="60" t="str">
        <f>IF(AQ244="","",VLOOKUP(AQ244,'[2]シフト記号表（勤務時間帯）'!$C$6:$U$35,19,FALSE))</f>
        <v/>
      </c>
      <c r="AR246" s="60" t="str">
        <f>IF(AR244="","",VLOOKUP(AR244,'[2]シフト記号表（勤務時間帯）'!$C$6:$U$35,19,FALSE))</f>
        <v/>
      </c>
      <c r="AS246" s="60" t="str">
        <f>IF(AS244="","",VLOOKUP(AS244,'[2]シフト記号表（勤務時間帯）'!$C$6:$U$35,19,FALSE))</f>
        <v/>
      </c>
      <c r="AT246" s="61" t="str">
        <f>IF(AT244="","",VLOOKUP(AT244,'[2]シフト記号表（勤務時間帯）'!$C$6:$U$35,19,FALSE))</f>
        <v/>
      </c>
      <c r="AU246" s="59" t="str">
        <f>IF(AU244="","",VLOOKUP(AU244,'[2]シフト記号表（勤務時間帯）'!$C$6:$U$35,19,FALSE))</f>
        <v/>
      </c>
      <c r="AV246" s="60" t="str">
        <f>IF(AV244="","",VLOOKUP(AV244,'[2]シフト記号表（勤務時間帯）'!$C$6:$U$35,19,FALSE))</f>
        <v/>
      </c>
      <c r="AW246" s="60" t="str">
        <f>IF(AW244="","",VLOOKUP(AW244,'[2]シフト記号表（勤務時間帯）'!$C$6:$U$35,19,FALSE))</f>
        <v/>
      </c>
      <c r="AX246" s="381">
        <f>IF($BB$3="４週",SUM(S246:AT246),IF($BB$3="暦月",SUM(S246:AW246),""))</f>
        <v>0</v>
      </c>
      <c r="AY246" s="382"/>
      <c r="AZ246" s="383">
        <f>IF($BB$3="４週",AX246/4,IF($BB$3="暦月",'通所介護（100名）'!AX246/('通所介護（100名）'!$BB$8/7),""))</f>
        <v>0</v>
      </c>
      <c r="BA246" s="384"/>
      <c r="BB246" s="313"/>
      <c r="BC246" s="289"/>
      <c r="BD246" s="289"/>
      <c r="BE246" s="289"/>
      <c r="BF246" s="290"/>
    </row>
    <row r="247" spans="2:58" ht="20.25" customHeight="1" x14ac:dyDescent="0.2">
      <c r="B247" s="385">
        <f>B244+1</f>
        <v>76</v>
      </c>
      <c r="C247" s="294"/>
      <c r="D247" s="295"/>
      <c r="E247" s="296"/>
      <c r="F247" s="126"/>
      <c r="G247" s="282"/>
      <c r="H247" s="284"/>
      <c r="I247" s="264"/>
      <c r="J247" s="264"/>
      <c r="K247" s="265"/>
      <c r="L247" s="285"/>
      <c r="M247" s="286"/>
      <c r="N247" s="286"/>
      <c r="O247" s="287"/>
      <c r="P247" s="630" t="s">
        <v>377</v>
      </c>
      <c r="Q247" s="631"/>
      <c r="R247" s="632"/>
      <c r="S247" s="53"/>
      <c r="T247" s="54"/>
      <c r="U247" s="54"/>
      <c r="V247" s="54"/>
      <c r="W247" s="54"/>
      <c r="X247" s="54"/>
      <c r="Y247" s="55"/>
      <c r="Z247" s="53"/>
      <c r="AA247" s="54"/>
      <c r="AB247" s="54"/>
      <c r="AC247" s="54"/>
      <c r="AD247" s="54"/>
      <c r="AE247" s="54"/>
      <c r="AF247" s="55"/>
      <c r="AG247" s="53"/>
      <c r="AH247" s="54"/>
      <c r="AI247" s="54"/>
      <c r="AJ247" s="54"/>
      <c r="AK247" s="54"/>
      <c r="AL247" s="54"/>
      <c r="AM247" s="55"/>
      <c r="AN247" s="53"/>
      <c r="AO247" s="54"/>
      <c r="AP247" s="54"/>
      <c r="AQ247" s="54"/>
      <c r="AR247" s="54"/>
      <c r="AS247" s="54"/>
      <c r="AT247" s="55"/>
      <c r="AU247" s="53"/>
      <c r="AV247" s="54"/>
      <c r="AW247" s="54"/>
      <c r="AX247" s="373"/>
      <c r="AY247" s="374"/>
      <c r="AZ247" s="375"/>
      <c r="BA247" s="376"/>
      <c r="BB247" s="311"/>
      <c r="BC247" s="286"/>
      <c r="BD247" s="286"/>
      <c r="BE247" s="286"/>
      <c r="BF247" s="287"/>
    </row>
    <row r="248" spans="2:58" ht="20.25" customHeight="1" x14ac:dyDescent="0.2">
      <c r="B248" s="385"/>
      <c r="C248" s="297"/>
      <c r="D248" s="633"/>
      <c r="E248" s="298"/>
      <c r="F248" s="23"/>
      <c r="G248" s="259"/>
      <c r="H248" s="263"/>
      <c r="I248" s="264"/>
      <c r="J248" s="264"/>
      <c r="K248" s="265"/>
      <c r="L248" s="269"/>
      <c r="M248" s="622"/>
      <c r="N248" s="622"/>
      <c r="O248" s="270"/>
      <c r="P248" s="623" t="s">
        <v>380</v>
      </c>
      <c r="Q248" s="624"/>
      <c r="R248" s="625"/>
      <c r="S248" s="56" t="str">
        <f>IF(S247="","",VLOOKUP(S247,'[2]シフト記号表（勤務時間帯）'!$C$6:$K$35,9,FALSE))</f>
        <v/>
      </c>
      <c r="T248" s="57" t="str">
        <f>IF(T247="","",VLOOKUP(T247,'[2]シフト記号表（勤務時間帯）'!$C$6:$K$35,9,FALSE))</f>
        <v/>
      </c>
      <c r="U248" s="57" t="str">
        <f>IF(U247="","",VLOOKUP(U247,'[2]シフト記号表（勤務時間帯）'!$C$6:$K$35,9,FALSE))</f>
        <v/>
      </c>
      <c r="V248" s="57" t="str">
        <f>IF(V247="","",VLOOKUP(V247,'[2]シフト記号表（勤務時間帯）'!$C$6:$K$35,9,FALSE))</f>
        <v/>
      </c>
      <c r="W248" s="57" t="str">
        <f>IF(W247="","",VLOOKUP(W247,'[2]シフト記号表（勤務時間帯）'!$C$6:$K$35,9,FALSE))</f>
        <v/>
      </c>
      <c r="X248" s="57" t="str">
        <f>IF(X247="","",VLOOKUP(X247,'[2]シフト記号表（勤務時間帯）'!$C$6:$K$35,9,FALSE))</f>
        <v/>
      </c>
      <c r="Y248" s="58" t="str">
        <f>IF(Y247="","",VLOOKUP(Y247,'[2]シフト記号表（勤務時間帯）'!$C$6:$K$35,9,FALSE))</f>
        <v/>
      </c>
      <c r="Z248" s="56" t="str">
        <f>IF(Z247="","",VLOOKUP(Z247,'[2]シフト記号表（勤務時間帯）'!$C$6:$K$35,9,FALSE))</f>
        <v/>
      </c>
      <c r="AA248" s="57" t="str">
        <f>IF(AA247="","",VLOOKUP(AA247,'[2]シフト記号表（勤務時間帯）'!$C$6:$K$35,9,FALSE))</f>
        <v/>
      </c>
      <c r="AB248" s="57" t="str">
        <f>IF(AB247="","",VLOOKUP(AB247,'[2]シフト記号表（勤務時間帯）'!$C$6:$K$35,9,FALSE))</f>
        <v/>
      </c>
      <c r="AC248" s="57" t="str">
        <f>IF(AC247="","",VLOOKUP(AC247,'[2]シフト記号表（勤務時間帯）'!$C$6:$K$35,9,FALSE))</f>
        <v/>
      </c>
      <c r="AD248" s="57" t="str">
        <f>IF(AD247="","",VLOOKUP(AD247,'[2]シフト記号表（勤務時間帯）'!$C$6:$K$35,9,FALSE))</f>
        <v/>
      </c>
      <c r="AE248" s="57" t="str">
        <f>IF(AE247="","",VLOOKUP(AE247,'[2]シフト記号表（勤務時間帯）'!$C$6:$K$35,9,FALSE))</f>
        <v/>
      </c>
      <c r="AF248" s="58" t="str">
        <f>IF(AF247="","",VLOOKUP(AF247,'[2]シフト記号表（勤務時間帯）'!$C$6:$K$35,9,FALSE))</f>
        <v/>
      </c>
      <c r="AG248" s="56" t="str">
        <f>IF(AG247="","",VLOOKUP(AG247,'[2]シフト記号表（勤務時間帯）'!$C$6:$K$35,9,FALSE))</f>
        <v/>
      </c>
      <c r="AH248" s="57" t="str">
        <f>IF(AH247="","",VLOOKUP(AH247,'[2]シフト記号表（勤務時間帯）'!$C$6:$K$35,9,FALSE))</f>
        <v/>
      </c>
      <c r="AI248" s="57" t="str">
        <f>IF(AI247="","",VLOOKUP(AI247,'[2]シフト記号表（勤務時間帯）'!$C$6:$K$35,9,FALSE))</f>
        <v/>
      </c>
      <c r="AJ248" s="57" t="str">
        <f>IF(AJ247="","",VLOOKUP(AJ247,'[2]シフト記号表（勤務時間帯）'!$C$6:$K$35,9,FALSE))</f>
        <v/>
      </c>
      <c r="AK248" s="57" t="str">
        <f>IF(AK247="","",VLOOKUP(AK247,'[2]シフト記号表（勤務時間帯）'!$C$6:$K$35,9,FALSE))</f>
        <v/>
      </c>
      <c r="AL248" s="57" t="str">
        <f>IF(AL247="","",VLOOKUP(AL247,'[2]シフト記号表（勤務時間帯）'!$C$6:$K$35,9,FALSE))</f>
        <v/>
      </c>
      <c r="AM248" s="58" t="str">
        <f>IF(AM247="","",VLOOKUP(AM247,'[2]シフト記号表（勤務時間帯）'!$C$6:$K$35,9,FALSE))</f>
        <v/>
      </c>
      <c r="AN248" s="56" t="str">
        <f>IF(AN247="","",VLOOKUP(AN247,'[2]シフト記号表（勤務時間帯）'!$C$6:$K$35,9,FALSE))</f>
        <v/>
      </c>
      <c r="AO248" s="57" t="str">
        <f>IF(AO247="","",VLOOKUP(AO247,'[2]シフト記号表（勤務時間帯）'!$C$6:$K$35,9,FALSE))</f>
        <v/>
      </c>
      <c r="AP248" s="57" t="str">
        <f>IF(AP247="","",VLOOKUP(AP247,'[2]シフト記号表（勤務時間帯）'!$C$6:$K$35,9,FALSE))</f>
        <v/>
      </c>
      <c r="AQ248" s="57" t="str">
        <f>IF(AQ247="","",VLOOKUP(AQ247,'[2]シフト記号表（勤務時間帯）'!$C$6:$K$35,9,FALSE))</f>
        <v/>
      </c>
      <c r="AR248" s="57" t="str">
        <f>IF(AR247="","",VLOOKUP(AR247,'[2]シフト記号表（勤務時間帯）'!$C$6:$K$35,9,FALSE))</f>
        <v/>
      </c>
      <c r="AS248" s="57" t="str">
        <f>IF(AS247="","",VLOOKUP(AS247,'[2]シフト記号表（勤務時間帯）'!$C$6:$K$35,9,FALSE))</f>
        <v/>
      </c>
      <c r="AT248" s="58" t="str">
        <f>IF(AT247="","",VLOOKUP(AT247,'[2]シフト記号表（勤務時間帯）'!$C$6:$K$35,9,FALSE))</f>
        <v/>
      </c>
      <c r="AU248" s="56" t="str">
        <f>IF(AU247="","",VLOOKUP(AU247,'[2]シフト記号表（勤務時間帯）'!$C$6:$K$35,9,FALSE))</f>
        <v/>
      </c>
      <c r="AV248" s="57" t="str">
        <f>IF(AV247="","",VLOOKUP(AV247,'[2]シフト記号表（勤務時間帯）'!$C$6:$K$35,9,FALSE))</f>
        <v/>
      </c>
      <c r="AW248" s="57" t="str">
        <f>IF(AW247="","",VLOOKUP(AW247,'[2]シフト記号表（勤務時間帯）'!$C$6:$K$35,9,FALSE))</f>
        <v/>
      </c>
      <c r="AX248" s="377">
        <f>IF($BB$3="４週",SUM(S248:AT248),IF($BB$3="暦月",SUM(S248:AW248),""))</f>
        <v>0</v>
      </c>
      <c r="AY248" s="378"/>
      <c r="AZ248" s="379">
        <f>IF($BB$3="４週",AX248/4,IF($BB$3="暦月",'通所介護（100名）'!AX248/('通所介護（100名）'!$BB$8/7),""))</f>
        <v>0</v>
      </c>
      <c r="BA248" s="380"/>
      <c r="BB248" s="312"/>
      <c r="BC248" s="622"/>
      <c r="BD248" s="622"/>
      <c r="BE248" s="622"/>
      <c r="BF248" s="270"/>
    </row>
    <row r="249" spans="2:58" ht="20.25" customHeight="1" x14ac:dyDescent="0.2">
      <c r="B249" s="385"/>
      <c r="C249" s="299"/>
      <c r="D249" s="300"/>
      <c r="E249" s="301"/>
      <c r="F249" s="62">
        <f>C247</f>
        <v>0</v>
      </c>
      <c r="G249" s="283"/>
      <c r="H249" s="263"/>
      <c r="I249" s="264"/>
      <c r="J249" s="264"/>
      <c r="K249" s="265"/>
      <c r="L249" s="288"/>
      <c r="M249" s="289"/>
      <c r="N249" s="289"/>
      <c r="O249" s="290"/>
      <c r="P249" s="627" t="s">
        <v>381</v>
      </c>
      <c r="Q249" s="628"/>
      <c r="R249" s="629"/>
      <c r="S249" s="59" t="str">
        <f>IF(S247="","",VLOOKUP(S247,'[2]シフト記号表（勤務時間帯）'!$C$6:$U$35,19,FALSE))</f>
        <v/>
      </c>
      <c r="T249" s="60" t="str">
        <f>IF(T247="","",VLOOKUP(T247,'[2]シフト記号表（勤務時間帯）'!$C$6:$U$35,19,FALSE))</f>
        <v/>
      </c>
      <c r="U249" s="60" t="str">
        <f>IF(U247="","",VLOOKUP(U247,'[2]シフト記号表（勤務時間帯）'!$C$6:$U$35,19,FALSE))</f>
        <v/>
      </c>
      <c r="V249" s="60" t="str">
        <f>IF(V247="","",VLOOKUP(V247,'[2]シフト記号表（勤務時間帯）'!$C$6:$U$35,19,FALSE))</f>
        <v/>
      </c>
      <c r="W249" s="60" t="str">
        <f>IF(W247="","",VLOOKUP(W247,'[2]シフト記号表（勤務時間帯）'!$C$6:$U$35,19,FALSE))</f>
        <v/>
      </c>
      <c r="X249" s="60" t="str">
        <f>IF(X247="","",VLOOKUP(X247,'[2]シフト記号表（勤務時間帯）'!$C$6:$U$35,19,FALSE))</f>
        <v/>
      </c>
      <c r="Y249" s="61" t="str">
        <f>IF(Y247="","",VLOOKUP(Y247,'[2]シフト記号表（勤務時間帯）'!$C$6:$U$35,19,FALSE))</f>
        <v/>
      </c>
      <c r="Z249" s="59" t="str">
        <f>IF(Z247="","",VLOOKUP(Z247,'[2]シフト記号表（勤務時間帯）'!$C$6:$U$35,19,FALSE))</f>
        <v/>
      </c>
      <c r="AA249" s="60" t="str">
        <f>IF(AA247="","",VLOOKUP(AA247,'[2]シフト記号表（勤務時間帯）'!$C$6:$U$35,19,FALSE))</f>
        <v/>
      </c>
      <c r="AB249" s="60" t="str">
        <f>IF(AB247="","",VLOOKUP(AB247,'[2]シフト記号表（勤務時間帯）'!$C$6:$U$35,19,FALSE))</f>
        <v/>
      </c>
      <c r="AC249" s="60" t="str">
        <f>IF(AC247="","",VLOOKUP(AC247,'[2]シフト記号表（勤務時間帯）'!$C$6:$U$35,19,FALSE))</f>
        <v/>
      </c>
      <c r="AD249" s="60" t="str">
        <f>IF(AD247="","",VLOOKUP(AD247,'[2]シフト記号表（勤務時間帯）'!$C$6:$U$35,19,FALSE))</f>
        <v/>
      </c>
      <c r="AE249" s="60" t="str">
        <f>IF(AE247="","",VLOOKUP(AE247,'[2]シフト記号表（勤務時間帯）'!$C$6:$U$35,19,FALSE))</f>
        <v/>
      </c>
      <c r="AF249" s="61" t="str">
        <f>IF(AF247="","",VLOOKUP(AF247,'[2]シフト記号表（勤務時間帯）'!$C$6:$U$35,19,FALSE))</f>
        <v/>
      </c>
      <c r="AG249" s="59" t="str">
        <f>IF(AG247="","",VLOOKUP(AG247,'[2]シフト記号表（勤務時間帯）'!$C$6:$U$35,19,FALSE))</f>
        <v/>
      </c>
      <c r="AH249" s="60" t="str">
        <f>IF(AH247="","",VLOOKUP(AH247,'[2]シフト記号表（勤務時間帯）'!$C$6:$U$35,19,FALSE))</f>
        <v/>
      </c>
      <c r="AI249" s="60" t="str">
        <f>IF(AI247="","",VLOOKUP(AI247,'[2]シフト記号表（勤務時間帯）'!$C$6:$U$35,19,FALSE))</f>
        <v/>
      </c>
      <c r="AJ249" s="60" t="str">
        <f>IF(AJ247="","",VLOOKUP(AJ247,'[2]シフト記号表（勤務時間帯）'!$C$6:$U$35,19,FALSE))</f>
        <v/>
      </c>
      <c r="AK249" s="60" t="str">
        <f>IF(AK247="","",VLOOKUP(AK247,'[2]シフト記号表（勤務時間帯）'!$C$6:$U$35,19,FALSE))</f>
        <v/>
      </c>
      <c r="AL249" s="60" t="str">
        <f>IF(AL247="","",VLOOKUP(AL247,'[2]シフト記号表（勤務時間帯）'!$C$6:$U$35,19,FALSE))</f>
        <v/>
      </c>
      <c r="AM249" s="61" t="str">
        <f>IF(AM247="","",VLOOKUP(AM247,'[2]シフト記号表（勤務時間帯）'!$C$6:$U$35,19,FALSE))</f>
        <v/>
      </c>
      <c r="AN249" s="59" t="str">
        <f>IF(AN247="","",VLOOKUP(AN247,'[2]シフト記号表（勤務時間帯）'!$C$6:$U$35,19,FALSE))</f>
        <v/>
      </c>
      <c r="AO249" s="60" t="str">
        <f>IF(AO247="","",VLOOKUP(AO247,'[2]シフト記号表（勤務時間帯）'!$C$6:$U$35,19,FALSE))</f>
        <v/>
      </c>
      <c r="AP249" s="60" t="str">
        <f>IF(AP247="","",VLOOKUP(AP247,'[2]シフト記号表（勤務時間帯）'!$C$6:$U$35,19,FALSE))</f>
        <v/>
      </c>
      <c r="AQ249" s="60" t="str">
        <f>IF(AQ247="","",VLOOKUP(AQ247,'[2]シフト記号表（勤務時間帯）'!$C$6:$U$35,19,FALSE))</f>
        <v/>
      </c>
      <c r="AR249" s="60" t="str">
        <f>IF(AR247="","",VLOOKUP(AR247,'[2]シフト記号表（勤務時間帯）'!$C$6:$U$35,19,FALSE))</f>
        <v/>
      </c>
      <c r="AS249" s="60" t="str">
        <f>IF(AS247="","",VLOOKUP(AS247,'[2]シフト記号表（勤務時間帯）'!$C$6:$U$35,19,FALSE))</f>
        <v/>
      </c>
      <c r="AT249" s="61" t="str">
        <f>IF(AT247="","",VLOOKUP(AT247,'[2]シフト記号表（勤務時間帯）'!$C$6:$U$35,19,FALSE))</f>
        <v/>
      </c>
      <c r="AU249" s="59" t="str">
        <f>IF(AU247="","",VLOOKUP(AU247,'[2]シフト記号表（勤務時間帯）'!$C$6:$U$35,19,FALSE))</f>
        <v/>
      </c>
      <c r="AV249" s="60" t="str">
        <f>IF(AV247="","",VLOOKUP(AV247,'[2]シフト記号表（勤務時間帯）'!$C$6:$U$35,19,FALSE))</f>
        <v/>
      </c>
      <c r="AW249" s="60" t="str">
        <f>IF(AW247="","",VLOOKUP(AW247,'[2]シフト記号表（勤務時間帯）'!$C$6:$U$35,19,FALSE))</f>
        <v/>
      </c>
      <c r="AX249" s="381">
        <f>IF($BB$3="４週",SUM(S249:AT249),IF($BB$3="暦月",SUM(S249:AW249),""))</f>
        <v>0</v>
      </c>
      <c r="AY249" s="382"/>
      <c r="AZ249" s="383">
        <f>IF($BB$3="４週",AX249/4,IF($BB$3="暦月",'通所介護（100名）'!AX249/('通所介護（100名）'!$BB$8/7),""))</f>
        <v>0</v>
      </c>
      <c r="BA249" s="384"/>
      <c r="BB249" s="313"/>
      <c r="BC249" s="289"/>
      <c r="BD249" s="289"/>
      <c r="BE249" s="289"/>
      <c r="BF249" s="290"/>
    </row>
    <row r="250" spans="2:58" ht="20.25" customHeight="1" x14ac:dyDescent="0.2">
      <c r="B250" s="385">
        <f>B247+1</f>
        <v>77</v>
      </c>
      <c r="C250" s="294"/>
      <c r="D250" s="295"/>
      <c r="E250" s="296"/>
      <c r="F250" s="126"/>
      <c r="G250" s="282"/>
      <c r="H250" s="284"/>
      <c r="I250" s="264"/>
      <c r="J250" s="264"/>
      <c r="K250" s="265"/>
      <c r="L250" s="285"/>
      <c r="M250" s="286"/>
      <c r="N250" s="286"/>
      <c r="O250" s="287"/>
      <c r="P250" s="630" t="s">
        <v>377</v>
      </c>
      <c r="Q250" s="631"/>
      <c r="R250" s="632"/>
      <c r="S250" s="53"/>
      <c r="T250" s="54"/>
      <c r="U250" s="54"/>
      <c r="V250" s="54"/>
      <c r="W250" s="54"/>
      <c r="X250" s="54"/>
      <c r="Y250" s="55"/>
      <c r="Z250" s="53"/>
      <c r="AA250" s="54"/>
      <c r="AB250" s="54"/>
      <c r="AC250" s="54"/>
      <c r="AD250" s="54"/>
      <c r="AE250" s="54"/>
      <c r="AF250" s="55"/>
      <c r="AG250" s="53"/>
      <c r="AH250" s="54"/>
      <c r="AI250" s="54"/>
      <c r="AJ250" s="54"/>
      <c r="AK250" s="54"/>
      <c r="AL250" s="54"/>
      <c r="AM250" s="55"/>
      <c r="AN250" s="53"/>
      <c r="AO250" s="54"/>
      <c r="AP250" s="54"/>
      <c r="AQ250" s="54"/>
      <c r="AR250" s="54"/>
      <c r="AS250" s="54"/>
      <c r="AT250" s="55"/>
      <c r="AU250" s="53"/>
      <c r="AV250" s="54"/>
      <c r="AW250" s="54"/>
      <c r="AX250" s="373"/>
      <c r="AY250" s="374"/>
      <c r="AZ250" s="375"/>
      <c r="BA250" s="376"/>
      <c r="BB250" s="311"/>
      <c r="BC250" s="286"/>
      <c r="BD250" s="286"/>
      <c r="BE250" s="286"/>
      <c r="BF250" s="287"/>
    </row>
    <row r="251" spans="2:58" ht="20.25" customHeight="1" x14ac:dyDescent="0.2">
      <c r="B251" s="385"/>
      <c r="C251" s="297"/>
      <c r="D251" s="633"/>
      <c r="E251" s="298"/>
      <c r="F251" s="23"/>
      <c r="G251" s="259"/>
      <c r="H251" s="263"/>
      <c r="I251" s="264"/>
      <c r="J251" s="264"/>
      <c r="K251" s="265"/>
      <c r="L251" s="269"/>
      <c r="M251" s="622"/>
      <c r="N251" s="622"/>
      <c r="O251" s="270"/>
      <c r="P251" s="623" t="s">
        <v>380</v>
      </c>
      <c r="Q251" s="624"/>
      <c r="R251" s="625"/>
      <c r="S251" s="56" t="str">
        <f>IF(S250="","",VLOOKUP(S250,'[2]シフト記号表（勤務時間帯）'!$C$6:$K$35,9,FALSE))</f>
        <v/>
      </c>
      <c r="T251" s="57" t="str">
        <f>IF(T250="","",VLOOKUP(T250,'[2]シフト記号表（勤務時間帯）'!$C$6:$K$35,9,FALSE))</f>
        <v/>
      </c>
      <c r="U251" s="57" t="str">
        <f>IF(U250="","",VLOOKUP(U250,'[2]シフト記号表（勤務時間帯）'!$C$6:$K$35,9,FALSE))</f>
        <v/>
      </c>
      <c r="V251" s="57" t="str">
        <f>IF(V250="","",VLOOKUP(V250,'[2]シフト記号表（勤務時間帯）'!$C$6:$K$35,9,FALSE))</f>
        <v/>
      </c>
      <c r="W251" s="57" t="str">
        <f>IF(W250="","",VLOOKUP(W250,'[2]シフト記号表（勤務時間帯）'!$C$6:$K$35,9,FALSE))</f>
        <v/>
      </c>
      <c r="X251" s="57" t="str">
        <f>IF(X250="","",VLOOKUP(X250,'[2]シフト記号表（勤務時間帯）'!$C$6:$K$35,9,FALSE))</f>
        <v/>
      </c>
      <c r="Y251" s="58" t="str">
        <f>IF(Y250="","",VLOOKUP(Y250,'[2]シフト記号表（勤務時間帯）'!$C$6:$K$35,9,FALSE))</f>
        <v/>
      </c>
      <c r="Z251" s="56" t="str">
        <f>IF(Z250="","",VLOOKUP(Z250,'[2]シフト記号表（勤務時間帯）'!$C$6:$K$35,9,FALSE))</f>
        <v/>
      </c>
      <c r="AA251" s="57" t="str">
        <f>IF(AA250="","",VLOOKUP(AA250,'[2]シフト記号表（勤務時間帯）'!$C$6:$K$35,9,FALSE))</f>
        <v/>
      </c>
      <c r="AB251" s="57" t="str">
        <f>IF(AB250="","",VLOOKUP(AB250,'[2]シフト記号表（勤務時間帯）'!$C$6:$K$35,9,FALSE))</f>
        <v/>
      </c>
      <c r="AC251" s="57" t="str">
        <f>IF(AC250="","",VLOOKUP(AC250,'[2]シフト記号表（勤務時間帯）'!$C$6:$K$35,9,FALSE))</f>
        <v/>
      </c>
      <c r="AD251" s="57" t="str">
        <f>IF(AD250="","",VLOOKUP(AD250,'[2]シフト記号表（勤務時間帯）'!$C$6:$K$35,9,FALSE))</f>
        <v/>
      </c>
      <c r="AE251" s="57" t="str">
        <f>IF(AE250="","",VLOOKUP(AE250,'[2]シフト記号表（勤務時間帯）'!$C$6:$K$35,9,FALSE))</f>
        <v/>
      </c>
      <c r="AF251" s="58" t="str">
        <f>IF(AF250="","",VLOOKUP(AF250,'[2]シフト記号表（勤務時間帯）'!$C$6:$K$35,9,FALSE))</f>
        <v/>
      </c>
      <c r="AG251" s="56" t="str">
        <f>IF(AG250="","",VLOOKUP(AG250,'[2]シフト記号表（勤務時間帯）'!$C$6:$K$35,9,FALSE))</f>
        <v/>
      </c>
      <c r="AH251" s="57" t="str">
        <f>IF(AH250="","",VLOOKUP(AH250,'[2]シフト記号表（勤務時間帯）'!$C$6:$K$35,9,FALSE))</f>
        <v/>
      </c>
      <c r="AI251" s="57" t="str">
        <f>IF(AI250="","",VLOOKUP(AI250,'[2]シフト記号表（勤務時間帯）'!$C$6:$K$35,9,FALSE))</f>
        <v/>
      </c>
      <c r="AJ251" s="57" t="str">
        <f>IF(AJ250="","",VLOOKUP(AJ250,'[2]シフト記号表（勤務時間帯）'!$C$6:$K$35,9,FALSE))</f>
        <v/>
      </c>
      <c r="AK251" s="57" t="str">
        <f>IF(AK250="","",VLOOKUP(AK250,'[2]シフト記号表（勤務時間帯）'!$C$6:$K$35,9,FALSE))</f>
        <v/>
      </c>
      <c r="AL251" s="57" t="str">
        <f>IF(AL250="","",VLOOKUP(AL250,'[2]シフト記号表（勤務時間帯）'!$C$6:$K$35,9,FALSE))</f>
        <v/>
      </c>
      <c r="AM251" s="58" t="str">
        <f>IF(AM250="","",VLOOKUP(AM250,'[2]シフト記号表（勤務時間帯）'!$C$6:$K$35,9,FALSE))</f>
        <v/>
      </c>
      <c r="AN251" s="56" t="str">
        <f>IF(AN250="","",VLOOKUP(AN250,'[2]シフト記号表（勤務時間帯）'!$C$6:$K$35,9,FALSE))</f>
        <v/>
      </c>
      <c r="AO251" s="57" t="str">
        <f>IF(AO250="","",VLOOKUP(AO250,'[2]シフト記号表（勤務時間帯）'!$C$6:$K$35,9,FALSE))</f>
        <v/>
      </c>
      <c r="AP251" s="57" t="str">
        <f>IF(AP250="","",VLOOKUP(AP250,'[2]シフト記号表（勤務時間帯）'!$C$6:$K$35,9,FALSE))</f>
        <v/>
      </c>
      <c r="AQ251" s="57" t="str">
        <f>IF(AQ250="","",VLOOKUP(AQ250,'[2]シフト記号表（勤務時間帯）'!$C$6:$K$35,9,FALSE))</f>
        <v/>
      </c>
      <c r="AR251" s="57" t="str">
        <f>IF(AR250="","",VLOOKUP(AR250,'[2]シフト記号表（勤務時間帯）'!$C$6:$K$35,9,FALSE))</f>
        <v/>
      </c>
      <c r="AS251" s="57" t="str">
        <f>IF(AS250="","",VLOOKUP(AS250,'[2]シフト記号表（勤務時間帯）'!$C$6:$K$35,9,FALSE))</f>
        <v/>
      </c>
      <c r="AT251" s="58" t="str">
        <f>IF(AT250="","",VLOOKUP(AT250,'[2]シフト記号表（勤務時間帯）'!$C$6:$K$35,9,FALSE))</f>
        <v/>
      </c>
      <c r="AU251" s="56" t="str">
        <f>IF(AU250="","",VLOOKUP(AU250,'[2]シフト記号表（勤務時間帯）'!$C$6:$K$35,9,FALSE))</f>
        <v/>
      </c>
      <c r="AV251" s="57" t="str">
        <f>IF(AV250="","",VLOOKUP(AV250,'[2]シフト記号表（勤務時間帯）'!$C$6:$K$35,9,FALSE))</f>
        <v/>
      </c>
      <c r="AW251" s="57" t="str">
        <f>IF(AW250="","",VLOOKUP(AW250,'[2]シフト記号表（勤務時間帯）'!$C$6:$K$35,9,FALSE))</f>
        <v/>
      </c>
      <c r="AX251" s="377">
        <f>IF($BB$3="４週",SUM(S251:AT251),IF($BB$3="暦月",SUM(S251:AW251),""))</f>
        <v>0</v>
      </c>
      <c r="AY251" s="378"/>
      <c r="AZ251" s="379">
        <f>IF($BB$3="４週",AX251/4,IF($BB$3="暦月",'通所介護（100名）'!AX251/('通所介護（100名）'!$BB$8/7),""))</f>
        <v>0</v>
      </c>
      <c r="BA251" s="380"/>
      <c r="BB251" s="312"/>
      <c r="BC251" s="622"/>
      <c r="BD251" s="622"/>
      <c r="BE251" s="622"/>
      <c r="BF251" s="270"/>
    </row>
    <row r="252" spans="2:58" ht="20.25" customHeight="1" x14ac:dyDescent="0.2">
      <c r="B252" s="385"/>
      <c r="C252" s="299"/>
      <c r="D252" s="300"/>
      <c r="E252" s="301"/>
      <c r="F252" s="62">
        <f>C250</f>
        <v>0</v>
      </c>
      <c r="G252" s="283"/>
      <c r="H252" s="263"/>
      <c r="I252" s="264"/>
      <c r="J252" s="264"/>
      <c r="K252" s="265"/>
      <c r="L252" s="288"/>
      <c r="M252" s="289"/>
      <c r="N252" s="289"/>
      <c r="O252" s="290"/>
      <c r="P252" s="627" t="s">
        <v>381</v>
      </c>
      <c r="Q252" s="628"/>
      <c r="R252" s="629"/>
      <c r="S252" s="59" t="str">
        <f>IF(S250="","",VLOOKUP(S250,'[2]シフト記号表（勤務時間帯）'!$C$6:$U$35,19,FALSE))</f>
        <v/>
      </c>
      <c r="T252" s="60" t="str">
        <f>IF(T250="","",VLOOKUP(T250,'[2]シフト記号表（勤務時間帯）'!$C$6:$U$35,19,FALSE))</f>
        <v/>
      </c>
      <c r="U252" s="60" t="str">
        <f>IF(U250="","",VLOOKUP(U250,'[2]シフト記号表（勤務時間帯）'!$C$6:$U$35,19,FALSE))</f>
        <v/>
      </c>
      <c r="V252" s="60" t="str">
        <f>IF(V250="","",VLOOKUP(V250,'[2]シフト記号表（勤務時間帯）'!$C$6:$U$35,19,FALSE))</f>
        <v/>
      </c>
      <c r="W252" s="60" t="str">
        <f>IF(W250="","",VLOOKUP(W250,'[2]シフト記号表（勤務時間帯）'!$C$6:$U$35,19,FALSE))</f>
        <v/>
      </c>
      <c r="X252" s="60" t="str">
        <f>IF(X250="","",VLOOKUP(X250,'[2]シフト記号表（勤務時間帯）'!$C$6:$U$35,19,FALSE))</f>
        <v/>
      </c>
      <c r="Y252" s="61" t="str">
        <f>IF(Y250="","",VLOOKUP(Y250,'[2]シフト記号表（勤務時間帯）'!$C$6:$U$35,19,FALSE))</f>
        <v/>
      </c>
      <c r="Z252" s="59" t="str">
        <f>IF(Z250="","",VLOOKUP(Z250,'[2]シフト記号表（勤務時間帯）'!$C$6:$U$35,19,FALSE))</f>
        <v/>
      </c>
      <c r="AA252" s="60" t="str">
        <f>IF(AA250="","",VLOOKUP(AA250,'[2]シフト記号表（勤務時間帯）'!$C$6:$U$35,19,FALSE))</f>
        <v/>
      </c>
      <c r="AB252" s="60" t="str">
        <f>IF(AB250="","",VLOOKUP(AB250,'[2]シフト記号表（勤務時間帯）'!$C$6:$U$35,19,FALSE))</f>
        <v/>
      </c>
      <c r="AC252" s="60" t="str">
        <f>IF(AC250="","",VLOOKUP(AC250,'[2]シフト記号表（勤務時間帯）'!$C$6:$U$35,19,FALSE))</f>
        <v/>
      </c>
      <c r="AD252" s="60" t="str">
        <f>IF(AD250="","",VLOOKUP(AD250,'[2]シフト記号表（勤務時間帯）'!$C$6:$U$35,19,FALSE))</f>
        <v/>
      </c>
      <c r="AE252" s="60" t="str">
        <f>IF(AE250="","",VLOOKUP(AE250,'[2]シフト記号表（勤務時間帯）'!$C$6:$U$35,19,FALSE))</f>
        <v/>
      </c>
      <c r="AF252" s="61" t="str">
        <f>IF(AF250="","",VLOOKUP(AF250,'[2]シフト記号表（勤務時間帯）'!$C$6:$U$35,19,FALSE))</f>
        <v/>
      </c>
      <c r="AG252" s="59" t="str">
        <f>IF(AG250="","",VLOOKUP(AG250,'[2]シフト記号表（勤務時間帯）'!$C$6:$U$35,19,FALSE))</f>
        <v/>
      </c>
      <c r="AH252" s="60" t="str">
        <f>IF(AH250="","",VLOOKUP(AH250,'[2]シフト記号表（勤務時間帯）'!$C$6:$U$35,19,FALSE))</f>
        <v/>
      </c>
      <c r="AI252" s="60" t="str">
        <f>IF(AI250="","",VLOOKUP(AI250,'[2]シフト記号表（勤務時間帯）'!$C$6:$U$35,19,FALSE))</f>
        <v/>
      </c>
      <c r="AJ252" s="60" t="str">
        <f>IF(AJ250="","",VLOOKUP(AJ250,'[2]シフト記号表（勤務時間帯）'!$C$6:$U$35,19,FALSE))</f>
        <v/>
      </c>
      <c r="AK252" s="60" t="str">
        <f>IF(AK250="","",VLOOKUP(AK250,'[2]シフト記号表（勤務時間帯）'!$C$6:$U$35,19,FALSE))</f>
        <v/>
      </c>
      <c r="AL252" s="60" t="str">
        <f>IF(AL250="","",VLOOKUP(AL250,'[2]シフト記号表（勤務時間帯）'!$C$6:$U$35,19,FALSE))</f>
        <v/>
      </c>
      <c r="AM252" s="61" t="str">
        <f>IF(AM250="","",VLOOKUP(AM250,'[2]シフト記号表（勤務時間帯）'!$C$6:$U$35,19,FALSE))</f>
        <v/>
      </c>
      <c r="AN252" s="59" t="str">
        <f>IF(AN250="","",VLOOKUP(AN250,'[2]シフト記号表（勤務時間帯）'!$C$6:$U$35,19,FALSE))</f>
        <v/>
      </c>
      <c r="AO252" s="60" t="str">
        <f>IF(AO250="","",VLOOKUP(AO250,'[2]シフト記号表（勤務時間帯）'!$C$6:$U$35,19,FALSE))</f>
        <v/>
      </c>
      <c r="AP252" s="60" t="str">
        <f>IF(AP250="","",VLOOKUP(AP250,'[2]シフト記号表（勤務時間帯）'!$C$6:$U$35,19,FALSE))</f>
        <v/>
      </c>
      <c r="AQ252" s="60" t="str">
        <f>IF(AQ250="","",VLOOKUP(AQ250,'[2]シフト記号表（勤務時間帯）'!$C$6:$U$35,19,FALSE))</f>
        <v/>
      </c>
      <c r="AR252" s="60" t="str">
        <f>IF(AR250="","",VLOOKUP(AR250,'[2]シフト記号表（勤務時間帯）'!$C$6:$U$35,19,FALSE))</f>
        <v/>
      </c>
      <c r="AS252" s="60" t="str">
        <f>IF(AS250="","",VLOOKUP(AS250,'[2]シフト記号表（勤務時間帯）'!$C$6:$U$35,19,FALSE))</f>
        <v/>
      </c>
      <c r="AT252" s="61" t="str">
        <f>IF(AT250="","",VLOOKUP(AT250,'[2]シフト記号表（勤務時間帯）'!$C$6:$U$35,19,FALSE))</f>
        <v/>
      </c>
      <c r="AU252" s="59" t="str">
        <f>IF(AU250="","",VLOOKUP(AU250,'[2]シフト記号表（勤務時間帯）'!$C$6:$U$35,19,FALSE))</f>
        <v/>
      </c>
      <c r="AV252" s="60" t="str">
        <f>IF(AV250="","",VLOOKUP(AV250,'[2]シフト記号表（勤務時間帯）'!$C$6:$U$35,19,FALSE))</f>
        <v/>
      </c>
      <c r="AW252" s="60" t="str">
        <f>IF(AW250="","",VLOOKUP(AW250,'[2]シフト記号表（勤務時間帯）'!$C$6:$U$35,19,FALSE))</f>
        <v/>
      </c>
      <c r="AX252" s="381">
        <f>IF($BB$3="４週",SUM(S252:AT252),IF($BB$3="暦月",SUM(S252:AW252),""))</f>
        <v>0</v>
      </c>
      <c r="AY252" s="382"/>
      <c r="AZ252" s="383">
        <f>IF($BB$3="４週",AX252/4,IF($BB$3="暦月",'通所介護（100名）'!AX252/('通所介護（100名）'!$BB$8/7),""))</f>
        <v>0</v>
      </c>
      <c r="BA252" s="384"/>
      <c r="BB252" s="313"/>
      <c r="BC252" s="289"/>
      <c r="BD252" s="289"/>
      <c r="BE252" s="289"/>
      <c r="BF252" s="290"/>
    </row>
    <row r="253" spans="2:58" ht="20.25" customHeight="1" x14ac:dyDescent="0.2">
      <c r="B253" s="385">
        <f>B250+1</f>
        <v>78</v>
      </c>
      <c r="C253" s="294"/>
      <c r="D253" s="295"/>
      <c r="E253" s="296"/>
      <c r="F253" s="126"/>
      <c r="G253" s="282"/>
      <c r="H253" s="284"/>
      <c r="I253" s="264"/>
      <c r="J253" s="264"/>
      <c r="K253" s="265"/>
      <c r="L253" s="285"/>
      <c r="M253" s="286"/>
      <c r="N253" s="286"/>
      <c r="O253" s="287"/>
      <c r="P253" s="630" t="s">
        <v>377</v>
      </c>
      <c r="Q253" s="631"/>
      <c r="R253" s="632"/>
      <c r="S253" s="53"/>
      <c r="T253" s="54"/>
      <c r="U253" s="54"/>
      <c r="V253" s="54"/>
      <c r="W253" s="54"/>
      <c r="X253" s="54"/>
      <c r="Y253" s="55"/>
      <c r="Z253" s="53"/>
      <c r="AA253" s="54"/>
      <c r="AB253" s="54"/>
      <c r="AC253" s="54"/>
      <c r="AD253" s="54"/>
      <c r="AE253" s="54"/>
      <c r="AF253" s="55"/>
      <c r="AG253" s="53"/>
      <c r="AH253" s="54"/>
      <c r="AI253" s="54"/>
      <c r="AJ253" s="54"/>
      <c r="AK253" s="54"/>
      <c r="AL253" s="54"/>
      <c r="AM253" s="55"/>
      <c r="AN253" s="53"/>
      <c r="AO253" s="54"/>
      <c r="AP253" s="54"/>
      <c r="AQ253" s="54"/>
      <c r="AR253" s="54"/>
      <c r="AS253" s="54"/>
      <c r="AT253" s="55"/>
      <c r="AU253" s="53"/>
      <c r="AV253" s="54"/>
      <c r="AW253" s="54"/>
      <c r="AX253" s="373"/>
      <c r="AY253" s="374"/>
      <c r="AZ253" s="375"/>
      <c r="BA253" s="376"/>
      <c r="BB253" s="311"/>
      <c r="BC253" s="286"/>
      <c r="BD253" s="286"/>
      <c r="BE253" s="286"/>
      <c r="BF253" s="287"/>
    </row>
    <row r="254" spans="2:58" ht="20.25" customHeight="1" x14ac:dyDescent="0.2">
      <c r="B254" s="385"/>
      <c r="C254" s="297"/>
      <c r="D254" s="633"/>
      <c r="E254" s="298"/>
      <c r="F254" s="23"/>
      <c r="G254" s="259"/>
      <c r="H254" s="263"/>
      <c r="I254" s="264"/>
      <c r="J254" s="264"/>
      <c r="K254" s="265"/>
      <c r="L254" s="269"/>
      <c r="M254" s="622"/>
      <c r="N254" s="622"/>
      <c r="O254" s="270"/>
      <c r="P254" s="623" t="s">
        <v>380</v>
      </c>
      <c r="Q254" s="624"/>
      <c r="R254" s="625"/>
      <c r="S254" s="56" t="str">
        <f>IF(S253="","",VLOOKUP(S253,'[2]シフト記号表（勤務時間帯）'!$C$6:$K$35,9,FALSE))</f>
        <v/>
      </c>
      <c r="T254" s="57" t="str">
        <f>IF(T253="","",VLOOKUP(T253,'[2]シフト記号表（勤務時間帯）'!$C$6:$K$35,9,FALSE))</f>
        <v/>
      </c>
      <c r="U254" s="57" t="str">
        <f>IF(U253="","",VLOOKUP(U253,'[2]シフト記号表（勤務時間帯）'!$C$6:$K$35,9,FALSE))</f>
        <v/>
      </c>
      <c r="V254" s="57" t="str">
        <f>IF(V253="","",VLOOKUP(V253,'[2]シフト記号表（勤務時間帯）'!$C$6:$K$35,9,FALSE))</f>
        <v/>
      </c>
      <c r="W254" s="57" t="str">
        <f>IF(W253="","",VLOOKUP(W253,'[2]シフト記号表（勤務時間帯）'!$C$6:$K$35,9,FALSE))</f>
        <v/>
      </c>
      <c r="X254" s="57" t="str">
        <f>IF(X253="","",VLOOKUP(X253,'[2]シフト記号表（勤務時間帯）'!$C$6:$K$35,9,FALSE))</f>
        <v/>
      </c>
      <c r="Y254" s="58" t="str">
        <f>IF(Y253="","",VLOOKUP(Y253,'[2]シフト記号表（勤務時間帯）'!$C$6:$K$35,9,FALSE))</f>
        <v/>
      </c>
      <c r="Z254" s="56" t="str">
        <f>IF(Z253="","",VLOOKUP(Z253,'[2]シフト記号表（勤務時間帯）'!$C$6:$K$35,9,FALSE))</f>
        <v/>
      </c>
      <c r="AA254" s="57" t="str">
        <f>IF(AA253="","",VLOOKUP(AA253,'[2]シフト記号表（勤務時間帯）'!$C$6:$K$35,9,FALSE))</f>
        <v/>
      </c>
      <c r="AB254" s="57" t="str">
        <f>IF(AB253="","",VLOOKUP(AB253,'[2]シフト記号表（勤務時間帯）'!$C$6:$K$35,9,FALSE))</f>
        <v/>
      </c>
      <c r="AC254" s="57" t="str">
        <f>IF(AC253="","",VLOOKUP(AC253,'[2]シフト記号表（勤務時間帯）'!$C$6:$K$35,9,FALSE))</f>
        <v/>
      </c>
      <c r="AD254" s="57" t="str">
        <f>IF(AD253="","",VLOOKUP(AD253,'[2]シフト記号表（勤務時間帯）'!$C$6:$K$35,9,FALSE))</f>
        <v/>
      </c>
      <c r="AE254" s="57" t="str">
        <f>IF(AE253="","",VLOOKUP(AE253,'[2]シフト記号表（勤務時間帯）'!$C$6:$K$35,9,FALSE))</f>
        <v/>
      </c>
      <c r="AF254" s="58" t="str">
        <f>IF(AF253="","",VLOOKUP(AF253,'[2]シフト記号表（勤務時間帯）'!$C$6:$K$35,9,FALSE))</f>
        <v/>
      </c>
      <c r="AG254" s="56" t="str">
        <f>IF(AG253="","",VLOOKUP(AG253,'[2]シフト記号表（勤務時間帯）'!$C$6:$K$35,9,FALSE))</f>
        <v/>
      </c>
      <c r="AH254" s="57" t="str">
        <f>IF(AH253="","",VLOOKUP(AH253,'[2]シフト記号表（勤務時間帯）'!$C$6:$K$35,9,FALSE))</f>
        <v/>
      </c>
      <c r="AI254" s="57" t="str">
        <f>IF(AI253="","",VLOOKUP(AI253,'[2]シフト記号表（勤務時間帯）'!$C$6:$K$35,9,FALSE))</f>
        <v/>
      </c>
      <c r="AJ254" s="57" t="str">
        <f>IF(AJ253="","",VLOOKUP(AJ253,'[2]シフト記号表（勤務時間帯）'!$C$6:$K$35,9,FALSE))</f>
        <v/>
      </c>
      <c r="AK254" s="57" t="str">
        <f>IF(AK253="","",VLOOKUP(AK253,'[2]シフト記号表（勤務時間帯）'!$C$6:$K$35,9,FALSE))</f>
        <v/>
      </c>
      <c r="AL254" s="57" t="str">
        <f>IF(AL253="","",VLOOKUP(AL253,'[2]シフト記号表（勤務時間帯）'!$C$6:$K$35,9,FALSE))</f>
        <v/>
      </c>
      <c r="AM254" s="58" t="str">
        <f>IF(AM253="","",VLOOKUP(AM253,'[2]シフト記号表（勤務時間帯）'!$C$6:$K$35,9,FALSE))</f>
        <v/>
      </c>
      <c r="AN254" s="56" t="str">
        <f>IF(AN253="","",VLOOKUP(AN253,'[2]シフト記号表（勤務時間帯）'!$C$6:$K$35,9,FALSE))</f>
        <v/>
      </c>
      <c r="AO254" s="57" t="str">
        <f>IF(AO253="","",VLOOKUP(AO253,'[2]シフト記号表（勤務時間帯）'!$C$6:$K$35,9,FALSE))</f>
        <v/>
      </c>
      <c r="AP254" s="57" t="str">
        <f>IF(AP253="","",VLOOKUP(AP253,'[2]シフト記号表（勤務時間帯）'!$C$6:$K$35,9,FALSE))</f>
        <v/>
      </c>
      <c r="AQ254" s="57" t="str">
        <f>IF(AQ253="","",VLOOKUP(AQ253,'[2]シフト記号表（勤務時間帯）'!$C$6:$K$35,9,FALSE))</f>
        <v/>
      </c>
      <c r="AR254" s="57" t="str">
        <f>IF(AR253="","",VLOOKUP(AR253,'[2]シフト記号表（勤務時間帯）'!$C$6:$K$35,9,FALSE))</f>
        <v/>
      </c>
      <c r="AS254" s="57" t="str">
        <f>IF(AS253="","",VLOOKUP(AS253,'[2]シフト記号表（勤務時間帯）'!$C$6:$K$35,9,FALSE))</f>
        <v/>
      </c>
      <c r="AT254" s="58" t="str">
        <f>IF(AT253="","",VLOOKUP(AT253,'[2]シフト記号表（勤務時間帯）'!$C$6:$K$35,9,FALSE))</f>
        <v/>
      </c>
      <c r="AU254" s="56" t="str">
        <f>IF(AU253="","",VLOOKUP(AU253,'[2]シフト記号表（勤務時間帯）'!$C$6:$K$35,9,FALSE))</f>
        <v/>
      </c>
      <c r="AV254" s="57" t="str">
        <f>IF(AV253="","",VLOOKUP(AV253,'[2]シフト記号表（勤務時間帯）'!$C$6:$K$35,9,FALSE))</f>
        <v/>
      </c>
      <c r="AW254" s="57" t="str">
        <f>IF(AW253="","",VLOOKUP(AW253,'[2]シフト記号表（勤務時間帯）'!$C$6:$K$35,9,FALSE))</f>
        <v/>
      </c>
      <c r="AX254" s="377">
        <f>IF($BB$3="４週",SUM(S254:AT254),IF($BB$3="暦月",SUM(S254:AW254),""))</f>
        <v>0</v>
      </c>
      <c r="AY254" s="378"/>
      <c r="AZ254" s="379">
        <f>IF($BB$3="４週",AX254/4,IF($BB$3="暦月",'通所介護（100名）'!AX254/('通所介護（100名）'!$BB$8/7),""))</f>
        <v>0</v>
      </c>
      <c r="BA254" s="380"/>
      <c r="BB254" s="312"/>
      <c r="BC254" s="622"/>
      <c r="BD254" s="622"/>
      <c r="BE254" s="622"/>
      <c r="BF254" s="270"/>
    </row>
    <row r="255" spans="2:58" ht="20.25" customHeight="1" x14ac:dyDescent="0.2">
      <c r="B255" s="385"/>
      <c r="C255" s="299"/>
      <c r="D255" s="300"/>
      <c r="E255" s="301"/>
      <c r="F255" s="62">
        <f>C253</f>
        <v>0</v>
      </c>
      <c r="G255" s="283"/>
      <c r="H255" s="263"/>
      <c r="I255" s="264"/>
      <c r="J255" s="264"/>
      <c r="K255" s="265"/>
      <c r="L255" s="288"/>
      <c r="M255" s="289"/>
      <c r="N255" s="289"/>
      <c r="O255" s="290"/>
      <c r="P255" s="627" t="s">
        <v>381</v>
      </c>
      <c r="Q255" s="628"/>
      <c r="R255" s="629"/>
      <c r="S255" s="59" t="str">
        <f>IF(S253="","",VLOOKUP(S253,'[2]シフト記号表（勤務時間帯）'!$C$6:$U$35,19,FALSE))</f>
        <v/>
      </c>
      <c r="T255" s="60" t="str">
        <f>IF(T253="","",VLOOKUP(T253,'[2]シフト記号表（勤務時間帯）'!$C$6:$U$35,19,FALSE))</f>
        <v/>
      </c>
      <c r="U255" s="60" t="str">
        <f>IF(U253="","",VLOOKUP(U253,'[2]シフト記号表（勤務時間帯）'!$C$6:$U$35,19,FALSE))</f>
        <v/>
      </c>
      <c r="V255" s="60" t="str">
        <f>IF(V253="","",VLOOKUP(V253,'[2]シフト記号表（勤務時間帯）'!$C$6:$U$35,19,FALSE))</f>
        <v/>
      </c>
      <c r="W255" s="60" t="str">
        <f>IF(W253="","",VLOOKUP(W253,'[2]シフト記号表（勤務時間帯）'!$C$6:$U$35,19,FALSE))</f>
        <v/>
      </c>
      <c r="X255" s="60" t="str">
        <f>IF(X253="","",VLOOKUP(X253,'[2]シフト記号表（勤務時間帯）'!$C$6:$U$35,19,FALSE))</f>
        <v/>
      </c>
      <c r="Y255" s="61" t="str">
        <f>IF(Y253="","",VLOOKUP(Y253,'[2]シフト記号表（勤務時間帯）'!$C$6:$U$35,19,FALSE))</f>
        <v/>
      </c>
      <c r="Z255" s="59" t="str">
        <f>IF(Z253="","",VLOOKUP(Z253,'[2]シフト記号表（勤務時間帯）'!$C$6:$U$35,19,FALSE))</f>
        <v/>
      </c>
      <c r="AA255" s="60" t="str">
        <f>IF(AA253="","",VLOOKUP(AA253,'[2]シフト記号表（勤務時間帯）'!$C$6:$U$35,19,FALSE))</f>
        <v/>
      </c>
      <c r="AB255" s="60" t="str">
        <f>IF(AB253="","",VLOOKUP(AB253,'[2]シフト記号表（勤務時間帯）'!$C$6:$U$35,19,FALSE))</f>
        <v/>
      </c>
      <c r="AC255" s="60" t="str">
        <f>IF(AC253="","",VLOOKUP(AC253,'[2]シフト記号表（勤務時間帯）'!$C$6:$U$35,19,FALSE))</f>
        <v/>
      </c>
      <c r="AD255" s="60" t="str">
        <f>IF(AD253="","",VLOOKUP(AD253,'[2]シフト記号表（勤務時間帯）'!$C$6:$U$35,19,FALSE))</f>
        <v/>
      </c>
      <c r="AE255" s="60" t="str">
        <f>IF(AE253="","",VLOOKUP(AE253,'[2]シフト記号表（勤務時間帯）'!$C$6:$U$35,19,FALSE))</f>
        <v/>
      </c>
      <c r="AF255" s="61" t="str">
        <f>IF(AF253="","",VLOOKUP(AF253,'[2]シフト記号表（勤務時間帯）'!$C$6:$U$35,19,FALSE))</f>
        <v/>
      </c>
      <c r="AG255" s="59" t="str">
        <f>IF(AG253="","",VLOOKUP(AG253,'[2]シフト記号表（勤務時間帯）'!$C$6:$U$35,19,FALSE))</f>
        <v/>
      </c>
      <c r="AH255" s="60" t="str">
        <f>IF(AH253="","",VLOOKUP(AH253,'[2]シフト記号表（勤務時間帯）'!$C$6:$U$35,19,FALSE))</f>
        <v/>
      </c>
      <c r="AI255" s="60" t="str">
        <f>IF(AI253="","",VLOOKUP(AI253,'[2]シフト記号表（勤務時間帯）'!$C$6:$U$35,19,FALSE))</f>
        <v/>
      </c>
      <c r="AJ255" s="60" t="str">
        <f>IF(AJ253="","",VLOOKUP(AJ253,'[2]シフト記号表（勤務時間帯）'!$C$6:$U$35,19,FALSE))</f>
        <v/>
      </c>
      <c r="AK255" s="60" t="str">
        <f>IF(AK253="","",VLOOKUP(AK253,'[2]シフト記号表（勤務時間帯）'!$C$6:$U$35,19,FALSE))</f>
        <v/>
      </c>
      <c r="AL255" s="60" t="str">
        <f>IF(AL253="","",VLOOKUP(AL253,'[2]シフト記号表（勤務時間帯）'!$C$6:$U$35,19,FALSE))</f>
        <v/>
      </c>
      <c r="AM255" s="61" t="str">
        <f>IF(AM253="","",VLOOKUP(AM253,'[2]シフト記号表（勤務時間帯）'!$C$6:$U$35,19,FALSE))</f>
        <v/>
      </c>
      <c r="AN255" s="59" t="str">
        <f>IF(AN253="","",VLOOKUP(AN253,'[2]シフト記号表（勤務時間帯）'!$C$6:$U$35,19,FALSE))</f>
        <v/>
      </c>
      <c r="AO255" s="60" t="str">
        <f>IF(AO253="","",VLOOKUP(AO253,'[2]シフト記号表（勤務時間帯）'!$C$6:$U$35,19,FALSE))</f>
        <v/>
      </c>
      <c r="AP255" s="60" t="str">
        <f>IF(AP253="","",VLOOKUP(AP253,'[2]シフト記号表（勤務時間帯）'!$C$6:$U$35,19,FALSE))</f>
        <v/>
      </c>
      <c r="AQ255" s="60" t="str">
        <f>IF(AQ253="","",VLOOKUP(AQ253,'[2]シフト記号表（勤務時間帯）'!$C$6:$U$35,19,FALSE))</f>
        <v/>
      </c>
      <c r="AR255" s="60" t="str">
        <f>IF(AR253="","",VLOOKUP(AR253,'[2]シフト記号表（勤務時間帯）'!$C$6:$U$35,19,FALSE))</f>
        <v/>
      </c>
      <c r="AS255" s="60" t="str">
        <f>IF(AS253="","",VLOOKUP(AS253,'[2]シフト記号表（勤務時間帯）'!$C$6:$U$35,19,FALSE))</f>
        <v/>
      </c>
      <c r="AT255" s="61" t="str">
        <f>IF(AT253="","",VLOOKUP(AT253,'[2]シフト記号表（勤務時間帯）'!$C$6:$U$35,19,FALSE))</f>
        <v/>
      </c>
      <c r="AU255" s="59" t="str">
        <f>IF(AU253="","",VLOOKUP(AU253,'[2]シフト記号表（勤務時間帯）'!$C$6:$U$35,19,FALSE))</f>
        <v/>
      </c>
      <c r="AV255" s="60" t="str">
        <f>IF(AV253="","",VLOOKUP(AV253,'[2]シフト記号表（勤務時間帯）'!$C$6:$U$35,19,FALSE))</f>
        <v/>
      </c>
      <c r="AW255" s="60" t="str">
        <f>IF(AW253="","",VLOOKUP(AW253,'[2]シフト記号表（勤務時間帯）'!$C$6:$U$35,19,FALSE))</f>
        <v/>
      </c>
      <c r="AX255" s="381">
        <f>IF($BB$3="４週",SUM(S255:AT255),IF($BB$3="暦月",SUM(S255:AW255),""))</f>
        <v>0</v>
      </c>
      <c r="AY255" s="382"/>
      <c r="AZ255" s="383">
        <f>IF($BB$3="４週",AX255/4,IF($BB$3="暦月",'通所介護（100名）'!AX255/('通所介護（100名）'!$BB$8/7),""))</f>
        <v>0</v>
      </c>
      <c r="BA255" s="384"/>
      <c r="BB255" s="313"/>
      <c r="BC255" s="289"/>
      <c r="BD255" s="289"/>
      <c r="BE255" s="289"/>
      <c r="BF255" s="290"/>
    </row>
    <row r="256" spans="2:58" ht="20.25" customHeight="1" x14ac:dyDescent="0.2">
      <c r="B256" s="385">
        <f>B253+1</f>
        <v>79</v>
      </c>
      <c r="C256" s="294"/>
      <c r="D256" s="295"/>
      <c r="E256" s="296"/>
      <c r="F256" s="126"/>
      <c r="G256" s="282"/>
      <c r="H256" s="284"/>
      <c r="I256" s="264"/>
      <c r="J256" s="264"/>
      <c r="K256" s="265"/>
      <c r="L256" s="285"/>
      <c r="M256" s="286"/>
      <c r="N256" s="286"/>
      <c r="O256" s="287"/>
      <c r="P256" s="630" t="s">
        <v>377</v>
      </c>
      <c r="Q256" s="631"/>
      <c r="R256" s="632"/>
      <c r="S256" s="53"/>
      <c r="T256" s="54"/>
      <c r="U256" s="54"/>
      <c r="V256" s="54"/>
      <c r="W256" s="54"/>
      <c r="X256" s="54"/>
      <c r="Y256" s="55"/>
      <c r="Z256" s="53"/>
      <c r="AA256" s="54"/>
      <c r="AB256" s="54"/>
      <c r="AC256" s="54"/>
      <c r="AD256" s="54"/>
      <c r="AE256" s="54"/>
      <c r="AF256" s="55"/>
      <c r="AG256" s="53"/>
      <c r="AH256" s="54"/>
      <c r="AI256" s="54"/>
      <c r="AJ256" s="54"/>
      <c r="AK256" s="54"/>
      <c r="AL256" s="54"/>
      <c r="AM256" s="55"/>
      <c r="AN256" s="53"/>
      <c r="AO256" s="54"/>
      <c r="AP256" s="54"/>
      <c r="AQ256" s="54"/>
      <c r="AR256" s="54"/>
      <c r="AS256" s="54"/>
      <c r="AT256" s="55"/>
      <c r="AU256" s="53"/>
      <c r="AV256" s="54"/>
      <c r="AW256" s="54"/>
      <c r="AX256" s="373"/>
      <c r="AY256" s="374"/>
      <c r="AZ256" s="375"/>
      <c r="BA256" s="376"/>
      <c r="BB256" s="311"/>
      <c r="BC256" s="286"/>
      <c r="BD256" s="286"/>
      <c r="BE256" s="286"/>
      <c r="BF256" s="287"/>
    </row>
    <row r="257" spans="2:58" ht="20.25" customHeight="1" x14ac:dyDescent="0.2">
      <c r="B257" s="385"/>
      <c r="C257" s="297"/>
      <c r="D257" s="633"/>
      <c r="E257" s="298"/>
      <c r="F257" s="23"/>
      <c r="G257" s="259"/>
      <c r="H257" s="263"/>
      <c r="I257" s="264"/>
      <c r="J257" s="264"/>
      <c r="K257" s="265"/>
      <c r="L257" s="269"/>
      <c r="M257" s="622"/>
      <c r="N257" s="622"/>
      <c r="O257" s="270"/>
      <c r="P257" s="623" t="s">
        <v>380</v>
      </c>
      <c r="Q257" s="624"/>
      <c r="R257" s="625"/>
      <c r="S257" s="56" t="str">
        <f>IF(S256="","",VLOOKUP(S256,'[2]シフト記号表（勤務時間帯）'!$C$6:$K$35,9,FALSE))</f>
        <v/>
      </c>
      <c r="T257" s="57" t="str">
        <f>IF(T256="","",VLOOKUP(T256,'[2]シフト記号表（勤務時間帯）'!$C$6:$K$35,9,FALSE))</f>
        <v/>
      </c>
      <c r="U257" s="57" t="str">
        <f>IF(U256="","",VLOOKUP(U256,'[2]シフト記号表（勤務時間帯）'!$C$6:$K$35,9,FALSE))</f>
        <v/>
      </c>
      <c r="V257" s="57" t="str">
        <f>IF(V256="","",VLOOKUP(V256,'[2]シフト記号表（勤務時間帯）'!$C$6:$K$35,9,FALSE))</f>
        <v/>
      </c>
      <c r="W257" s="57" t="str">
        <f>IF(W256="","",VLOOKUP(W256,'[2]シフト記号表（勤務時間帯）'!$C$6:$K$35,9,FALSE))</f>
        <v/>
      </c>
      <c r="X257" s="57" t="str">
        <f>IF(X256="","",VLOOKUP(X256,'[2]シフト記号表（勤務時間帯）'!$C$6:$K$35,9,FALSE))</f>
        <v/>
      </c>
      <c r="Y257" s="58" t="str">
        <f>IF(Y256="","",VLOOKUP(Y256,'[2]シフト記号表（勤務時間帯）'!$C$6:$K$35,9,FALSE))</f>
        <v/>
      </c>
      <c r="Z257" s="56" t="str">
        <f>IF(Z256="","",VLOOKUP(Z256,'[2]シフト記号表（勤務時間帯）'!$C$6:$K$35,9,FALSE))</f>
        <v/>
      </c>
      <c r="AA257" s="57" t="str">
        <f>IF(AA256="","",VLOOKUP(AA256,'[2]シフト記号表（勤務時間帯）'!$C$6:$K$35,9,FALSE))</f>
        <v/>
      </c>
      <c r="AB257" s="57" t="str">
        <f>IF(AB256="","",VLOOKUP(AB256,'[2]シフト記号表（勤務時間帯）'!$C$6:$K$35,9,FALSE))</f>
        <v/>
      </c>
      <c r="AC257" s="57" t="str">
        <f>IF(AC256="","",VLOOKUP(AC256,'[2]シフト記号表（勤務時間帯）'!$C$6:$K$35,9,FALSE))</f>
        <v/>
      </c>
      <c r="AD257" s="57" t="str">
        <f>IF(AD256="","",VLOOKUP(AD256,'[2]シフト記号表（勤務時間帯）'!$C$6:$K$35,9,FALSE))</f>
        <v/>
      </c>
      <c r="AE257" s="57" t="str">
        <f>IF(AE256="","",VLOOKUP(AE256,'[2]シフト記号表（勤務時間帯）'!$C$6:$K$35,9,FALSE))</f>
        <v/>
      </c>
      <c r="AF257" s="58" t="str">
        <f>IF(AF256="","",VLOOKUP(AF256,'[2]シフト記号表（勤務時間帯）'!$C$6:$K$35,9,FALSE))</f>
        <v/>
      </c>
      <c r="AG257" s="56" t="str">
        <f>IF(AG256="","",VLOOKUP(AG256,'[2]シフト記号表（勤務時間帯）'!$C$6:$K$35,9,FALSE))</f>
        <v/>
      </c>
      <c r="AH257" s="57" t="str">
        <f>IF(AH256="","",VLOOKUP(AH256,'[2]シフト記号表（勤務時間帯）'!$C$6:$K$35,9,FALSE))</f>
        <v/>
      </c>
      <c r="AI257" s="57" t="str">
        <f>IF(AI256="","",VLOOKUP(AI256,'[2]シフト記号表（勤務時間帯）'!$C$6:$K$35,9,FALSE))</f>
        <v/>
      </c>
      <c r="AJ257" s="57" t="str">
        <f>IF(AJ256="","",VLOOKUP(AJ256,'[2]シフト記号表（勤務時間帯）'!$C$6:$K$35,9,FALSE))</f>
        <v/>
      </c>
      <c r="AK257" s="57" t="str">
        <f>IF(AK256="","",VLOOKUP(AK256,'[2]シフト記号表（勤務時間帯）'!$C$6:$K$35,9,FALSE))</f>
        <v/>
      </c>
      <c r="AL257" s="57" t="str">
        <f>IF(AL256="","",VLOOKUP(AL256,'[2]シフト記号表（勤務時間帯）'!$C$6:$K$35,9,FALSE))</f>
        <v/>
      </c>
      <c r="AM257" s="58" t="str">
        <f>IF(AM256="","",VLOOKUP(AM256,'[2]シフト記号表（勤務時間帯）'!$C$6:$K$35,9,FALSE))</f>
        <v/>
      </c>
      <c r="AN257" s="56" t="str">
        <f>IF(AN256="","",VLOOKUP(AN256,'[2]シフト記号表（勤務時間帯）'!$C$6:$K$35,9,FALSE))</f>
        <v/>
      </c>
      <c r="AO257" s="57" t="str">
        <f>IF(AO256="","",VLOOKUP(AO256,'[2]シフト記号表（勤務時間帯）'!$C$6:$K$35,9,FALSE))</f>
        <v/>
      </c>
      <c r="AP257" s="57" t="str">
        <f>IF(AP256="","",VLOOKUP(AP256,'[2]シフト記号表（勤務時間帯）'!$C$6:$K$35,9,FALSE))</f>
        <v/>
      </c>
      <c r="AQ257" s="57" t="str">
        <f>IF(AQ256="","",VLOOKUP(AQ256,'[2]シフト記号表（勤務時間帯）'!$C$6:$K$35,9,FALSE))</f>
        <v/>
      </c>
      <c r="AR257" s="57" t="str">
        <f>IF(AR256="","",VLOOKUP(AR256,'[2]シフト記号表（勤務時間帯）'!$C$6:$K$35,9,FALSE))</f>
        <v/>
      </c>
      <c r="AS257" s="57" t="str">
        <f>IF(AS256="","",VLOOKUP(AS256,'[2]シフト記号表（勤務時間帯）'!$C$6:$K$35,9,FALSE))</f>
        <v/>
      </c>
      <c r="AT257" s="58" t="str">
        <f>IF(AT256="","",VLOOKUP(AT256,'[2]シフト記号表（勤務時間帯）'!$C$6:$K$35,9,FALSE))</f>
        <v/>
      </c>
      <c r="AU257" s="56" t="str">
        <f>IF(AU256="","",VLOOKUP(AU256,'[2]シフト記号表（勤務時間帯）'!$C$6:$K$35,9,FALSE))</f>
        <v/>
      </c>
      <c r="AV257" s="57" t="str">
        <f>IF(AV256="","",VLOOKUP(AV256,'[2]シフト記号表（勤務時間帯）'!$C$6:$K$35,9,FALSE))</f>
        <v/>
      </c>
      <c r="AW257" s="57" t="str">
        <f>IF(AW256="","",VLOOKUP(AW256,'[2]シフト記号表（勤務時間帯）'!$C$6:$K$35,9,FALSE))</f>
        <v/>
      </c>
      <c r="AX257" s="377">
        <f>IF($BB$3="４週",SUM(S257:AT257),IF($BB$3="暦月",SUM(S257:AW257),""))</f>
        <v>0</v>
      </c>
      <c r="AY257" s="378"/>
      <c r="AZ257" s="379">
        <f>IF($BB$3="４週",AX257/4,IF($BB$3="暦月",'通所介護（100名）'!AX257/('通所介護（100名）'!$BB$8/7),""))</f>
        <v>0</v>
      </c>
      <c r="BA257" s="380"/>
      <c r="BB257" s="312"/>
      <c r="BC257" s="622"/>
      <c r="BD257" s="622"/>
      <c r="BE257" s="622"/>
      <c r="BF257" s="270"/>
    </row>
    <row r="258" spans="2:58" ht="20.25" customHeight="1" x14ac:dyDescent="0.2">
      <c r="B258" s="385"/>
      <c r="C258" s="299"/>
      <c r="D258" s="300"/>
      <c r="E258" s="301"/>
      <c r="F258" s="62">
        <f>C256</f>
        <v>0</v>
      </c>
      <c r="G258" s="283"/>
      <c r="H258" s="263"/>
      <c r="I258" s="264"/>
      <c r="J258" s="264"/>
      <c r="K258" s="265"/>
      <c r="L258" s="288"/>
      <c r="M258" s="289"/>
      <c r="N258" s="289"/>
      <c r="O258" s="290"/>
      <c r="P258" s="627" t="s">
        <v>381</v>
      </c>
      <c r="Q258" s="628"/>
      <c r="R258" s="629"/>
      <c r="S258" s="59" t="str">
        <f>IF(S256="","",VLOOKUP(S256,'[2]シフト記号表（勤務時間帯）'!$C$6:$U$35,19,FALSE))</f>
        <v/>
      </c>
      <c r="T258" s="60" t="str">
        <f>IF(T256="","",VLOOKUP(T256,'[2]シフト記号表（勤務時間帯）'!$C$6:$U$35,19,FALSE))</f>
        <v/>
      </c>
      <c r="U258" s="60" t="str">
        <f>IF(U256="","",VLOOKUP(U256,'[2]シフト記号表（勤務時間帯）'!$C$6:$U$35,19,FALSE))</f>
        <v/>
      </c>
      <c r="V258" s="60" t="str">
        <f>IF(V256="","",VLOOKUP(V256,'[2]シフト記号表（勤務時間帯）'!$C$6:$U$35,19,FALSE))</f>
        <v/>
      </c>
      <c r="W258" s="60" t="str">
        <f>IF(W256="","",VLOOKUP(W256,'[2]シフト記号表（勤務時間帯）'!$C$6:$U$35,19,FALSE))</f>
        <v/>
      </c>
      <c r="X258" s="60" t="str">
        <f>IF(X256="","",VLOOKUP(X256,'[2]シフト記号表（勤務時間帯）'!$C$6:$U$35,19,FALSE))</f>
        <v/>
      </c>
      <c r="Y258" s="61" t="str">
        <f>IF(Y256="","",VLOOKUP(Y256,'[2]シフト記号表（勤務時間帯）'!$C$6:$U$35,19,FALSE))</f>
        <v/>
      </c>
      <c r="Z258" s="59" t="str">
        <f>IF(Z256="","",VLOOKUP(Z256,'[2]シフト記号表（勤務時間帯）'!$C$6:$U$35,19,FALSE))</f>
        <v/>
      </c>
      <c r="AA258" s="60" t="str">
        <f>IF(AA256="","",VLOOKUP(AA256,'[2]シフト記号表（勤務時間帯）'!$C$6:$U$35,19,FALSE))</f>
        <v/>
      </c>
      <c r="AB258" s="60" t="str">
        <f>IF(AB256="","",VLOOKUP(AB256,'[2]シフト記号表（勤務時間帯）'!$C$6:$U$35,19,FALSE))</f>
        <v/>
      </c>
      <c r="AC258" s="60" t="str">
        <f>IF(AC256="","",VLOOKUP(AC256,'[2]シフト記号表（勤務時間帯）'!$C$6:$U$35,19,FALSE))</f>
        <v/>
      </c>
      <c r="AD258" s="60" t="str">
        <f>IF(AD256="","",VLOOKUP(AD256,'[2]シフト記号表（勤務時間帯）'!$C$6:$U$35,19,FALSE))</f>
        <v/>
      </c>
      <c r="AE258" s="60" t="str">
        <f>IF(AE256="","",VLOOKUP(AE256,'[2]シフト記号表（勤務時間帯）'!$C$6:$U$35,19,FALSE))</f>
        <v/>
      </c>
      <c r="AF258" s="61" t="str">
        <f>IF(AF256="","",VLOOKUP(AF256,'[2]シフト記号表（勤務時間帯）'!$C$6:$U$35,19,FALSE))</f>
        <v/>
      </c>
      <c r="AG258" s="59" t="str">
        <f>IF(AG256="","",VLOOKUP(AG256,'[2]シフト記号表（勤務時間帯）'!$C$6:$U$35,19,FALSE))</f>
        <v/>
      </c>
      <c r="AH258" s="60" t="str">
        <f>IF(AH256="","",VLOOKUP(AH256,'[2]シフト記号表（勤務時間帯）'!$C$6:$U$35,19,FALSE))</f>
        <v/>
      </c>
      <c r="AI258" s="60" t="str">
        <f>IF(AI256="","",VLOOKUP(AI256,'[2]シフト記号表（勤務時間帯）'!$C$6:$U$35,19,FALSE))</f>
        <v/>
      </c>
      <c r="AJ258" s="60" t="str">
        <f>IF(AJ256="","",VLOOKUP(AJ256,'[2]シフト記号表（勤務時間帯）'!$C$6:$U$35,19,FALSE))</f>
        <v/>
      </c>
      <c r="AK258" s="60" t="str">
        <f>IF(AK256="","",VLOOKUP(AK256,'[2]シフト記号表（勤務時間帯）'!$C$6:$U$35,19,FALSE))</f>
        <v/>
      </c>
      <c r="AL258" s="60" t="str">
        <f>IF(AL256="","",VLOOKUP(AL256,'[2]シフト記号表（勤務時間帯）'!$C$6:$U$35,19,FALSE))</f>
        <v/>
      </c>
      <c r="AM258" s="61" t="str">
        <f>IF(AM256="","",VLOOKUP(AM256,'[2]シフト記号表（勤務時間帯）'!$C$6:$U$35,19,FALSE))</f>
        <v/>
      </c>
      <c r="AN258" s="59" t="str">
        <f>IF(AN256="","",VLOOKUP(AN256,'[2]シフト記号表（勤務時間帯）'!$C$6:$U$35,19,FALSE))</f>
        <v/>
      </c>
      <c r="AO258" s="60" t="str">
        <f>IF(AO256="","",VLOOKUP(AO256,'[2]シフト記号表（勤務時間帯）'!$C$6:$U$35,19,FALSE))</f>
        <v/>
      </c>
      <c r="AP258" s="60" t="str">
        <f>IF(AP256="","",VLOOKUP(AP256,'[2]シフト記号表（勤務時間帯）'!$C$6:$U$35,19,FALSE))</f>
        <v/>
      </c>
      <c r="AQ258" s="60" t="str">
        <f>IF(AQ256="","",VLOOKUP(AQ256,'[2]シフト記号表（勤務時間帯）'!$C$6:$U$35,19,FALSE))</f>
        <v/>
      </c>
      <c r="AR258" s="60" t="str">
        <f>IF(AR256="","",VLOOKUP(AR256,'[2]シフト記号表（勤務時間帯）'!$C$6:$U$35,19,FALSE))</f>
        <v/>
      </c>
      <c r="AS258" s="60" t="str">
        <f>IF(AS256="","",VLOOKUP(AS256,'[2]シフト記号表（勤務時間帯）'!$C$6:$U$35,19,FALSE))</f>
        <v/>
      </c>
      <c r="AT258" s="61" t="str">
        <f>IF(AT256="","",VLOOKUP(AT256,'[2]シフト記号表（勤務時間帯）'!$C$6:$U$35,19,FALSE))</f>
        <v/>
      </c>
      <c r="AU258" s="59" t="str">
        <f>IF(AU256="","",VLOOKUP(AU256,'[2]シフト記号表（勤務時間帯）'!$C$6:$U$35,19,FALSE))</f>
        <v/>
      </c>
      <c r="AV258" s="60" t="str">
        <f>IF(AV256="","",VLOOKUP(AV256,'[2]シフト記号表（勤務時間帯）'!$C$6:$U$35,19,FALSE))</f>
        <v/>
      </c>
      <c r="AW258" s="60" t="str">
        <f>IF(AW256="","",VLOOKUP(AW256,'[2]シフト記号表（勤務時間帯）'!$C$6:$U$35,19,FALSE))</f>
        <v/>
      </c>
      <c r="AX258" s="381">
        <f>IF($BB$3="４週",SUM(S258:AT258),IF($BB$3="暦月",SUM(S258:AW258),""))</f>
        <v>0</v>
      </c>
      <c r="AY258" s="382"/>
      <c r="AZ258" s="383">
        <f>IF($BB$3="４週",AX258/4,IF($BB$3="暦月",'通所介護（100名）'!AX258/('通所介護（100名）'!$BB$8/7),""))</f>
        <v>0</v>
      </c>
      <c r="BA258" s="384"/>
      <c r="BB258" s="313"/>
      <c r="BC258" s="289"/>
      <c r="BD258" s="289"/>
      <c r="BE258" s="289"/>
      <c r="BF258" s="290"/>
    </row>
    <row r="259" spans="2:58" ht="20.25" customHeight="1" x14ac:dyDescent="0.2">
      <c r="B259" s="385">
        <f>B256+1</f>
        <v>80</v>
      </c>
      <c r="C259" s="294"/>
      <c r="D259" s="295"/>
      <c r="E259" s="296"/>
      <c r="F259" s="126"/>
      <c r="G259" s="282"/>
      <c r="H259" s="284"/>
      <c r="I259" s="264"/>
      <c r="J259" s="264"/>
      <c r="K259" s="265"/>
      <c r="L259" s="285"/>
      <c r="M259" s="286"/>
      <c r="N259" s="286"/>
      <c r="O259" s="287"/>
      <c r="P259" s="630" t="s">
        <v>377</v>
      </c>
      <c r="Q259" s="631"/>
      <c r="R259" s="632"/>
      <c r="S259" s="53"/>
      <c r="T259" s="54"/>
      <c r="U259" s="54"/>
      <c r="V259" s="54"/>
      <c r="W259" s="54"/>
      <c r="X259" s="54"/>
      <c r="Y259" s="55"/>
      <c r="Z259" s="53"/>
      <c r="AA259" s="54"/>
      <c r="AB259" s="54"/>
      <c r="AC259" s="54"/>
      <c r="AD259" s="54"/>
      <c r="AE259" s="54"/>
      <c r="AF259" s="55"/>
      <c r="AG259" s="53"/>
      <c r="AH259" s="54"/>
      <c r="AI259" s="54"/>
      <c r="AJ259" s="54"/>
      <c r="AK259" s="54"/>
      <c r="AL259" s="54"/>
      <c r="AM259" s="55"/>
      <c r="AN259" s="53"/>
      <c r="AO259" s="54"/>
      <c r="AP259" s="54"/>
      <c r="AQ259" s="54"/>
      <c r="AR259" s="54"/>
      <c r="AS259" s="54"/>
      <c r="AT259" s="55"/>
      <c r="AU259" s="53"/>
      <c r="AV259" s="54"/>
      <c r="AW259" s="54"/>
      <c r="AX259" s="373"/>
      <c r="AY259" s="374"/>
      <c r="AZ259" s="375"/>
      <c r="BA259" s="376"/>
      <c r="BB259" s="311"/>
      <c r="BC259" s="286"/>
      <c r="BD259" s="286"/>
      <c r="BE259" s="286"/>
      <c r="BF259" s="287"/>
    </row>
    <row r="260" spans="2:58" ht="20.25" customHeight="1" x14ac:dyDescent="0.2">
      <c r="B260" s="385"/>
      <c r="C260" s="297"/>
      <c r="D260" s="633"/>
      <c r="E260" s="298"/>
      <c r="F260" s="23"/>
      <c r="G260" s="259"/>
      <c r="H260" s="263"/>
      <c r="I260" s="264"/>
      <c r="J260" s="264"/>
      <c r="K260" s="265"/>
      <c r="L260" s="269"/>
      <c r="M260" s="622"/>
      <c r="N260" s="622"/>
      <c r="O260" s="270"/>
      <c r="P260" s="623" t="s">
        <v>380</v>
      </c>
      <c r="Q260" s="624"/>
      <c r="R260" s="625"/>
      <c r="S260" s="56" t="str">
        <f>IF(S259="","",VLOOKUP(S259,'[2]シフト記号表（勤務時間帯）'!$C$6:$K$35,9,FALSE))</f>
        <v/>
      </c>
      <c r="T260" s="57" t="str">
        <f>IF(T259="","",VLOOKUP(T259,'[2]シフト記号表（勤務時間帯）'!$C$6:$K$35,9,FALSE))</f>
        <v/>
      </c>
      <c r="U260" s="57" t="str">
        <f>IF(U259="","",VLOOKUP(U259,'[2]シフト記号表（勤務時間帯）'!$C$6:$K$35,9,FALSE))</f>
        <v/>
      </c>
      <c r="V260" s="57" t="str">
        <f>IF(V259="","",VLOOKUP(V259,'[2]シフト記号表（勤務時間帯）'!$C$6:$K$35,9,FALSE))</f>
        <v/>
      </c>
      <c r="W260" s="57" t="str">
        <f>IF(W259="","",VLOOKUP(W259,'[2]シフト記号表（勤務時間帯）'!$C$6:$K$35,9,FALSE))</f>
        <v/>
      </c>
      <c r="X260" s="57" t="str">
        <f>IF(X259="","",VLOOKUP(X259,'[2]シフト記号表（勤務時間帯）'!$C$6:$K$35,9,FALSE))</f>
        <v/>
      </c>
      <c r="Y260" s="58" t="str">
        <f>IF(Y259="","",VLOOKUP(Y259,'[2]シフト記号表（勤務時間帯）'!$C$6:$K$35,9,FALSE))</f>
        <v/>
      </c>
      <c r="Z260" s="56" t="str">
        <f>IF(Z259="","",VLOOKUP(Z259,'[2]シフト記号表（勤務時間帯）'!$C$6:$K$35,9,FALSE))</f>
        <v/>
      </c>
      <c r="AA260" s="57" t="str">
        <f>IF(AA259="","",VLOOKUP(AA259,'[2]シフト記号表（勤務時間帯）'!$C$6:$K$35,9,FALSE))</f>
        <v/>
      </c>
      <c r="AB260" s="57" t="str">
        <f>IF(AB259="","",VLOOKUP(AB259,'[2]シフト記号表（勤務時間帯）'!$C$6:$K$35,9,FALSE))</f>
        <v/>
      </c>
      <c r="AC260" s="57" t="str">
        <f>IF(AC259="","",VLOOKUP(AC259,'[2]シフト記号表（勤務時間帯）'!$C$6:$K$35,9,FALSE))</f>
        <v/>
      </c>
      <c r="AD260" s="57" t="str">
        <f>IF(AD259="","",VLOOKUP(AD259,'[2]シフト記号表（勤務時間帯）'!$C$6:$K$35,9,FALSE))</f>
        <v/>
      </c>
      <c r="AE260" s="57" t="str">
        <f>IF(AE259="","",VLOOKUP(AE259,'[2]シフト記号表（勤務時間帯）'!$C$6:$K$35,9,FALSE))</f>
        <v/>
      </c>
      <c r="AF260" s="58" t="str">
        <f>IF(AF259="","",VLOOKUP(AF259,'[2]シフト記号表（勤務時間帯）'!$C$6:$K$35,9,FALSE))</f>
        <v/>
      </c>
      <c r="AG260" s="56" t="str">
        <f>IF(AG259="","",VLOOKUP(AG259,'[2]シフト記号表（勤務時間帯）'!$C$6:$K$35,9,FALSE))</f>
        <v/>
      </c>
      <c r="AH260" s="57" t="str">
        <f>IF(AH259="","",VLOOKUP(AH259,'[2]シフト記号表（勤務時間帯）'!$C$6:$K$35,9,FALSE))</f>
        <v/>
      </c>
      <c r="AI260" s="57" t="str">
        <f>IF(AI259="","",VLOOKUP(AI259,'[2]シフト記号表（勤務時間帯）'!$C$6:$K$35,9,FALSE))</f>
        <v/>
      </c>
      <c r="AJ260" s="57" t="str">
        <f>IF(AJ259="","",VLOOKUP(AJ259,'[2]シフト記号表（勤務時間帯）'!$C$6:$K$35,9,FALSE))</f>
        <v/>
      </c>
      <c r="AK260" s="57" t="str">
        <f>IF(AK259="","",VLOOKUP(AK259,'[2]シフト記号表（勤務時間帯）'!$C$6:$K$35,9,FALSE))</f>
        <v/>
      </c>
      <c r="AL260" s="57" t="str">
        <f>IF(AL259="","",VLOOKUP(AL259,'[2]シフト記号表（勤務時間帯）'!$C$6:$K$35,9,FALSE))</f>
        <v/>
      </c>
      <c r="AM260" s="58" t="str">
        <f>IF(AM259="","",VLOOKUP(AM259,'[2]シフト記号表（勤務時間帯）'!$C$6:$K$35,9,FALSE))</f>
        <v/>
      </c>
      <c r="AN260" s="56" t="str">
        <f>IF(AN259="","",VLOOKUP(AN259,'[2]シフト記号表（勤務時間帯）'!$C$6:$K$35,9,FALSE))</f>
        <v/>
      </c>
      <c r="AO260" s="57" t="str">
        <f>IF(AO259="","",VLOOKUP(AO259,'[2]シフト記号表（勤務時間帯）'!$C$6:$K$35,9,FALSE))</f>
        <v/>
      </c>
      <c r="AP260" s="57" t="str">
        <f>IF(AP259="","",VLOOKUP(AP259,'[2]シフト記号表（勤務時間帯）'!$C$6:$K$35,9,FALSE))</f>
        <v/>
      </c>
      <c r="AQ260" s="57" t="str">
        <f>IF(AQ259="","",VLOOKUP(AQ259,'[2]シフト記号表（勤務時間帯）'!$C$6:$K$35,9,FALSE))</f>
        <v/>
      </c>
      <c r="AR260" s="57" t="str">
        <f>IF(AR259="","",VLOOKUP(AR259,'[2]シフト記号表（勤務時間帯）'!$C$6:$K$35,9,FALSE))</f>
        <v/>
      </c>
      <c r="AS260" s="57" t="str">
        <f>IF(AS259="","",VLOOKUP(AS259,'[2]シフト記号表（勤務時間帯）'!$C$6:$K$35,9,FALSE))</f>
        <v/>
      </c>
      <c r="AT260" s="58" t="str">
        <f>IF(AT259="","",VLOOKUP(AT259,'[2]シフト記号表（勤務時間帯）'!$C$6:$K$35,9,FALSE))</f>
        <v/>
      </c>
      <c r="AU260" s="56" t="str">
        <f>IF(AU259="","",VLOOKUP(AU259,'[2]シフト記号表（勤務時間帯）'!$C$6:$K$35,9,FALSE))</f>
        <v/>
      </c>
      <c r="AV260" s="57" t="str">
        <f>IF(AV259="","",VLOOKUP(AV259,'[2]シフト記号表（勤務時間帯）'!$C$6:$K$35,9,FALSE))</f>
        <v/>
      </c>
      <c r="AW260" s="57" t="str">
        <f>IF(AW259="","",VLOOKUP(AW259,'[2]シフト記号表（勤務時間帯）'!$C$6:$K$35,9,FALSE))</f>
        <v/>
      </c>
      <c r="AX260" s="377">
        <f>IF($BB$3="４週",SUM(S260:AT260),IF($BB$3="暦月",SUM(S260:AW260),""))</f>
        <v>0</v>
      </c>
      <c r="AY260" s="378"/>
      <c r="AZ260" s="379">
        <f>IF($BB$3="４週",AX260/4,IF($BB$3="暦月",'通所介護（100名）'!AX260/('通所介護（100名）'!$BB$8/7),""))</f>
        <v>0</v>
      </c>
      <c r="BA260" s="380"/>
      <c r="BB260" s="312"/>
      <c r="BC260" s="622"/>
      <c r="BD260" s="622"/>
      <c r="BE260" s="622"/>
      <c r="BF260" s="270"/>
    </row>
    <row r="261" spans="2:58" ht="20.25" customHeight="1" x14ac:dyDescent="0.2">
      <c r="B261" s="385"/>
      <c r="C261" s="299"/>
      <c r="D261" s="300"/>
      <c r="E261" s="301"/>
      <c r="F261" s="62">
        <f>C259</f>
        <v>0</v>
      </c>
      <c r="G261" s="283"/>
      <c r="H261" s="263"/>
      <c r="I261" s="264"/>
      <c r="J261" s="264"/>
      <c r="K261" s="265"/>
      <c r="L261" s="288"/>
      <c r="M261" s="289"/>
      <c r="N261" s="289"/>
      <c r="O261" s="290"/>
      <c r="P261" s="627" t="s">
        <v>381</v>
      </c>
      <c r="Q261" s="628"/>
      <c r="R261" s="629"/>
      <c r="S261" s="59" t="str">
        <f>IF(S259="","",VLOOKUP(S259,'[2]シフト記号表（勤務時間帯）'!$C$6:$U$35,19,FALSE))</f>
        <v/>
      </c>
      <c r="T261" s="60" t="str">
        <f>IF(T259="","",VLOOKUP(T259,'[2]シフト記号表（勤務時間帯）'!$C$6:$U$35,19,FALSE))</f>
        <v/>
      </c>
      <c r="U261" s="60" t="str">
        <f>IF(U259="","",VLOOKUP(U259,'[2]シフト記号表（勤務時間帯）'!$C$6:$U$35,19,FALSE))</f>
        <v/>
      </c>
      <c r="V261" s="60" t="str">
        <f>IF(V259="","",VLOOKUP(V259,'[2]シフト記号表（勤務時間帯）'!$C$6:$U$35,19,FALSE))</f>
        <v/>
      </c>
      <c r="W261" s="60" t="str">
        <f>IF(W259="","",VLOOKUP(W259,'[2]シフト記号表（勤務時間帯）'!$C$6:$U$35,19,FALSE))</f>
        <v/>
      </c>
      <c r="X261" s="60" t="str">
        <f>IF(X259="","",VLOOKUP(X259,'[2]シフト記号表（勤務時間帯）'!$C$6:$U$35,19,FALSE))</f>
        <v/>
      </c>
      <c r="Y261" s="61" t="str">
        <f>IF(Y259="","",VLOOKUP(Y259,'[2]シフト記号表（勤務時間帯）'!$C$6:$U$35,19,FALSE))</f>
        <v/>
      </c>
      <c r="Z261" s="59" t="str">
        <f>IF(Z259="","",VLOOKUP(Z259,'[2]シフト記号表（勤務時間帯）'!$C$6:$U$35,19,FALSE))</f>
        <v/>
      </c>
      <c r="AA261" s="60" t="str">
        <f>IF(AA259="","",VLOOKUP(AA259,'[2]シフト記号表（勤務時間帯）'!$C$6:$U$35,19,FALSE))</f>
        <v/>
      </c>
      <c r="AB261" s="60" t="str">
        <f>IF(AB259="","",VLOOKUP(AB259,'[2]シフト記号表（勤務時間帯）'!$C$6:$U$35,19,FALSE))</f>
        <v/>
      </c>
      <c r="AC261" s="60" t="str">
        <f>IF(AC259="","",VLOOKUP(AC259,'[2]シフト記号表（勤務時間帯）'!$C$6:$U$35,19,FALSE))</f>
        <v/>
      </c>
      <c r="AD261" s="60" t="str">
        <f>IF(AD259="","",VLOOKUP(AD259,'[2]シフト記号表（勤務時間帯）'!$C$6:$U$35,19,FALSE))</f>
        <v/>
      </c>
      <c r="AE261" s="60" t="str">
        <f>IF(AE259="","",VLOOKUP(AE259,'[2]シフト記号表（勤務時間帯）'!$C$6:$U$35,19,FALSE))</f>
        <v/>
      </c>
      <c r="AF261" s="61" t="str">
        <f>IF(AF259="","",VLOOKUP(AF259,'[2]シフト記号表（勤務時間帯）'!$C$6:$U$35,19,FALSE))</f>
        <v/>
      </c>
      <c r="AG261" s="59" t="str">
        <f>IF(AG259="","",VLOOKUP(AG259,'[2]シフト記号表（勤務時間帯）'!$C$6:$U$35,19,FALSE))</f>
        <v/>
      </c>
      <c r="AH261" s="60" t="str">
        <f>IF(AH259="","",VLOOKUP(AH259,'[2]シフト記号表（勤務時間帯）'!$C$6:$U$35,19,FALSE))</f>
        <v/>
      </c>
      <c r="AI261" s="60" t="str">
        <f>IF(AI259="","",VLOOKUP(AI259,'[2]シフト記号表（勤務時間帯）'!$C$6:$U$35,19,FALSE))</f>
        <v/>
      </c>
      <c r="AJ261" s="60" t="str">
        <f>IF(AJ259="","",VLOOKUP(AJ259,'[2]シフト記号表（勤務時間帯）'!$C$6:$U$35,19,FALSE))</f>
        <v/>
      </c>
      <c r="AK261" s="60" t="str">
        <f>IF(AK259="","",VLOOKUP(AK259,'[2]シフト記号表（勤務時間帯）'!$C$6:$U$35,19,FALSE))</f>
        <v/>
      </c>
      <c r="AL261" s="60" t="str">
        <f>IF(AL259="","",VLOOKUP(AL259,'[2]シフト記号表（勤務時間帯）'!$C$6:$U$35,19,FALSE))</f>
        <v/>
      </c>
      <c r="AM261" s="61" t="str">
        <f>IF(AM259="","",VLOOKUP(AM259,'[2]シフト記号表（勤務時間帯）'!$C$6:$U$35,19,FALSE))</f>
        <v/>
      </c>
      <c r="AN261" s="59" t="str">
        <f>IF(AN259="","",VLOOKUP(AN259,'[2]シフト記号表（勤務時間帯）'!$C$6:$U$35,19,FALSE))</f>
        <v/>
      </c>
      <c r="AO261" s="60" t="str">
        <f>IF(AO259="","",VLOOKUP(AO259,'[2]シフト記号表（勤務時間帯）'!$C$6:$U$35,19,FALSE))</f>
        <v/>
      </c>
      <c r="AP261" s="60" t="str">
        <f>IF(AP259="","",VLOOKUP(AP259,'[2]シフト記号表（勤務時間帯）'!$C$6:$U$35,19,FALSE))</f>
        <v/>
      </c>
      <c r="AQ261" s="60" t="str">
        <f>IF(AQ259="","",VLOOKUP(AQ259,'[2]シフト記号表（勤務時間帯）'!$C$6:$U$35,19,FALSE))</f>
        <v/>
      </c>
      <c r="AR261" s="60" t="str">
        <f>IF(AR259="","",VLOOKUP(AR259,'[2]シフト記号表（勤務時間帯）'!$C$6:$U$35,19,FALSE))</f>
        <v/>
      </c>
      <c r="AS261" s="60" t="str">
        <f>IF(AS259="","",VLOOKUP(AS259,'[2]シフト記号表（勤務時間帯）'!$C$6:$U$35,19,FALSE))</f>
        <v/>
      </c>
      <c r="AT261" s="61" t="str">
        <f>IF(AT259="","",VLOOKUP(AT259,'[2]シフト記号表（勤務時間帯）'!$C$6:$U$35,19,FALSE))</f>
        <v/>
      </c>
      <c r="AU261" s="59" t="str">
        <f>IF(AU259="","",VLOOKUP(AU259,'[2]シフト記号表（勤務時間帯）'!$C$6:$U$35,19,FALSE))</f>
        <v/>
      </c>
      <c r="AV261" s="60" t="str">
        <f>IF(AV259="","",VLOOKUP(AV259,'[2]シフト記号表（勤務時間帯）'!$C$6:$U$35,19,FALSE))</f>
        <v/>
      </c>
      <c r="AW261" s="60" t="str">
        <f>IF(AW259="","",VLOOKUP(AW259,'[2]シフト記号表（勤務時間帯）'!$C$6:$U$35,19,FALSE))</f>
        <v/>
      </c>
      <c r="AX261" s="381">
        <f>IF($BB$3="４週",SUM(S261:AT261),IF($BB$3="暦月",SUM(S261:AW261),""))</f>
        <v>0</v>
      </c>
      <c r="AY261" s="382"/>
      <c r="AZ261" s="383">
        <f>IF($BB$3="４週",AX261/4,IF($BB$3="暦月",'通所介護（100名）'!AX261/('通所介護（100名）'!$BB$8/7),""))</f>
        <v>0</v>
      </c>
      <c r="BA261" s="384"/>
      <c r="BB261" s="313"/>
      <c r="BC261" s="289"/>
      <c r="BD261" s="289"/>
      <c r="BE261" s="289"/>
      <c r="BF261" s="290"/>
    </row>
    <row r="262" spans="2:58" ht="20.25" customHeight="1" x14ac:dyDescent="0.2">
      <c r="B262" s="385">
        <f>B259+1</f>
        <v>81</v>
      </c>
      <c r="C262" s="294"/>
      <c r="D262" s="295"/>
      <c r="E262" s="296"/>
      <c r="F262" s="126"/>
      <c r="G262" s="282"/>
      <c r="H262" s="284"/>
      <c r="I262" s="264"/>
      <c r="J262" s="264"/>
      <c r="K262" s="265"/>
      <c r="L262" s="285"/>
      <c r="M262" s="286"/>
      <c r="N262" s="286"/>
      <c r="O262" s="287"/>
      <c r="P262" s="630" t="s">
        <v>377</v>
      </c>
      <c r="Q262" s="631"/>
      <c r="R262" s="632"/>
      <c r="S262" s="53"/>
      <c r="T262" s="54"/>
      <c r="U262" s="54"/>
      <c r="V262" s="54"/>
      <c r="W262" s="54"/>
      <c r="X262" s="54"/>
      <c r="Y262" s="55"/>
      <c r="Z262" s="53"/>
      <c r="AA262" s="54"/>
      <c r="AB262" s="54"/>
      <c r="AC262" s="54"/>
      <c r="AD262" s="54"/>
      <c r="AE262" s="54"/>
      <c r="AF262" s="55"/>
      <c r="AG262" s="53"/>
      <c r="AH262" s="54"/>
      <c r="AI262" s="54"/>
      <c r="AJ262" s="54"/>
      <c r="AK262" s="54"/>
      <c r="AL262" s="54"/>
      <c r="AM262" s="55"/>
      <c r="AN262" s="53"/>
      <c r="AO262" s="54"/>
      <c r="AP262" s="54"/>
      <c r="AQ262" s="54"/>
      <c r="AR262" s="54"/>
      <c r="AS262" s="54"/>
      <c r="AT262" s="55"/>
      <c r="AU262" s="53"/>
      <c r="AV262" s="54"/>
      <c r="AW262" s="54"/>
      <c r="AX262" s="373"/>
      <c r="AY262" s="374"/>
      <c r="AZ262" s="375"/>
      <c r="BA262" s="376"/>
      <c r="BB262" s="311"/>
      <c r="BC262" s="286"/>
      <c r="BD262" s="286"/>
      <c r="BE262" s="286"/>
      <c r="BF262" s="287"/>
    </row>
    <row r="263" spans="2:58" ht="20.25" customHeight="1" x14ac:dyDescent="0.2">
      <c r="B263" s="385"/>
      <c r="C263" s="297"/>
      <c r="D263" s="633"/>
      <c r="E263" s="298"/>
      <c r="F263" s="23"/>
      <c r="G263" s="259"/>
      <c r="H263" s="263"/>
      <c r="I263" s="264"/>
      <c r="J263" s="264"/>
      <c r="K263" s="265"/>
      <c r="L263" s="269"/>
      <c r="M263" s="622"/>
      <c r="N263" s="622"/>
      <c r="O263" s="270"/>
      <c r="P263" s="623" t="s">
        <v>380</v>
      </c>
      <c r="Q263" s="624"/>
      <c r="R263" s="625"/>
      <c r="S263" s="56" t="str">
        <f>IF(S262="","",VLOOKUP(S262,'[2]シフト記号表（勤務時間帯）'!$C$6:$K$35,9,FALSE))</f>
        <v/>
      </c>
      <c r="T263" s="57" t="str">
        <f>IF(T262="","",VLOOKUP(T262,'[2]シフト記号表（勤務時間帯）'!$C$6:$K$35,9,FALSE))</f>
        <v/>
      </c>
      <c r="U263" s="57" t="str">
        <f>IF(U262="","",VLOOKUP(U262,'[2]シフト記号表（勤務時間帯）'!$C$6:$K$35,9,FALSE))</f>
        <v/>
      </c>
      <c r="V263" s="57" t="str">
        <f>IF(V262="","",VLOOKUP(V262,'[2]シフト記号表（勤務時間帯）'!$C$6:$K$35,9,FALSE))</f>
        <v/>
      </c>
      <c r="W263" s="57" t="str">
        <f>IF(W262="","",VLOOKUP(W262,'[2]シフト記号表（勤務時間帯）'!$C$6:$K$35,9,FALSE))</f>
        <v/>
      </c>
      <c r="X263" s="57" t="str">
        <f>IF(X262="","",VLOOKUP(X262,'[2]シフト記号表（勤務時間帯）'!$C$6:$K$35,9,FALSE))</f>
        <v/>
      </c>
      <c r="Y263" s="58" t="str">
        <f>IF(Y262="","",VLOOKUP(Y262,'[2]シフト記号表（勤務時間帯）'!$C$6:$K$35,9,FALSE))</f>
        <v/>
      </c>
      <c r="Z263" s="56" t="str">
        <f>IF(Z262="","",VLOOKUP(Z262,'[2]シフト記号表（勤務時間帯）'!$C$6:$K$35,9,FALSE))</f>
        <v/>
      </c>
      <c r="AA263" s="57" t="str">
        <f>IF(AA262="","",VLOOKUP(AA262,'[2]シフト記号表（勤務時間帯）'!$C$6:$K$35,9,FALSE))</f>
        <v/>
      </c>
      <c r="AB263" s="57" t="str">
        <f>IF(AB262="","",VLOOKUP(AB262,'[2]シフト記号表（勤務時間帯）'!$C$6:$K$35,9,FALSE))</f>
        <v/>
      </c>
      <c r="AC263" s="57" t="str">
        <f>IF(AC262="","",VLOOKUP(AC262,'[2]シフト記号表（勤務時間帯）'!$C$6:$K$35,9,FALSE))</f>
        <v/>
      </c>
      <c r="AD263" s="57" t="str">
        <f>IF(AD262="","",VLOOKUP(AD262,'[2]シフト記号表（勤務時間帯）'!$C$6:$K$35,9,FALSE))</f>
        <v/>
      </c>
      <c r="AE263" s="57" t="str">
        <f>IF(AE262="","",VLOOKUP(AE262,'[2]シフト記号表（勤務時間帯）'!$C$6:$K$35,9,FALSE))</f>
        <v/>
      </c>
      <c r="AF263" s="58" t="str">
        <f>IF(AF262="","",VLOOKUP(AF262,'[2]シフト記号表（勤務時間帯）'!$C$6:$K$35,9,FALSE))</f>
        <v/>
      </c>
      <c r="AG263" s="56" t="str">
        <f>IF(AG262="","",VLOOKUP(AG262,'[2]シフト記号表（勤務時間帯）'!$C$6:$K$35,9,FALSE))</f>
        <v/>
      </c>
      <c r="AH263" s="57" t="str">
        <f>IF(AH262="","",VLOOKUP(AH262,'[2]シフト記号表（勤務時間帯）'!$C$6:$K$35,9,FALSE))</f>
        <v/>
      </c>
      <c r="AI263" s="57" t="str">
        <f>IF(AI262="","",VLOOKUP(AI262,'[2]シフト記号表（勤務時間帯）'!$C$6:$K$35,9,FALSE))</f>
        <v/>
      </c>
      <c r="AJ263" s="57" t="str">
        <f>IF(AJ262="","",VLOOKUP(AJ262,'[2]シフト記号表（勤務時間帯）'!$C$6:$K$35,9,FALSE))</f>
        <v/>
      </c>
      <c r="AK263" s="57" t="str">
        <f>IF(AK262="","",VLOOKUP(AK262,'[2]シフト記号表（勤務時間帯）'!$C$6:$K$35,9,FALSE))</f>
        <v/>
      </c>
      <c r="AL263" s="57" t="str">
        <f>IF(AL262="","",VLOOKUP(AL262,'[2]シフト記号表（勤務時間帯）'!$C$6:$K$35,9,FALSE))</f>
        <v/>
      </c>
      <c r="AM263" s="58" t="str">
        <f>IF(AM262="","",VLOOKUP(AM262,'[2]シフト記号表（勤務時間帯）'!$C$6:$K$35,9,FALSE))</f>
        <v/>
      </c>
      <c r="AN263" s="56" t="str">
        <f>IF(AN262="","",VLOOKUP(AN262,'[2]シフト記号表（勤務時間帯）'!$C$6:$K$35,9,FALSE))</f>
        <v/>
      </c>
      <c r="AO263" s="57" t="str">
        <f>IF(AO262="","",VLOOKUP(AO262,'[2]シフト記号表（勤務時間帯）'!$C$6:$K$35,9,FALSE))</f>
        <v/>
      </c>
      <c r="AP263" s="57" t="str">
        <f>IF(AP262="","",VLOOKUP(AP262,'[2]シフト記号表（勤務時間帯）'!$C$6:$K$35,9,FALSE))</f>
        <v/>
      </c>
      <c r="AQ263" s="57" t="str">
        <f>IF(AQ262="","",VLOOKUP(AQ262,'[2]シフト記号表（勤務時間帯）'!$C$6:$K$35,9,FALSE))</f>
        <v/>
      </c>
      <c r="AR263" s="57" t="str">
        <f>IF(AR262="","",VLOOKUP(AR262,'[2]シフト記号表（勤務時間帯）'!$C$6:$K$35,9,FALSE))</f>
        <v/>
      </c>
      <c r="AS263" s="57" t="str">
        <f>IF(AS262="","",VLOOKUP(AS262,'[2]シフト記号表（勤務時間帯）'!$C$6:$K$35,9,FALSE))</f>
        <v/>
      </c>
      <c r="AT263" s="58" t="str">
        <f>IF(AT262="","",VLOOKUP(AT262,'[2]シフト記号表（勤務時間帯）'!$C$6:$K$35,9,FALSE))</f>
        <v/>
      </c>
      <c r="AU263" s="56" t="str">
        <f>IF(AU262="","",VLOOKUP(AU262,'[2]シフト記号表（勤務時間帯）'!$C$6:$K$35,9,FALSE))</f>
        <v/>
      </c>
      <c r="AV263" s="57" t="str">
        <f>IF(AV262="","",VLOOKUP(AV262,'[2]シフト記号表（勤務時間帯）'!$C$6:$K$35,9,FALSE))</f>
        <v/>
      </c>
      <c r="AW263" s="57" t="str">
        <f>IF(AW262="","",VLOOKUP(AW262,'[2]シフト記号表（勤務時間帯）'!$C$6:$K$35,9,FALSE))</f>
        <v/>
      </c>
      <c r="AX263" s="377">
        <f>IF($BB$3="４週",SUM(S263:AT263),IF($BB$3="暦月",SUM(S263:AW263),""))</f>
        <v>0</v>
      </c>
      <c r="AY263" s="378"/>
      <c r="AZ263" s="379">
        <f>IF($BB$3="４週",AX263/4,IF($BB$3="暦月",'通所介護（100名）'!AX263/('通所介護（100名）'!$BB$8/7),""))</f>
        <v>0</v>
      </c>
      <c r="BA263" s="380"/>
      <c r="BB263" s="312"/>
      <c r="BC263" s="622"/>
      <c r="BD263" s="622"/>
      <c r="BE263" s="622"/>
      <c r="BF263" s="270"/>
    </row>
    <row r="264" spans="2:58" ht="20.25" customHeight="1" x14ac:dyDescent="0.2">
      <c r="B264" s="385"/>
      <c r="C264" s="299"/>
      <c r="D264" s="300"/>
      <c r="E264" s="301"/>
      <c r="F264" s="62">
        <f>C262</f>
        <v>0</v>
      </c>
      <c r="G264" s="283"/>
      <c r="H264" s="263"/>
      <c r="I264" s="264"/>
      <c r="J264" s="264"/>
      <c r="K264" s="265"/>
      <c r="L264" s="288"/>
      <c r="M264" s="289"/>
      <c r="N264" s="289"/>
      <c r="O264" s="290"/>
      <c r="P264" s="627" t="s">
        <v>381</v>
      </c>
      <c r="Q264" s="628"/>
      <c r="R264" s="629"/>
      <c r="S264" s="59" t="str">
        <f>IF(S262="","",VLOOKUP(S262,'[2]シフト記号表（勤務時間帯）'!$C$6:$U$35,19,FALSE))</f>
        <v/>
      </c>
      <c r="T264" s="60" t="str">
        <f>IF(T262="","",VLOOKUP(T262,'[2]シフト記号表（勤務時間帯）'!$C$6:$U$35,19,FALSE))</f>
        <v/>
      </c>
      <c r="U264" s="60" t="str">
        <f>IF(U262="","",VLOOKUP(U262,'[2]シフト記号表（勤務時間帯）'!$C$6:$U$35,19,FALSE))</f>
        <v/>
      </c>
      <c r="V264" s="60" t="str">
        <f>IF(V262="","",VLOOKUP(V262,'[2]シフト記号表（勤務時間帯）'!$C$6:$U$35,19,FALSE))</f>
        <v/>
      </c>
      <c r="W264" s="60" t="str">
        <f>IF(W262="","",VLOOKUP(W262,'[2]シフト記号表（勤務時間帯）'!$C$6:$U$35,19,FALSE))</f>
        <v/>
      </c>
      <c r="X264" s="60" t="str">
        <f>IF(X262="","",VLOOKUP(X262,'[2]シフト記号表（勤務時間帯）'!$C$6:$U$35,19,FALSE))</f>
        <v/>
      </c>
      <c r="Y264" s="61" t="str">
        <f>IF(Y262="","",VLOOKUP(Y262,'[2]シフト記号表（勤務時間帯）'!$C$6:$U$35,19,FALSE))</f>
        <v/>
      </c>
      <c r="Z264" s="59" t="str">
        <f>IF(Z262="","",VLOOKUP(Z262,'[2]シフト記号表（勤務時間帯）'!$C$6:$U$35,19,FALSE))</f>
        <v/>
      </c>
      <c r="AA264" s="60" t="str">
        <f>IF(AA262="","",VLOOKUP(AA262,'[2]シフト記号表（勤務時間帯）'!$C$6:$U$35,19,FALSE))</f>
        <v/>
      </c>
      <c r="AB264" s="60" t="str">
        <f>IF(AB262="","",VLOOKUP(AB262,'[2]シフト記号表（勤務時間帯）'!$C$6:$U$35,19,FALSE))</f>
        <v/>
      </c>
      <c r="AC264" s="60" t="str">
        <f>IF(AC262="","",VLOOKUP(AC262,'[2]シフト記号表（勤務時間帯）'!$C$6:$U$35,19,FALSE))</f>
        <v/>
      </c>
      <c r="AD264" s="60" t="str">
        <f>IF(AD262="","",VLOOKUP(AD262,'[2]シフト記号表（勤務時間帯）'!$C$6:$U$35,19,FALSE))</f>
        <v/>
      </c>
      <c r="AE264" s="60" t="str">
        <f>IF(AE262="","",VLOOKUP(AE262,'[2]シフト記号表（勤務時間帯）'!$C$6:$U$35,19,FALSE))</f>
        <v/>
      </c>
      <c r="AF264" s="61" t="str">
        <f>IF(AF262="","",VLOOKUP(AF262,'[2]シフト記号表（勤務時間帯）'!$C$6:$U$35,19,FALSE))</f>
        <v/>
      </c>
      <c r="AG264" s="59" t="str">
        <f>IF(AG262="","",VLOOKUP(AG262,'[2]シフト記号表（勤務時間帯）'!$C$6:$U$35,19,FALSE))</f>
        <v/>
      </c>
      <c r="AH264" s="60" t="str">
        <f>IF(AH262="","",VLOOKUP(AH262,'[2]シフト記号表（勤務時間帯）'!$C$6:$U$35,19,FALSE))</f>
        <v/>
      </c>
      <c r="AI264" s="60" t="str">
        <f>IF(AI262="","",VLOOKUP(AI262,'[2]シフト記号表（勤務時間帯）'!$C$6:$U$35,19,FALSE))</f>
        <v/>
      </c>
      <c r="AJ264" s="60" t="str">
        <f>IF(AJ262="","",VLOOKUP(AJ262,'[2]シフト記号表（勤務時間帯）'!$C$6:$U$35,19,FALSE))</f>
        <v/>
      </c>
      <c r="AK264" s="60" t="str">
        <f>IF(AK262="","",VLOOKUP(AK262,'[2]シフト記号表（勤務時間帯）'!$C$6:$U$35,19,FALSE))</f>
        <v/>
      </c>
      <c r="AL264" s="60" t="str">
        <f>IF(AL262="","",VLOOKUP(AL262,'[2]シフト記号表（勤務時間帯）'!$C$6:$U$35,19,FALSE))</f>
        <v/>
      </c>
      <c r="AM264" s="61" t="str">
        <f>IF(AM262="","",VLOOKUP(AM262,'[2]シフト記号表（勤務時間帯）'!$C$6:$U$35,19,FALSE))</f>
        <v/>
      </c>
      <c r="AN264" s="59" t="str">
        <f>IF(AN262="","",VLOOKUP(AN262,'[2]シフト記号表（勤務時間帯）'!$C$6:$U$35,19,FALSE))</f>
        <v/>
      </c>
      <c r="AO264" s="60" t="str">
        <f>IF(AO262="","",VLOOKUP(AO262,'[2]シフト記号表（勤務時間帯）'!$C$6:$U$35,19,FALSE))</f>
        <v/>
      </c>
      <c r="AP264" s="60" t="str">
        <f>IF(AP262="","",VLOOKUP(AP262,'[2]シフト記号表（勤務時間帯）'!$C$6:$U$35,19,FALSE))</f>
        <v/>
      </c>
      <c r="AQ264" s="60" t="str">
        <f>IF(AQ262="","",VLOOKUP(AQ262,'[2]シフト記号表（勤務時間帯）'!$C$6:$U$35,19,FALSE))</f>
        <v/>
      </c>
      <c r="AR264" s="60" t="str">
        <f>IF(AR262="","",VLOOKUP(AR262,'[2]シフト記号表（勤務時間帯）'!$C$6:$U$35,19,FALSE))</f>
        <v/>
      </c>
      <c r="AS264" s="60" t="str">
        <f>IF(AS262="","",VLOOKUP(AS262,'[2]シフト記号表（勤務時間帯）'!$C$6:$U$35,19,FALSE))</f>
        <v/>
      </c>
      <c r="AT264" s="61" t="str">
        <f>IF(AT262="","",VLOOKUP(AT262,'[2]シフト記号表（勤務時間帯）'!$C$6:$U$35,19,FALSE))</f>
        <v/>
      </c>
      <c r="AU264" s="59" t="str">
        <f>IF(AU262="","",VLOOKUP(AU262,'[2]シフト記号表（勤務時間帯）'!$C$6:$U$35,19,FALSE))</f>
        <v/>
      </c>
      <c r="AV264" s="60" t="str">
        <f>IF(AV262="","",VLOOKUP(AV262,'[2]シフト記号表（勤務時間帯）'!$C$6:$U$35,19,FALSE))</f>
        <v/>
      </c>
      <c r="AW264" s="60" t="str">
        <f>IF(AW262="","",VLOOKUP(AW262,'[2]シフト記号表（勤務時間帯）'!$C$6:$U$35,19,FALSE))</f>
        <v/>
      </c>
      <c r="AX264" s="381">
        <f>IF($BB$3="４週",SUM(S264:AT264),IF($BB$3="暦月",SUM(S264:AW264),""))</f>
        <v>0</v>
      </c>
      <c r="AY264" s="382"/>
      <c r="AZ264" s="383">
        <f>IF($BB$3="４週",AX264/4,IF($BB$3="暦月",'通所介護（100名）'!AX264/('通所介護（100名）'!$BB$8/7),""))</f>
        <v>0</v>
      </c>
      <c r="BA264" s="384"/>
      <c r="BB264" s="313"/>
      <c r="BC264" s="289"/>
      <c r="BD264" s="289"/>
      <c r="BE264" s="289"/>
      <c r="BF264" s="290"/>
    </row>
    <row r="265" spans="2:58" ht="20.25" customHeight="1" x14ac:dyDescent="0.2">
      <c r="B265" s="385">
        <f>B262+1</f>
        <v>82</v>
      </c>
      <c r="C265" s="294"/>
      <c r="D265" s="295"/>
      <c r="E265" s="296"/>
      <c r="F265" s="126"/>
      <c r="G265" s="282"/>
      <c r="H265" s="284"/>
      <c r="I265" s="264"/>
      <c r="J265" s="264"/>
      <c r="K265" s="265"/>
      <c r="L265" s="285"/>
      <c r="M265" s="286"/>
      <c r="N265" s="286"/>
      <c r="O265" s="287"/>
      <c r="P265" s="630" t="s">
        <v>377</v>
      </c>
      <c r="Q265" s="631"/>
      <c r="R265" s="632"/>
      <c r="S265" s="53"/>
      <c r="T265" s="54"/>
      <c r="U265" s="54"/>
      <c r="V265" s="54"/>
      <c r="W265" s="54"/>
      <c r="X265" s="54"/>
      <c r="Y265" s="55"/>
      <c r="Z265" s="53"/>
      <c r="AA265" s="54"/>
      <c r="AB265" s="54"/>
      <c r="AC265" s="54"/>
      <c r="AD265" s="54"/>
      <c r="AE265" s="54"/>
      <c r="AF265" s="55"/>
      <c r="AG265" s="53"/>
      <c r="AH265" s="54"/>
      <c r="AI265" s="54"/>
      <c r="AJ265" s="54"/>
      <c r="AK265" s="54"/>
      <c r="AL265" s="54"/>
      <c r="AM265" s="55"/>
      <c r="AN265" s="53"/>
      <c r="AO265" s="54"/>
      <c r="AP265" s="54"/>
      <c r="AQ265" s="54"/>
      <c r="AR265" s="54"/>
      <c r="AS265" s="54"/>
      <c r="AT265" s="55"/>
      <c r="AU265" s="53"/>
      <c r="AV265" s="54"/>
      <c r="AW265" s="54"/>
      <c r="AX265" s="373"/>
      <c r="AY265" s="374"/>
      <c r="AZ265" s="375"/>
      <c r="BA265" s="376"/>
      <c r="BB265" s="311"/>
      <c r="BC265" s="286"/>
      <c r="BD265" s="286"/>
      <c r="BE265" s="286"/>
      <c r="BF265" s="287"/>
    </row>
    <row r="266" spans="2:58" ht="20.25" customHeight="1" x14ac:dyDescent="0.2">
      <c r="B266" s="385"/>
      <c r="C266" s="297"/>
      <c r="D266" s="633"/>
      <c r="E266" s="298"/>
      <c r="F266" s="23"/>
      <c r="G266" s="259"/>
      <c r="H266" s="263"/>
      <c r="I266" s="264"/>
      <c r="J266" s="264"/>
      <c r="K266" s="265"/>
      <c r="L266" s="269"/>
      <c r="M266" s="622"/>
      <c r="N266" s="622"/>
      <c r="O266" s="270"/>
      <c r="P266" s="623" t="s">
        <v>380</v>
      </c>
      <c r="Q266" s="624"/>
      <c r="R266" s="625"/>
      <c r="S266" s="56" t="str">
        <f>IF(S265="","",VLOOKUP(S265,'[2]シフト記号表（勤務時間帯）'!$C$6:$K$35,9,FALSE))</f>
        <v/>
      </c>
      <c r="T266" s="57" t="str">
        <f>IF(T265="","",VLOOKUP(T265,'[2]シフト記号表（勤務時間帯）'!$C$6:$K$35,9,FALSE))</f>
        <v/>
      </c>
      <c r="U266" s="57" t="str">
        <f>IF(U265="","",VLOOKUP(U265,'[2]シフト記号表（勤務時間帯）'!$C$6:$K$35,9,FALSE))</f>
        <v/>
      </c>
      <c r="V266" s="57" t="str">
        <f>IF(V265="","",VLOOKUP(V265,'[2]シフト記号表（勤務時間帯）'!$C$6:$K$35,9,FALSE))</f>
        <v/>
      </c>
      <c r="W266" s="57" t="str">
        <f>IF(W265="","",VLOOKUP(W265,'[2]シフト記号表（勤務時間帯）'!$C$6:$K$35,9,FALSE))</f>
        <v/>
      </c>
      <c r="X266" s="57" t="str">
        <f>IF(X265="","",VLOOKUP(X265,'[2]シフト記号表（勤務時間帯）'!$C$6:$K$35,9,FALSE))</f>
        <v/>
      </c>
      <c r="Y266" s="58" t="str">
        <f>IF(Y265="","",VLOOKUP(Y265,'[2]シフト記号表（勤務時間帯）'!$C$6:$K$35,9,FALSE))</f>
        <v/>
      </c>
      <c r="Z266" s="56" t="str">
        <f>IF(Z265="","",VLOOKUP(Z265,'[2]シフト記号表（勤務時間帯）'!$C$6:$K$35,9,FALSE))</f>
        <v/>
      </c>
      <c r="AA266" s="57" t="str">
        <f>IF(AA265="","",VLOOKUP(AA265,'[2]シフト記号表（勤務時間帯）'!$C$6:$K$35,9,FALSE))</f>
        <v/>
      </c>
      <c r="AB266" s="57" t="str">
        <f>IF(AB265="","",VLOOKUP(AB265,'[2]シフト記号表（勤務時間帯）'!$C$6:$K$35,9,FALSE))</f>
        <v/>
      </c>
      <c r="AC266" s="57" t="str">
        <f>IF(AC265="","",VLOOKUP(AC265,'[2]シフト記号表（勤務時間帯）'!$C$6:$K$35,9,FALSE))</f>
        <v/>
      </c>
      <c r="AD266" s="57" t="str">
        <f>IF(AD265="","",VLOOKUP(AD265,'[2]シフト記号表（勤務時間帯）'!$C$6:$K$35,9,FALSE))</f>
        <v/>
      </c>
      <c r="AE266" s="57" t="str">
        <f>IF(AE265="","",VLOOKUP(AE265,'[2]シフト記号表（勤務時間帯）'!$C$6:$K$35,9,FALSE))</f>
        <v/>
      </c>
      <c r="AF266" s="58" t="str">
        <f>IF(AF265="","",VLOOKUP(AF265,'[2]シフト記号表（勤務時間帯）'!$C$6:$K$35,9,FALSE))</f>
        <v/>
      </c>
      <c r="AG266" s="56" t="str">
        <f>IF(AG265="","",VLOOKUP(AG265,'[2]シフト記号表（勤務時間帯）'!$C$6:$K$35,9,FALSE))</f>
        <v/>
      </c>
      <c r="AH266" s="57" t="str">
        <f>IF(AH265="","",VLOOKUP(AH265,'[2]シフト記号表（勤務時間帯）'!$C$6:$K$35,9,FALSE))</f>
        <v/>
      </c>
      <c r="AI266" s="57" t="str">
        <f>IF(AI265="","",VLOOKUP(AI265,'[2]シフト記号表（勤務時間帯）'!$C$6:$K$35,9,FALSE))</f>
        <v/>
      </c>
      <c r="AJ266" s="57" t="str">
        <f>IF(AJ265="","",VLOOKUP(AJ265,'[2]シフト記号表（勤務時間帯）'!$C$6:$K$35,9,FALSE))</f>
        <v/>
      </c>
      <c r="AK266" s="57" t="str">
        <f>IF(AK265="","",VLOOKUP(AK265,'[2]シフト記号表（勤務時間帯）'!$C$6:$K$35,9,FALSE))</f>
        <v/>
      </c>
      <c r="AL266" s="57" t="str">
        <f>IF(AL265="","",VLOOKUP(AL265,'[2]シフト記号表（勤務時間帯）'!$C$6:$K$35,9,FALSE))</f>
        <v/>
      </c>
      <c r="AM266" s="58" t="str">
        <f>IF(AM265="","",VLOOKUP(AM265,'[2]シフト記号表（勤務時間帯）'!$C$6:$K$35,9,FALSE))</f>
        <v/>
      </c>
      <c r="AN266" s="56" t="str">
        <f>IF(AN265="","",VLOOKUP(AN265,'[2]シフト記号表（勤務時間帯）'!$C$6:$K$35,9,FALSE))</f>
        <v/>
      </c>
      <c r="AO266" s="57" t="str">
        <f>IF(AO265="","",VLOOKUP(AO265,'[2]シフト記号表（勤務時間帯）'!$C$6:$K$35,9,FALSE))</f>
        <v/>
      </c>
      <c r="AP266" s="57" t="str">
        <f>IF(AP265="","",VLOOKUP(AP265,'[2]シフト記号表（勤務時間帯）'!$C$6:$K$35,9,FALSE))</f>
        <v/>
      </c>
      <c r="AQ266" s="57" t="str">
        <f>IF(AQ265="","",VLOOKUP(AQ265,'[2]シフト記号表（勤務時間帯）'!$C$6:$K$35,9,FALSE))</f>
        <v/>
      </c>
      <c r="AR266" s="57" t="str">
        <f>IF(AR265="","",VLOOKUP(AR265,'[2]シフト記号表（勤務時間帯）'!$C$6:$K$35,9,FALSE))</f>
        <v/>
      </c>
      <c r="AS266" s="57" t="str">
        <f>IF(AS265="","",VLOOKUP(AS265,'[2]シフト記号表（勤務時間帯）'!$C$6:$K$35,9,FALSE))</f>
        <v/>
      </c>
      <c r="AT266" s="58" t="str">
        <f>IF(AT265="","",VLOOKUP(AT265,'[2]シフト記号表（勤務時間帯）'!$C$6:$K$35,9,FALSE))</f>
        <v/>
      </c>
      <c r="AU266" s="56" t="str">
        <f>IF(AU265="","",VLOOKUP(AU265,'[2]シフト記号表（勤務時間帯）'!$C$6:$K$35,9,FALSE))</f>
        <v/>
      </c>
      <c r="AV266" s="57" t="str">
        <f>IF(AV265="","",VLOOKUP(AV265,'[2]シフト記号表（勤務時間帯）'!$C$6:$K$35,9,FALSE))</f>
        <v/>
      </c>
      <c r="AW266" s="57" t="str">
        <f>IF(AW265="","",VLOOKUP(AW265,'[2]シフト記号表（勤務時間帯）'!$C$6:$K$35,9,FALSE))</f>
        <v/>
      </c>
      <c r="AX266" s="377">
        <f>IF($BB$3="４週",SUM(S266:AT266),IF($BB$3="暦月",SUM(S266:AW266),""))</f>
        <v>0</v>
      </c>
      <c r="AY266" s="378"/>
      <c r="AZ266" s="379">
        <f>IF($BB$3="４週",AX266/4,IF($BB$3="暦月",'通所介護（100名）'!AX266/('通所介護（100名）'!$BB$8/7),""))</f>
        <v>0</v>
      </c>
      <c r="BA266" s="380"/>
      <c r="BB266" s="312"/>
      <c r="BC266" s="622"/>
      <c r="BD266" s="622"/>
      <c r="BE266" s="622"/>
      <c r="BF266" s="270"/>
    </row>
    <row r="267" spans="2:58" ht="20.25" customHeight="1" x14ac:dyDescent="0.2">
      <c r="B267" s="385"/>
      <c r="C267" s="299"/>
      <c r="D267" s="300"/>
      <c r="E267" s="301"/>
      <c r="F267" s="62">
        <f>C265</f>
        <v>0</v>
      </c>
      <c r="G267" s="283"/>
      <c r="H267" s="263"/>
      <c r="I267" s="264"/>
      <c r="J267" s="264"/>
      <c r="K267" s="265"/>
      <c r="L267" s="288"/>
      <c r="M267" s="289"/>
      <c r="N267" s="289"/>
      <c r="O267" s="290"/>
      <c r="P267" s="627" t="s">
        <v>381</v>
      </c>
      <c r="Q267" s="628"/>
      <c r="R267" s="629"/>
      <c r="S267" s="59" t="str">
        <f>IF(S265="","",VLOOKUP(S265,'[2]シフト記号表（勤務時間帯）'!$C$6:$U$35,19,FALSE))</f>
        <v/>
      </c>
      <c r="T267" s="60" t="str">
        <f>IF(T265="","",VLOOKUP(T265,'[2]シフト記号表（勤務時間帯）'!$C$6:$U$35,19,FALSE))</f>
        <v/>
      </c>
      <c r="U267" s="60" t="str">
        <f>IF(U265="","",VLOOKUP(U265,'[2]シフト記号表（勤務時間帯）'!$C$6:$U$35,19,FALSE))</f>
        <v/>
      </c>
      <c r="V267" s="60" t="str">
        <f>IF(V265="","",VLOOKUP(V265,'[2]シフト記号表（勤務時間帯）'!$C$6:$U$35,19,FALSE))</f>
        <v/>
      </c>
      <c r="W267" s="60" t="str">
        <f>IF(W265="","",VLOOKUP(W265,'[2]シフト記号表（勤務時間帯）'!$C$6:$U$35,19,FALSE))</f>
        <v/>
      </c>
      <c r="X267" s="60" t="str">
        <f>IF(X265="","",VLOOKUP(X265,'[2]シフト記号表（勤務時間帯）'!$C$6:$U$35,19,FALSE))</f>
        <v/>
      </c>
      <c r="Y267" s="61" t="str">
        <f>IF(Y265="","",VLOOKUP(Y265,'[2]シフト記号表（勤務時間帯）'!$C$6:$U$35,19,FALSE))</f>
        <v/>
      </c>
      <c r="Z267" s="59" t="str">
        <f>IF(Z265="","",VLOOKUP(Z265,'[2]シフト記号表（勤務時間帯）'!$C$6:$U$35,19,FALSE))</f>
        <v/>
      </c>
      <c r="AA267" s="60" t="str">
        <f>IF(AA265="","",VLOOKUP(AA265,'[2]シフト記号表（勤務時間帯）'!$C$6:$U$35,19,FALSE))</f>
        <v/>
      </c>
      <c r="AB267" s="60" t="str">
        <f>IF(AB265="","",VLOOKUP(AB265,'[2]シフト記号表（勤務時間帯）'!$C$6:$U$35,19,FALSE))</f>
        <v/>
      </c>
      <c r="AC267" s="60" t="str">
        <f>IF(AC265="","",VLOOKUP(AC265,'[2]シフト記号表（勤務時間帯）'!$C$6:$U$35,19,FALSE))</f>
        <v/>
      </c>
      <c r="AD267" s="60" t="str">
        <f>IF(AD265="","",VLOOKUP(AD265,'[2]シフト記号表（勤務時間帯）'!$C$6:$U$35,19,FALSE))</f>
        <v/>
      </c>
      <c r="AE267" s="60" t="str">
        <f>IF(AE265="","",VLOOKUP(AE265,'[2]シフト記号表（勤務時間帯）'!$C$6:$U$35,19,FALSE))</f>
        <v/>
      </c>
      <c r="AF267" s="61" t="str">
        <f>IF(AF265="","",VLOOKUP(AF265,'[2]シフト記号表（勤務時間帯）'!$C$6:$U$35,19,FALSE))</f>
        <v/>
      </c>
      <c r="AG267" s="59" t="str">
        <f>IF(AG265="","",VLOOKUP(AG265,'[2]シフト記号表（勤務時間帯）'!$C$6:$U$35,19,FALSE))</f>
        <v/>
      </c>
      <c r="AH267" s="60" t="str">
        <f>IF(AH265="","",VLOOKUP(AH265,'[2]シフト記号表（勤務時間帯）'!$C$6:$U$35,19,FALSE))</f>
        <v/>
      </c>
      <c r="AI267" s="60" t="str">
        <f>IF(AI265="","",VLOOKUP(AI265,'[2]シフト記号表（勤務時間帯）'!$C$6:$U$35,19,FALSE))</f>
        <v/>
      </c>
      <c r="AJ267" s="60" t="str">
        <f>IF(AJ265="","",VLOOKUP(AJ265,'[2]シフト記号表（勤務時間帯）'!$C$6:$U$35,19,FALSE))</f>
        <v/>
      </c>
      <c r="AK267" s="60" t="str">
        <f>IF(AK265="","",VLOOKUP(AK265,'[2]シフト記号表（勤務時間帯）'!$C$6:$U$35,19,FALSE))</f>
        <v/>
      </c>
      <c r="AL267" s="60" t="str">
        <f>IF(AL265="","",VLOOKUP(AL265,'[2]シフト記号表（勤務時間帯）'!$C$6:$U$35,19,FALSE))</f>
        <v/>
      </c>
      <c r="AM267" s="61" t="str">
        <f>IF(AM265="","",VLOOKUP(AM265,'[2]シフト記号表（勤務時間帯）'!$C$6:$U$35,19,FALSE))</f>
        <v/>
      </c>
      <c r="AN267" s="59" t="str">
        <f>IF(AN265="","",VLOOKUP(AN265,'[2]シフト記号表（勤務時間帯）'!$C$6:$U$35,19,FALSE))</f>
        <v/>
      </c>
      <c r="AO267" s="60" t="str">
        <f>IF(AO265="","",VLOOKUP(AO265,'[2]シフト記号表（勤務時間帯）'!$C$6:$U$35,19,FALSE))</f>
        <v/>
      </c>
      <c r="AP267" s="60" t="str">
        <f>IF(AP265="","",VLOOKUP(AP265,'[2]シフト記号表（勤務時間帯）'!$C$6:$U$35,19,FALSE))</f>
        <v/>
      </c>
      <c r="AQ267" s="60" t="str">
        <f>IF(AQ265="","",VLOOKUP(AQ265,'[2]シフト記号表（勤務時間帯）'!$C$6:$U$35,19,FALSE))</f>
        <v/>
      </c>
      <c r="AR267" s="60" t="str">
        <f>IF(AR265="","",VLOOKUP(AR265,'[2]シフト記号表（勤務時間帯）'!$C$6:$U$35,19,FALSE))</f>
        <v/>
      </c>
      <c r="AS267" s="60" t="str">
        <f>IF(AS265="","",VLOOKUP(AS265,'[2]シフト記号表（勤務時間帯）'!$C$6:$U$35,19,FALSE))</f>
        <v/>
      </c>
      <c r="AT267" s="61" t="str">
        <f>IF(AT265="","",VLOOKUP(AT265,'[2]シフト記号表（勤務時間帯）'!$C$6:$U$35,19,FALSE))</f>
        <v/>
      </c>
      <c r="AU267" s="59" t="str">
        <f>IF(AU265="","",VLOOKUP(AU265,'[2]シフト記号表（勤務時間帯）'!$C$6:$U$35,19,FALSE))</f>
        <v/>
      </c>
      <c r="AV267" s="60" t="str">
        <f>IF(AV265="","",VLOOKUP(AV265,'[2]シフト記号表（勤務時間帯）'!$C$6:$U$35,19,FALSE))</f>
        <v/>
      </c>
      <c r="AW267" s="60" t="str">
        <f>IF(AW265="","",VLOOKUP(AW265,'[2]シフト記号表（勤務時間帯）'!$C$6:$U$35,19,FALSE))</f>
        <v/>
      </c>
      <c r="AX267" s="381">
        <f>IF($BB$3="４週",SUM(S267:AT267),IF($BB$3="暦月",SUM(S267:AW267),""))</f>
        <v>0</v>
      </c>
      <c r="AY267" s="382"/>
      <c r="AZ267" s="383">
        <f>IF($BB$3="４週",AX267/4,IF($BB$3="暦月",'通所介護（100名）'!AX267/('通所介護（100名）'!$BB$8/7),""))</f>
        <v>0</v>
      </c>
      <c r="BA267" s="384"/>
      <c r="BB267" s="313"/>
      <c r="BC267" s="289"/>
      <c r="BD267" s="289"/>
      <c r="BE267" s="289"/>
      <c r="BF267" s="290"/>
    </row>
    <row r="268" spans="2:58" ht="20.25" customHeight="1" x14ac:dyDescent="0.2">
      <c r="B268" s="385">
        <f>B265+1</f>
        <v>83</v>
      </c>
      <c r="C268" s="294"/>
      <c r="D268" s="295"/>
      <c r="E268" s="296"/>
      <c r="F268" s="126"/>
      <c r="G268" s="282"/>
      <c r="H268" s="284"/>
      <c r="I268" s="264"/>
      <c r="J268" s="264"/>
      <c r="K268" s="265"/>
      <c r="L268" s="285"/>
      <c r="M268" s="286"/>
      <c r="N268" s="286"/>
      <c r="O268" s="287"/>
      <c r="P268" s="630" t="s">
        <v>377</v>
      </c>
      <c r="Q268" s="631"/>
      <c r="R268" s="632"/>
      <c r="S268" s="53"/>
      <c r="T268" s="54"/>
      <c r="U268" s="54"/>
      <c r="V268" s="54"/>
      <c r="W268" s="54"/>
      <c r="X268" s="54"/>
      <c r="Y268" s="55"/>
      <c r="Z268" s="53"/>
      <c r="AA268" s="54"/>
      <c r="AB268" s="54"/>
      <c r="AC268" s="54"/>
      <c r="AD268" s="54"/>
      <c r="AE268" s="54"/>
      <c r="AF268" s="55"/>
      <c r="AG268" s="53"/>
      <c r="AH268" s="54"/>
      <c r="AI268" s="54"/>
      <c r="AJ268" s="54"/>
      <c r="AK268" s="54"/>
      <c r="AL268" s="54"/>
      <c r="AM268" s="55"/>
      <c r="AN268" s="53"/>
      <c r="AO268" s="54"/>
      <c r="AP268" s="54"/>
      <c r="AQ268" s="54"/>
      <c r="AR268" s="54"/>
      <c r="AS268" s="54"/>
      <c r="AT268" s="55"/>
      <c r="AU268" s="53"/>
      <c r="AV268" s="54"/>
      <c r="AW268" s="54"/>
      <c r="AX268" s="373"/>
      <c r="AY268" s="374"/>
      <c r="AZ268" s="375"/>
      <c r="BA268" s="376"/>
      <c r="BB268" s="311"/>
      <c r="BC268" s="286"/>
      <c r="BD268" s="286"/>
      <c r="BE268" s="286"/>
      <c r="BF268" s="287"/>
    </row>
    <row r="269" spans="2:58" ht="20.25" customHeight="1" x14ac:dyDescent="0.2">
      <c r="B269" s="385"/>
      <c r="C269" s="297"/>
      <c r="D269" s="633"/>
      <c r="E269" s="298"/>
      <c r="F269" s="23"/>
      <c r="G269" s="259"/>
      <c r="H269" s="263"/>
      <c r="I269" s="264"/>
      <c r="J269" s="264"/>
      <c r="K269" s="265"/>
      <c r="L269" s="269"/>
      <c r="M269" s="622"/>
      <c r="N269" s="622"/>
      <c r="O269" s="270"/>
      <c r="P269" s="623" t="s">
        <v>380</v>
      </c>
      <c r="Q269" s="624"/>
      <c r="R269" s="625"/>
      <c r="S269" s="56" t="str">
        <f>IF(S268="","",VLOOKUP(S268,'[2]シフト記号表（勤務時間帯）'!$C$6:$K$35,9,FALSE))</f>
        <v/>
      </c>
      <c r="T269" s="57" t="str">
        <f>IF(T268="","",VLOOKUP(T268,'[2]シフト記号表（勤務時間帯）'!$C$6:$K$35,9,FALSE))</f>
        <v/>
      </c>
      <c r="U269" s="57" t="str">
        <f>IF(U268="","",VLOOKUP(U268,'[2]シフト記号表（勤務時間帯）'!$C$6:$K$35,9,FALSE))</f>
        <v/>
      </c>
      <c r="V269" s="57" t="str">
        <f>IF(V268="","",VLOOKUP(V268,'[2]シフト記号表（勤務時間帯）'!$C$6:$K$35,9,FALSE))</f>
        <v/>
      </c>
      <c r="W269" s="57" t="str">
        <f>IF(W268="","",VLOOKUP(W268,'[2]シフト記号表（勤務時間帯）'!$C$6:$K$35,9,FALSE))</f>
        <v/>
      </c>
      <c r="X269" s="57" t="str">
        <f>IF(X268="","",VLOOKUP(X268,'[2]シフト記号表（勤務時間帯）'!$C$6:$K$35,9,FALSE))</f>
        <v/>
      </c>
      <c r="Y269" s="58" t="str">
        <f>IF(Y268="","",VLOOKUP(Y268,'[2]シフト記号表（勤務時間帯）'!$C$6:$K$35,9,FALSE))</f>
        <v/>
      </c>
      <c r="Z269" s="56" t="str">
        <f>IF(Z268="","",VLOOKUP(Z268,'[2]シフト記号表（勤務時間帯）'!$C$6:$K$35,9,FALSE))</f>
        <v/>
      </c>
      <c r="AA269" s="57" t="str">
        <f>IF(AA268="","",VLOOKUP(AA268,'[2]シフト記号表（勤務時間帯）'!$C$6:$K$35,9,FALSE))</f>
        <v/>
      </c>
      <c r="AB269" s="57" t="str">
        <f>IF(AB268="","",VLOOKUP(AB268,'[2]シフト記号表（勤務時間帯）'!$C$6:$K$35,9,FALSE))</f>
        <v/>
      </c>
      <c r="AC269" s="57" t="str">
        <f>IF(AC268="","",VLOOKUP(AC268,'[2]シフト記号表（勤務時間帯）'!$C$6:$K$35,9,FALSE))</f>
        <v/>
      </c>
      <c r="AD269" s="57" t="str">
        <f>IF(AD268="","",VLOOKUP(AD268,'[2]シフト記号表（勤務時間帯）'!$C$6:$K$35,9,FALSE))</f>
        <v/>
      </c>
      <c r="AE269" s="57" t="str">
        <f>IF(AE268="","",VLOOKUP(AE268,'[2]シフト記号表（勤務時間帯）'!$C$6:$K$35,9,FALSE))</f>
        <v/>
      </c>
      <c r="AF269" s="58" t="str">
        <f>IF(AF268="","",VLOOKUP(AF268,'[2]シフト記号表（勤務時間帯）'!$C$6:$K$35,9,FALSE))</f>
        <v/>
      </c>
      <c r="AG269" s="56" t="str">
        <f>IF(AG268="","",VLOOKUP(AG268,'[2]シフト記号表（勤務時間帯）'!$C$6:$K$35,9,FALSE))</f>
        <v/>
      </c>
      <c r="AH269" s="57" t="str">
        <f>IF(AH268="","",VLOOKUP(AH268,'[2]シフト記号表（勤務時間帯）'!$C$6:$K$35,9,FALSE))</f>
        <v/>
      </c>
      <c r="AI269" s="57" t="str">
        <f>IF(AI268="","",VLOOKUP(AI268,'[2]シフト記号表（勤務時間帯）'!$C$6:$K$35,9,FALSE))</f>
        <v/>
      </c>
      <c r="AJ269" s="57" t="str">
        <f>IF(AJ268="","",VLOOKUP(AJ268,'[2]シフト記号表（勤務時間帯）'!$C$6:$K$35,9,FALSE))</f>
        <v/>
      </c>
      <c r="AK269" s="57" t="str">
        <f>IF(AK268="","",VLOOKUP(AK268,'[2]シフト記号表（勤務時間帯）'!$C$6:$K$35,9,FALSE))</f>
        <v/>
      </c>
      <c r="AL269" s="57" t="str">
        <f>IF(AL268="","",VLOOKUP(AL268,'[2]シフト記号表（勤務時間帯）'!$C$6:$K$35,9,FALSE))</f>
        <v/>
      </c>
      <c r="AM269" s="58" t="str">
        <f>IF(AM268="","",VLOOKUP(AM268,'[2]シフト記号表（勤務時間帯）'!$C$6:$K$35,9,FALSE))</f>
        <v/>
      </c>
      <c r="AN269" s="56" t="str">
        <f>IF(AN268="","",VLOOKUP(AN268,'[2]シフト記号表（勤務時間帯）'!$C$6:$K$35,9,FALSE))</f>
        <v/>
      </c>
      <c r="AO269" s="57" t="str">
        <f>IF(AO268="","",VLOOKUP(AO268,'[2]シフト記号表（勤務時間帯）'!$C$6:$K$35,9,FALSE))</f>
        <v/>
      </c>
      <c r="AP269" s="57" t="str">
        <f>IF(AP268="","",VLOOKUP(AP268,'[2]シフト記号表（勤務時間帯）'!$C$6:$K$35,9,FALSE))</f>
        <v/>
      </c>
      <c r="AQ269" s="57" t="str">
        <f>IF(AQ268="","",VLOOKUP(AQ268,'[2]シフト記号表（勤務時間帯）'!$C$6:$K$35,9,FALSE))</f>
        <v/>
      </c>
      <c r="AR269" s="57" t="str">
        <f>IF(AR268="","",VLOOKUP(AR268,'[2]シフト記号表（勤務時間帯）'!$C$6:$K$35,9,FALSE))</f>
        <v/>
      </c>
      <c r="AS269" s="57" t="str">
        <f>IF(AS268="","",VLOOKUP(AS268,'[2]シフト記号表（勤務時間帯）'!$C$6:$K$35,9,FALSE))</f>
        <v/>
      </c>
      <c r="AT269" s="58" t="str">
        <f>IF(AT268="","",VLOOKUP(AT268,'[2]シフト記号表（勤務時間帯）'!$C$6:$K$35,9,FALSE))</f>
        <v/>
      </c>
      <c r="AU269" s="56" t="str">
        <f>IF(AU268="","",VLOOKUP(AU268,'[2]シフト記号表（勤務時間帯）'!$C$6:$K$35,9,FALSE))</f>
        <v/>
      </c>
      <c r="AV269" s="57" t="str">
        <f>IF(AV268="","",VLOOKUP(AV268,'[2]シフト記号表（勤務時間帯）'!$C$6:$K$35,9,FALSE))</f>
        <v/>
      </c>
      <c r="AW269" s="57" t="str">
        <f>IF(AW268="","",VLOOKUP(AW268,'[2]シフト記号表（勤務時間帯）'!$C$6:$K$35,9,FALSE))</f>
        <v/>
      </c>
      <c r="AX269" s="377">
        <f>IF($BB$3="４週",SUM(S269:AT269),IF($BB$3="暦月",SUM(S269:AW269),""))</f>
        <v>0</v>
      </c>
      <c r="AY269" s="378"/>
      <c r="AZ269" s="379">
        <f>IF($BB$3="４週",AX269/4,IF($BB$3="暦月",'通所介護（100名）'!AX269/('通所介護（100名）'!$BB$8/7),""))</f>
        <v>0</v>
      </c>
      <c r="BA269" s="380"/>
      <c r="BB269" s="312"/>
      <c r="BC269" s="622"/>
      <c r="BD269" s="622"/>
      <c r="BE269" s="622"/>
      <c r="BF269" s="270"/>
    </row>
    <row r="270" spans="2:58" ht="20.25" customHeight="1" x14ac:dyDescent="0.2">
      <c r="B270" s="385"/>
      <c r="C270" s="299"/>
      <c r="D270" s="300"/>
      <c r="E270" s="301"/>
      <c r="F270" s="62">
        <f>C268</f>
        <v>0</v>
      </c>
      <c r="G270" s="283"/>
      <c r="H270" s="263"/>
      <c r="I270" s="264"/>
      <c r="J270" s="264"/>
      <c r="K270" s="265"/>
      <c r="L270" s="288"/>
      <c r="M270" s="289"/>
      <c r="N270" s="289"/>
      <c r="O270" s="290"/>
      <c r="P270" s="627" t="s">
        <v>381</v>
      </c>
      <c r="Q270" s="628"/>
      <c r="R270" s="629"/>
      <c r="S270" s="59" t="str">
        <f>IF(S268="","",VLOOKUP(S268,'[2]シフト記号表（勤務時間帯）'!$C$6:$U$35,19,FALSE))</f>
        <v/>
      </c>
      <c r="T270" s="60" t="str">
        <f>IF(T268="","",VLOOKUP(T268,'[2]シフト記号表（勤務時間帯）'!$C$6:$U$35,19,FALSE))</f>
        <v/>
      </c>
      <c r="U270" s="60" t="str">
        <f>IF(U268="","",VLOOKUP(U268,'[2]シフト記号表（勤務時間帯）'!$C$6:$U$35,19,FALSE))</f>
        <v/>
      </c>
      <c r="V270" s="60" t="str">
        <f>IF(V268="","",VLOOKUP(V268,'[2]シフト記号表（勤務時間帯）'!$C$6:$U$35,19,FALSE))</f>
        <v/>
      </c>
      <c r="W270" s="60" t="str">
        <f>IF(W268="","",VLOOKUP(W268,'[2]シフト記号表（勤務時間帯）'!$C$6:$U$35,19,FALSE))</f>
        <v/>
      </c>
      <c r="X270" s="60" t="str">
        <f>IF(X268="","",VLOOKUP(X268,'[2]シフト記号表（勤務時間帯）'!$C$6:$U$35,19,FALSE))</f>
        <v/>
      </c>
      <c r="Y270" s="61" t="str">
        <f>IF(Y268="","",VLOOKUP(Y268,'[2]シフト記号表（勤務時間帯）'!$C$6:$U$35,19,FALSE))</f>
        <v/>
      </c>
      <c r="Z270" s="59" t="str">
        <f>IF(Z268="","",VLOOKUP(Z268,'[2]シフト記号表（勤務時間帯）'!$C$6:$U$35,19,FALSE))</f>
        <v/>
      </c>
      <c r="AA270" s="60" t="str">
        <f>IF(AA268="","",VLOOKUP(AA268,'[2]シフト記号表（勤務時間帯）'!$C$6:$U$35,19,FALSE))</f>
        <v/>
      </c>
      <c r="AB270" s="60" t="str">
        <f>IF(AB268="","",VLOOKUP(AB268,'[2]シフト記号表（勤務時間帯）'!$C$6:$U$35,19,FALSE))</f>
        <v/>
      </c>
      <c r="AC270" s="60" t="str">
        <f>IF(AC268="","",VLOOKUP(AC268,'[2]シフト記号表（勤務時間帯）'!$C$6:$U$35,19,FALSE))</f>
        <v/>
      </c>
      <c r="AD270" s="60" t="str">
        <f>IF(AD268="","",VLOOKUP(AD268,'[2]シフト記号表（勤務時間帯）'!$C$6:$U$35,19,FALSE))</f>
        <v/>
      </c>
      <c r="AE270" s="60" t="str">
        <f>IF(AE268="","",VLOOKUP(AE268,'[2]シフト記号表（勤務時間帯）'!$C$6:$U$35,19,FALSE))</f>
        <v/>
      </c>
      <c r="AF270" s="61" t="str">
        <f>IF(AF268="","",VLOOKUP(AF268,'[2]シフト記号表（勤務時間帯）'!$C$6:$U$35,19,FALSE))</f>
        <v/>
      </c>
      <c r="AG270" s="59" t="str">
        <f>IF(AG268="","",VLOOKUP(AG268,'[2]シフト記号表（勤務時間帯）'!$C$6:$U$35,19,FALSE))</f>
        <v/>
      </c>
      <c r="AH270" s="60" t="str">
        <f>IF(AH268="","",VLOOKUP(AH268,'[2]シフト記号表（勤務時間帯）'!$C$6:$U$35,19,FALSE))</f>
        <v/>
      </c>
      <c r="AI270" s="60" t="str">
        <f>IF(AI268="","",VLOOKUP(AI268,'[2]シフト記号表（勤務時間帯）'!$C$6:$U$35,19,FALSE))</f>
        <v/>
      </c>
      <c r="AJ270" s="60" t="str">
        <f>IF(AJ268="","",VLOOKUP(AJ268,'[2]シフト記号表（勤務時間帯）'!$C$6:$U$35,19,FALSE))</f>
        <v/>
      </c>
      <c r="AK270" s="60" t="str">
        <f>IF(AK268="","",VLOOKUP(AK268,'[2]シフト記号表（勤務時間帯）'!$C$6:$U$35,19,FALSE))</f>
        <v/>
      </c>
      <c r="AL270" s="60" t="str">
        <f>IF(AL268="","",VLOOKUP(AL268,'[2]シフト記号表（勤務時間帯）'!$C$6:$U$35,19,FALSE))</f>
        <v/>
      </c>
      <c r="AM270" s="61" t="str">
        <f>IF(AM268="","",VLOOKUP(AM268,'[2]シフト記号表（勤務時間帯）'!$C$6:$U$35,19,FALSE))</f>
        <v/>
      </c>
      <c r="AN270" s="59" t="str">
        <f>IF(AN268="","",VLOOKUP(AN268,'[2]シフト記号表（勤務時間帯）'!$C$6:$U$35,19,FALSE))</f>
        <v/>
      </c>
      <c r="AO270" s="60" t="str">
        <f>IF(AO268="","",VLOOKUP(AO268,'[2]シフト記号表（勤務時間帯）'!$C$6:$U$35,19,FALSE))</f>
        <v/>
      </c>
      <c r="AP270" s="60" t="str">
        <f>IF(AP268="","",VLOOKUP(AP268,'[2]シフト記号表（勤務時間帯）'!$C$6:$U$35,19,FALSE))</f>
        <v/>
      </c>
      <c r="AQ270" s="60" t="str">
        <f>IF(AQ268="","",VLOOKUP(AQ268,'[2]シフト記号表（勤務時間帯）'!$C$6:$U$35,19,FALSE))</f>
        <v/>
      </c>
      <c r="AR270" s="60" t="str">
        <f>IF(AR268="","",VLOOKUP(AR268,'[2]シフト記号表（勤務時間帯）'!$C$6:$U$35,19,FALSE))</f>
        <v/>
      </c>
      <c r="AS270" s="60" t="str">
        <f>IF(AS268="","",VLOOKUP(AS268,'[2]シフト記号表（勤務時間帯）'!$C$6:$U$35,19,FALSE))</f>
        <v/>
      </c>
      <c r="AT270" s="61" t="str">
        <f>IF(AT268="","",VLOOKUP(AT268,'[2]シフト記号表（勤務時間帯）'!$C$6:$U$35,19,FALSE))</f>
        <v/>
      </c>
      <c r="AU270" s="59" t="str">
        <f>IF(AU268="","",VLOOKUP(AU268,'[2]シフト記号表（勤務時間帯）'!$C$6:$U$35,19,FALSE))</f>
        <v/>
      </c>
      <c r="AV270" s="60" t="str">
        <f>IF(AV268="","",VLOOKUP(AV268,'[2]シフト記号表（勤務時間帯）'!$C$6:$U$35,19,FALSE))</f>
        <v/>
      </c>
      <c r="AW270" s="60" t="str">
        <f>IF(AW268="","",VLOOKUP(AW268,'[2]シフト記号表（勤務時間帯）'!$C$6:$U$35,19,FALSE))</f>
        <v/>
      </c>
      <c r="AX270" s="381">
        <f>IF($BB$3="４週",SUM(S270:AT270),IF($BB$3="暦月",SUM(S270:AW270),""))</f>
        <v>0</v>
      </c>
      <c r="AY270" s="382"/>
      <c r="AZ270" s="383">
        <f>IF($BB$3="４週",AX270/4,IF($BB$3="暦月",'通所介護（100名）'!AX270/('通所介護（100名）'!$BB$8/7),""))</f>
        <v>0</v>
      </c>
      <c r="BA270" s="384"/>
      <c r="BB270" s="313"/>
      <c r="BC270" s="289"/>
      <c r="BD270" s="289"/>
      <c r="BE270" s="289"/>
      <c r="BF270" s="290"/>
    </row>
    <row r="271" spans="2:58" ht="20.25" customHeight="1" x14ac:dyDescent="0.2">
      <c r="B271" s="385">
        <f>B268+1</f>
        <v>84</v>
      </c>
      <c r="C271" s="294"/>
      <c r="D271" s="295"/>
      <c r="E271" s="296"/>
      <c r="F271" s="126"/>
      <c r="G271" s="282"/>
      <c r="H271" s="284"/>
      <c r="I271" s="264"/>
      <c r="J271" s="264"/>
      <c r="K271" s="265"/>
      <c r="L271" s="285"/>
      <c r="M271" s="286"/>
      <c r="N271" s="286"/>
      <c r="O271" s="287"/>
      <c r="P271" s="630" t="s">
        <v>377</v>
      </c>
      <c r="Q271" s="631"/>
      <c r="R271" s="632"/>
      <c r="S271" s="53"/>
      <c r="T271" s="54"/>
      <c r="U271" s="54"/>
      <c r="V271" s="54"/>
      <c r="W271" s="54"/>
      <c r="X271" s="54"/>
      <c r="Y271" s="55"/>
      <c r="Z271" s="53"/>
      <c r="AA271" s="54"/>
      <c r="AB271" s="54"/>
      <c r="AC271" s="54"/>
      <c r="AD271" s="54"/>
      <c r="AE271" s="54"/>
      <c r="AF271" s="55"/>
      <c r="AG271" s="53"/>
      <c r="AH271" s="54"/>
      <c r="AI271" s="54"/>
      <c r="AJ271" s="54"/>
      <c r="AK271" s="54"/>
      <c r="AL271" s="54"/>
      <c r="AM271" s="55"/>
      <c r="AN271" s="53"/>
      <c r="AO271" s="54"/>
      <c r="AP271" s="54"/>
      <c r="AQ271" s="54"/>
      <c r="AR271" s="54"/>
      <c r="AS271" s="54"/>
      <c r="AT271" s="55"/>
      <c r="AU271" s="53"/>
      <c r="AV271" s="54"/>
      <c r="AW271" s="54"/>
      <c r="AX271" s="373"/>
      <c r="AY271" s="374"/>
      <c r="AZ271" s="375"/>
      <c r="BA271" s="376"/>
      <c r="BB271" s="311"/>
      <c r="BC271" s="286"/>
      <c r="BD271" s="286"/>
      <c r="BE271" s="286"/>
      <c r="BF271" s="287"/>
    </row>
    <row r="272" spans="2:58" ht="20.25" customHeight="1" x14ac:dyDescent="0.2">
      <c r="B272" s="385"/>
      <c r="C272" s="297"/>
      <c r="D272" s="633"/>
      <c r="E272" s="298"/>
      <c r="F272" s="23"/>
      <c r="G272" s="259"/>
      <c r="H272" s="263"/>
      <c r="I272" s="264"/>
      <c r="J272" s="264"/>
      <c r="K272" s="265"/>
      <c r="L272" s="269"/>
      <c r="M272" s="622"/>
      <c r="N272" s="622"/>
      <c r="O272" s="270"/>
      <c r="P272" s="623" t="s">
        <v>380</v>
      </c>
      <c r="Q272" s="624"/>
      <c r="R272" s="625"/>
      <c r="S272" s="56" t="str">
        <f>IF(S271="","",VLOOKUP(S271,'[2]シフト記号表（勤務時間帯）'!$C$6:$K$35,9,FALSE))</f>
        <v/>
      </c>
      <c r="T272" s="57" t="str">
        <f>IF(T271="","",VLOOKUP(T271,'[2]シフト記号表（勤務時間帯）'!$C$6:$K$35,9,FALSE))</f>
        <v/>
      </c>
      <c r="U272" s="57" t="str">
        <f>IF(U271="","",VLOOKUP(U271,'[2]シフト記号表（勤務時間帯）'!$C$6:$K$35,9,FALSE))</f>
        <v/>
      </c>
      <c r="V272" s="57" t="str">
        <f>IF(V271="","",VLOOKUP(V271,'[2]シフト記号表（勤務時間帯）'!$C$6:$K$35,9,FALSE))</f>
        <v/>
      </c>
      <c r="W272" s="57" t="str">
        <f>IF(W271="","",VLOOKUP(W271,'[2]シフト記号表（勤務時間帯）'!$C$6:$K$35,9,FALSE))</f>
        <v/>
      </c>
      <c r="X272" s="57" t="str">
        <f>IF(X271="","",VLOOKUP(X271,'[2]シフト記号表（勤務時間帯）'!$C$6:$K$35,9,FALSE))</f>
        <v/>
      </c>
      <c r="Y272" s="58" t="str">
        <f>IF(Y271="","",VLOOKUP(Y271,'[2]シフト記号表（勤務時間帯）'!$C$6:$K$35,9,FALSE))</f>
        <v/>
      </c>
      <c r="Z272" s="56" t="str">
        <f>IF(Z271="","",VLOOKUP(Z271,'[2]シフト記号表（勤務時間帯）'!$C$6:$K$35,9,FALSE))</f>
        <v/>
      </c>
      <c r="AA272" s="57" t="str">
        <f>IF(AA271="","",VLOOKUP(AA271,'[2]シフト記号表（勤務時間帯）'!$C$6:$K$35,9,FALSE))</f>
        <v/>
      </c>
      <c r="AB272" s="57" t="str">
        <f>IF(AB271="","",VLOOKUP(AB271,'[2]シフト記号表（勤務時間帯）'!$C$6:$K$35,9,FALSE))</f>
        <v/>
      </c>
      <c r="AC272" s="57" t="str">
        <f>IF(AC271="","",VLOOKUP(AC271,'[2]シフト記号表（勤務時間帯）'!$C$6:$K$35,9,FALSE))</f>
        <v/>
      </c>
      <c r="AD272" s="57" t="str">
        <f>IF(AD271="","",VLOOKUP(AD271,'[2]シフト記号表（勤務時間帯）'!$C$6:$K$35,9,FALSE))</f>
        <v/>
      </c>
      <c r="AE272" s="57" t="str">
        <f>IF(AE271="","",VLOOKUP(AE271,'[2]シフト記号表（勤務時間帯）'!$C$6:$K$35,9,FALSE))</f>
        <v/>
      </c>
      <c r="AF272" s="58" t="str">
        <f>IF(AF271="","",VLOOKUP(AF271,'[2]シフト記号表（勤務時間帯）'!$C$6:$K$35,9,FALSE))</f>
        <v/>
      </c>
      <c r="AG272" s="56" t="str">
        <f>IF(AG271="","",VLOOKUP(AG271,'[2]シフト記号表（勤務時間帯）'!$C$6:$K$35,9,FALSE))</f>
        <v/>
      </c>
      <c r="AH272" s="57" t="str">
        <f>IF(AH271="","",VLOOKUP(AH271,'[2]シフト記号表（勤務時間帯）'!$C$6:$K$35,9,FALSE))</f>
        <v/>
      </c>
      <c r="AI272" s="57" t="str">
        <f>IF(AI271="","",VLOOKUP(AI271,'[2]シフト記号表（勤務時間帯）'!$C$6:$K$35,9,FALSE))</f>
        <v/>
      </c>
      <c r="AJ272" s="57" t="str">
        <f>IF(AJ271="","",VLOOKUP(AJ271,'[2]シフト記号表（勤務時間帯）'!$C$6:$K$35,9,FALSE))</f>
        <v/>
      </c>
      <c r="AK272" s="57" t="str">
        <f>IF(AK271="","",VLOOKUP(AK271,'[2]シフト記号表（勤務時間帯）'!$C$6:$K$35,9,FALSE))</f>
        <v/>
      </c>
      <c r="AL272" s="57" t="str">
        <f>IF(AL271="","",VLOOKUP(AL271,'[2]シフト記号表（勤務時間帯）'!$C$6:$K$35,9,FALSE))</f>
        <v/>
      </c>
      <c r="AM272" s="58" t="str">
        <f>IF(AM271="","",VLOOKUP(AM271,'[2]シフト記号表（勤務時間帯）'!$C$6:$K$35,9,FALSE))</f>
        <v/>
      </c>
      <c r="AN272" s="56" t="str">
        <f>IF(AN271="","",VLOOKUP(AN271,'[2]シフト記号表（勤務時間帯）'!$C$6:$K$35,9,FALSE))</f>
        <v/>
      </c>
      <c r="AO272" s="57" t="str">
        <f>IF(AO271="","",VLOOKUP(AO271,'[2]シフト記号表（勤務時間帯）'!$C$6:$K$35,9,FALSE))</f>
        <v/>
      </c>
      <c r="AP272" s="57" t="str">
        <f>IF(AP271="","",VLOOKUP(AP271,'[2]シフト記号表（勤務時間帯）'!$C$6:$K$35,9,FALSE))</f>
        <v/>
      </c>
      <c r="AQ272" s="57" t="str">
        <f>IF(AQ271="","",VLOOKUP(AQ271,'[2]シフト記号表（勤務時間帯）'!$C$6:$K$35,9,FALSE))</f>
        <v/>
      </c>
      <c r="AR272" s="57" t="str">
        <f>IF(AR271="","",VLOOKUP(AR271,'[2]シフト記号表（勤務時間帯）'!$C$6:$K$35,9,FALSE))</f>
        <v/>
      </c>
      <c r="AS272" s="57" t="str">
        <f>IF(AS271="","",VLOOKUP(AS271,'[2]シフト記号表（勤務時間帯）'!$C$6:$K$35,9,FALSE))</f>
        <v/>
      </c>
      <c r="AT272" s="58" t="str">
        <f>IF(AT271="","",VLOOKUP(AT271,'[2]シフト記号表（勤務時間帯）'!$C$6:$K$35,9,FALSE))</f>
        <v/>
      </c>
      <c r="AU272" s="56" t="str">
        <f>IF(AU271="","",VLOOKUP(AU271,'[2]シフト記号表（勤務時間帯）'!$C$6:$K$35,9,FALSE))</f>
        <v/>
      </c>
      <c r="AV272" s="57" t="str">
        <f>IF(AV271="","",VLOOKUP(AV271,'[2]シフト記号表（勤務時間帯）'!$C$6:$K$35,9,FALSE))</f>
        <v/>
      </c>
      <c r="AW272" s="57" t="str">
        <f>IF(AW271="","",VLOOKUP(AW271,'[2]シフト記号表（勤務時間帯）'!$C$6:$K$35,9,FALSE))</f>
        <v/>
      </c>
      <c r="AX272" s="377">
        <f>IF($BB$3="４週",SUM(S272:AT272),IF($BB$3="暦月",SUM(S272:AW272),""))</f>
        <v>0</v>
      </c>
      <c r="AY272" s="378"/>
      <c r="AZ272" s="379">
        <f>IF($BB$3="４週",AX272/4,IF($BB$3="暦月",'通所介護（100名）'!AX272/('通所介護（100名）'!$BB$8/7),""))</f>
        <v>0</v>
      </c>
      <c r="BA272" s="380"/>
      <c r="BB272" s="312"/>
      <c r="BC272" s="622"/>
      <c r="BD272" s="622"/>
      <c r="BE272" s="622"/>
      <c r="BF272" s="270"/>
    </row>
    <row r="273" spans="2:58" ht="20.25" customHeight="1" x14ac:dyDescent="0.2">
      <c r="B273" s="385"/>
      <c r="C273" s="299"/>
      <c r="D273" s="300"/>
      <c r="E273" s="301"/>
      <c r="F273" s="62">
        <f>C271</f>
        <v>0</v>
      </c>
      <c r="G273" s="283"/>
      <c r="H273" s="263"/>
      <c r="I273" s="264"/>
      <c r="J273" s="264"/>
      <c r="K273" s="265"/>
      <c r="L273" s="288"/>
      <c r="M273" s="289"/>
      <c r="N273" s="289"/>
      <c r="O273" s="290"/>
      <c r="P273" s="627" t="s">
        <v>381</v>
      </c>
      <c r="Q273" s="628"/>
      <c r="R273" s="629"/>
      <c r="S273" s="59" t="str">
        <f>IF(S271="","",VLOOKUP(S271,'[2]シフト記号表（勤務時間帯）'!$C$6:$U$35,19,FALSE))</f>
        <v/>
      </c>
      <c r="T273" s="60" t="str">
        <f>IF(T271="","",VLOOKUP(T271,'[2]シフト記号表（勤務時間帯）'!$C$6:$U$35,19,FALSE))</f>
        <v/>
      </c>
      <c r="U273" s="60" t="str">
        <f>IF(U271="","",VLOOKUP(U271,'[2]シフト記号表（勤務時間帯）'!$C$6:$U$35,19,FALSE))</f>
        <v/>
      </c>
      <c r="V273" s="60" t="str">
        <f>IF(V271="","",VLOOKUP(V271,'[2]シフト記号表（勤務時間帯）'!$C$6:$U$35,19,FALSE))</f>
        <v/>
      </c>
      <c r="W273" s="60" t="str">
        <f>IF(W271="","",VLOOKUP(W271,'[2]シフト記号表（勤務時間帯）'!$C$6:$U$35,19,FALSE))</f>
        <v/>
      </c>
      <c r="X273" s="60" t="str">
        <f>IF(X271="","",VLOOKUP(X271,'[2]シフト記号表（勤務時間帯）'!$C$6:$U$35,19,FALSE))</f>
        <v/>
      </c>
      <c r="Y273" s="61" t="str">
        <f>IF(Y271="","",VLOOKUP(Y271,'[2]シフト記号表（勤務時間帯）'!$C$6:$U$35,19,FALSE))</f>
        <v/>
      </c>
      <c r="Z273" s="59" t="str">
        <f>IF(Z271="","",VLOOKUP(Z271,'[2]シフト記号表（勤務時間帯）'!$C$6:$U$35,19,FALSE))</f>
        <v/>
      </c>
      <c r="AA273" s="60" t="str">
        <f>IF(AA271="","",VLOOKUP(AA271,'[2]シフト記号表（勤務時間帯）'!$C$6:$U$35,19,FALSE))</f>
        <v/>
      </c>
      <c r="AB273" s="60" t="str">
        <f>IF(AB271="","",VLOOKUP(AB271,'[2]シフト記号表（勤務時間帯）'!$C$6:$U$35,19,FALSE))</f>
        <v/>
      </c>
      <c r="AC273" s="60" t="str">
        <f>IF(AC271="","",VLOOKUP(AC271,'[2]シフト記号表（勤務時間帯）'!$C$6:$U$35,19,FALSE))</f>
        <v/>
      </c>
      <c r="AD273" s="60" t="str">
        <f>IF(AD271="","",VLOOKUP(AD271,'[2]シフト記号表（勤務時間帯）'!$C$6:$U$35,19,FALSE))</f>
        <v/>
      </c>
      <c r="AE273" s="60" t="str">
        <f>IF(AE271="","",VLOOKUP(AE271,'[2]シフト記号表（勤務時間帯）'!$C$6:$U$35,19,FALSE))</f>
        <v/>
      </c>
      <c r="AF273" s="61" t="str">
        <f>IF(AF271="","",VLOOKUP(AF271,'[2]シフト記号表（勤務時間帯）'!$C$6:$U$35,19,FALSE))</f>
        <v/>
      </c>
      <c r="AG273" s="59" t="str">
        <f>IF(AG271="","",VLOOKUP(AG271,'[2]シフト記号表（勤務時間帯）'!$C$6:$U$35,19,FALSE))</f>
        <v/>
      </c>
      <c r="AH273" s="60" t="str">
        <f>IF(AH271="","",VLOOKUP(AH271,'[2]シフト記号表（勤務時間帯）'!$C$6:$U$35,19,FALSE))</f>
        <v/>
      </c>
      <c r="AI273" s="60" t="str">
        <f>IF(AI271="","",VLOOKUP(AI271,'[2]シフト記号表（勤務時間帯）'!$C$6:$U$35,19,FALSE))</f>
        <v/>
      </c>
      <c r="AJ273" s="60" t="str">
        <f>IF(AJ271="","",VLOOKUP(AJ271,'[2]シフト記号表（勤務時間帯）'!$C$6:$U$35,19,FALSE))</f>
        <v/>
      </c>
      <c r="AK273" s="60" t="str">
        <f>IF(AK271="","",VLOOKUP(AK271,'[2]シフト記号表（勤務時間帯）'!$C$6:$U$35,19,FALSE))</f>
        <v/>
      </c>
      <c r="AL273" s="60" t="str">
        <f>IF(AL271="","",VLOOKUP(AL271,'[2]シフト記号表（勤務時間帯）'!$C$6:$U$35,19,FALSE))</f>
        <v/>
      </c>
      <c r="AM273" s="61" t="str">
        <f>IF(AM271="","",VLOOKUP(AM271,'[2]シフト記号表（勤務時間帯）'!$C$6:$U$35,19,FALSE))</f>
        <v/>
      </c>
      <c r="AN273" s="59" t="str">
        <f>IF(AN271="","",VLOOKUP(AN271,'[2]シフト記号表（勤務時間帯）'!$C$6:$U$35,19,FALSE))</f>
        <v/>
      </c>
      <c r="AO273" s="60" t="str">
        <f>IF(AO271="","",VLOOKUP(AO271,'[2]シフト記号表（勤務時間帯）'!$C$6:$U$35,19,FALSE))</f>
        <v/>
      </c>
      <c r="AP273" s="60" t="str">
        <f>IF(AP271="","",VLOOKUP(AP271,'[2]シフト記号表（勤務時間帯）'!$C$6:$U$35,19,FALSE))</f>
        <v/>
      </c>
      <c r="AQ273" s="60" t="str">
        <f>IF(AQ271="","",VLOOKUP(AQ271,'[2]シフト記号表（勤務時間帯）'!$C$6:$U$35,19,FALSE))</f>
        <v/>
      </c>
      <c r="AR273" s="60" t="str">
        <f>IF(AR271="","",VLOOKUP(AR271,'[2]シフト記号表（勤務時間帯）'!$C$6:$U$35,19,FALSE))</f>
        <v/>
      </c>
      <c r="AS273" s="60" t="str">
        <f>IF(AS271="","",VLOOKUP(AS271,'[2]シフト記号表（勤務時間帯）'!$C$6:$U$35,19,FALSE))</f>
        <v/>
      </c>
      <c r="AT273" s="61" t="str">
        <f>IF(AT271="","",VLOOKUP(AT271,'[2]シフト記号表（勤務時間帯）'!$C$6:$U$35,19,FALSE))</f>
        <v/>
      </c>
      <c r="AU273" s="59" t="str">
        <f>IF(AU271="","",VLOOKUP(AU271,'[2]シフト記号表（勤務時間帯）'!$C$6:$U$35,19,FALSE))</f>
        <v/>
      </c>
      <c r="AV273" s="60" t="str">
        <f>IF(AV271="","",VLOOKUP(AV271,'[2]シフト記号表（勤務時間帯）'!$C$6:$U$35,19,FALSE))</f>
        <v/>
      </c>
      <c r="AW273" s="60" t="str">
        <f>IF(AW271="","",VLOOKUP(AW271,'[2]シフト記号表（勤務時間帯）'!$C$6:$U$35,19,FALSE))</f>
        <v/>
      </c>
      <c r="AX273" s="381">
        <f>IF($BB$3="４週",SUM(S273:AT273),IF($BB$3="暦月",SUM(S273:AW273),""))</f>
        <v>0</v>
      </c>
      <c r="AY273" s="382"/>
      <c r="AZ273" s="383">
        <f>IF($BB$3="４週",AX273/4,IF($BB$3="暦月",'通所介護（100名）'!AX273/('通所介護（100名）'!$BB$8/7),""))</f>
        <v>0</v>
      </c>
      <c r="BA273" s="384"/>
      <c r="BB273" s="313"/>
      <c r="BC273" s="289"/>
      <c r="BD273" s="289"/>
      <c r="BE273" s="289"/>
      <c r="BF273" s="290"/>
    </row>
    <row r="274" spans="2:58" ht="20.25" customHeight="1" x14ac:dyDescent="0.2">
      <c r="B274" s="385">
        <f>B271+1</f>
        <v>85</v>
      </c>
      <c r="C274" s="294"/>
      <c r="D274" s="295"/>
      <c r="E274" s="296"/>
      <c r="F274" s="126"/>
      <c r="G274" s="282"/>
      <c r="H274" s="284"/>
      <c r="I274" s="264"/>
      <c r="J274" s="264"/>
      <c r="K274" s="265"/>
      <c r="L274" s="285"/>
      <c r="M274" s="286"/>
      <c r="N274" s="286"/>
      <c r="O274" s="287"/>
      <c r="P274" s="630" t="s">
        <v>377</v>
      </c>
      <c r="Q274" s="631"/>
      <c r="R274" s="632"/>
      <c r="S274" s="53"/>
      <c r="T274" s="54"/>
      <c r="U274" s="54"/>
      <c r="V274" s="54"/>
      <c r="W274" s="54"/>
      <c r="X274" s="54"/>
      <c r="Y274" s="55"/>
      <c r="Z274" s="53"/>
      <c r="AA274" s="54"/>
      <c r="AB274" s="54"/>
      <c r="AC274" s="54"/>
      <c r="AD274" s="54"/>
      <c r="AE274" s="54"/>
      <c r="AF274" s="55"/>
      <c r="AG274" s="53"/>
      <c r="AH274" s="54"/>
      <c r="AI274" s="54"/>
      <c r="AJ274" s="54"/>
      <c r="AK274" s="54"/>
      <c r="AL274" s="54"/>
      <c r="AM274" s="55"/>
      <c r="AN274" s="53"/>
      <c r="AO274" s="54"/>
      <c r="AP274" s="54"/>
      <c r="AQ274" s="54"/>
      <c r="AR274" s="54"/>
      <c r="AS274" s="54"/>
      <c r="AT274" s="55"/>
      <c r="AU274" s="53"/>
      <c r="AV274" s="54"/>
      <c r="AW274" s="54"/>
      <c r="AX274" s="373"/>
      <c r="AY274" s="374"/>
      <c r="AZ274" s="375"/>
      <c r="BA274" s="376"/>
      <c r="BB274" s="311"/>
      <c r="BC274" s="286"/>
      <c r="BD274" s="286"/>
      <c r="BE274" s="286"/>
      <c r="BF274" s="287"/>
    </row>
    <row r="275" spans="2:58" ht="20.25" customHeight="1" x14ac:dyDescent="0.2">
      <c r="B275" s="385"/>
      <c r="C275" s="297"/>
      <c r="D275" s="633"/>
      <c r="E275" s="298"/>
      <c r="F275" s="23"/>
      <c r="G275" s="259"/>
      <c r="H275" s="263"/>
      <c r="I275" s="264"/>
      <c r="J275" s="264"/>
      <c r="K275" s="265"/>
      <c r="L275" s="269"/>
      <c r="M275" s="622"/>
      <c r="N275" s="622"/>
      <c r="O275" s="270"/>
      <c r="P275" s="623" t="s">
        <v>380</v>
      </c>
      <c r="Q275" s="624"/>
      <c r="R275" s="625"/>
      <c r="S275" s="56" t="str">
        <f>IF(S274="","",VLOOKUP(S274,'[2]シフト記号表（勤務時間帯）'!$C$6:$K$35,9,FALSE))</f>
        <v/>
      </c>
      <c r="T275" s="57" t="str">
        <f>IF(T274="","",VLOOKUP(T274,'[2]シフト記号表（勤務時間帯）'!$C$6:$K$35,9,FALSE))</f>
        <v/>
      </c>
      <c r="U275" s="57" t="str">
        <f>IF(U274="","",VLOOKUP(U274,'[2]シフト記号表（勤務時間帯）'!$C$6:$K$35,9,FALSE))</f>
        <v/>
      </c>
      <c r="V275" s="57" t="str">
        <f>IF(V274="","",VLOOKUP(V274,'[2]シフト記号表（勤務時間帯）'!$C$6:$K$35,9,FALSE))</f>
        <v/>
      </c>
      <c r="W275" s="57" t="str">
        <f>IF(W274="","",VLOOKUP(W274,'[2]シフト記号表（勤務時間帯）'!$C$6:$K$35,9,FALSE))</f>
        <v/>
      </c>
      <c r="X275" s="57" t="str">
        <f>IF(X274="","",VLOOKUP(X274,'[2]シフト記号表（勤務時間帯）'!$C$6:$K$35,9,FALSE))</f>
        <v/>
      </c>
      <c r="Y275" s="58" t="str">
        <f>IF(Y274="","",VLOOKUP(Y274,'[2]シフト記号表（勤務時間帯）'!$C$6:$K$35,9,FALSE))</f>
        <v/>
      </c>
      <c r="Z275" s="56" t="str">
        <f>IF(Z274="","",VLOOKUP(Z274,'[2]シフト記号表（勤務時間帯）'!$C$6:$K$35,9,FALSE))</f>
        <v/>
      </c>
      <c r="AA275" s="57" t="str">
        <f>IF(AA274="","",VLOOKUP(AA274,'[2]シフト記号表（勤務時間帯）'!$C$6:$K$35,9,FALSE))</f>
        <v/>
      </c>
      <c r="AB275" s="57" t="str">
        <f>IF(AB274="","",VLOOKUP(AB274,'[2]シフト記号表（勤務時間帯）'!$C$6:$K$35,9,FALSE))</f>
        <v/>
      </c>
      <c r="AC275" s="57" t="str">
        <f>IF(AC274="","",VLOOKUP(AC274,'[2]シフト記号表（勤務時間帯）'!$C$6:$K$35,9,FALSE))</f>
        <v/>
      </c>
      <c r="AD275" s="57" t="str">
        <f>IF(AD274="","",VLOOKUP(AD274,'[2]シフト記号表（勤務時間帯）'!$C$6:$K$35,9,FALSE))</f>
        <v/>
      </c>
      <c r="AE275" s="57" t="str">
        <f>IF(AE274="","",VLOOKUP(AE274,'[2]シフト記号表（勤務時間帯）'!$C$6:$K$35,9,FALSE))</f>
        <v/>
      </c>
      <c r="AF275" s="58" t="str">
        <f>IF(AF274="","",VLOOKUP(AF274,'[2]シフト記号表（勤務時間帯）'!$C$6:$K$35,9,FALSE))</f>
        <v/>
      </c>
      <c r="AG275" s="56" t="str">
        <f>IF(AG274="","",VLOOKUP(AG274,'[2]シフト記号表（勤務時間帯）'!$C$6:$K$35,9,FALSE))</f>
        <v/>
      </c>
      <c r="AH275" s="57" t="str">
        <f>IF(AH274="","",VLOOKUP(AH274,'[2]シフト記号表（勤務時間帯）'!$C$6:$K$35,9,FALSE))</f>
        <v/>
      </c>
      <c r="AI275" s="57" t="str">
        <f>IF(AI274="","",VLOOKUP(AI274,'[2]シフト記号表（勤務時間帯）'!$C$6:$K$35,9,FALSE))</f>
        <v/>
      </c>
      <c r="AJ275" s="57" t="str">
        <f>IF(AJ274="","",VLOOKUP(AJ274,'[2]シフト記号表（勤務時間帯）'!$C$6:$K$35,9,FALSE))</f>
        <v/>
      </c>
      <c r="AK275" s="57" t="str">
        <f>IF(AK274="","",VLOOKUP(AK274,'[2]シフト記号表（勤務時間帯）'!$C$6:$K$35,9,FALSE))</f>
        <v/>
      </c>
      <c r="AL275" s="57" t="str">
        <f>IF(AL274="","",VLOOKUP(AL274,'[2]シフト記号表（勤務時間帯）'!$C$6:$K$35,9,FALSE))</f>
        <v/>
      </c>
      <c r="AM275" s="58" t="str">
        <f>IF(AM274="","",VLOOKUP(AM274,'[2]シフト記号表（勤務時間帯）'!$C$6:$K$35,9,FALSE))</f>
        <v/>
      </c>
      <c r="AN275" s="56" t="str">
        <f>IF(AN274="","",VLOOKUP(AN274,'[2]シフト記号表（勤務時間帯）'!$C$6:$K$35,9,FALSE))</f>
        <v/>
      </c>
      <c r="AO275" s="57" t="str">
        <f>IF(AO274="","",VLOOKUP(AO274,'[2]シフト記号表（勤務時間帯）'!$C$6:$K$35,9,FALSE))</f>
        <v/>
      </c>
      <c r="AP275" s="57" t="str">
        <f>IF(AP274="","",VLOOKUP(AP274,'[2]シフト記号表（勤務時間帯）'!$C$6:$K$35,9,FALSE))</f>
        <v/>
      </c>
      <c r="AQ275" s="57" t="str">
        <f>IF(AQ274="","",VLOOKUP(AQ274,'[2]シフト記号表（勤務時間帯）'!$C$6:$K$35,9,FALSE))</f>
        <v/>
      </c>
      <c r="AR275" s="57" t="str">
        <f>IF(AR274="","",VLOOKUP(AR274,'[2]シフト記号表（勤務時間帯）'!$C$6:$K$35,9,FALSE))</f>
        <v/>
      </c>
      <c r="AS275" s="57" t="str">
        <f>IF(AS274="","",VLOOKUP(AS274,'[2]シフト記号表（勤務時間帯）'!$C$6:$K$35,9,FALSE))</f>
        <v/>
      </c>
      <c r="AT275" s="58" t="str">
        <f>IF(AT274="","",VLOOKUP(AT274,'[2]シフト記号表（勤務時間帯）'!$C$6:$K$35,9,FALSE))</f>
        <v/>
      </c>
      <c r="AU275" s="56" t="str">
        <f>IF(AU274="","",VLOOKUP(AU274,'[2]シフト記号表（勤務時間帯）'!$C$6:$K$35,9,FALSE))</f>
        <v/>
      </c>
      <c r="AV275" s="57" t="str">
        <f>IF(AV274="","",VLOOKUP(AV274,'[2]シフト記号表（勤務時間帯）'!$C$6:$K$35,9,FALSE))</f>
        <v/>
      </c>
      <c r="AW275" s="57" t="str">
        <f>IF(AW274="","",VLOOKUP(AW274,'[2]シフト記号表（勤務時間帯）'!$C$6:$K$35,9,FALSE))</f>
        <v/>
      </c>
      <c r="AX275" s="377">
        <f>IF($BB$3="４週",SUM(S275:AT275),IF($BB$3="暦月",SUM(S275:AW275),""))</f>
        <v>0</v>
      </c>
      <c r="AY275" s="378"/>
      <c r="AZ275" s="379">
        <f>IF($BB$3="４週",AX275/4,IF($BB$3="暦月",'通所介護（100名）'!AX275/('通所介護（100名）'!$BB$8/7),""))</f>
        <v>0</v>
      </c>
      <c r="BA275" s="380"/>
      <c r="BB275" s="312"/>
      <c r="BC275" s="622"/>
      <c r="BD275" s="622"/>
      <c r="BE275" s="622"/>
      <c r="BF275" s="270"/>
    </row>
    <row r="276" spans="2:58" ht="20.25" customHeight="1" x14ac:dyDescent="0.2">
      <c r="B276" s="385"/>
      <c r="C276" s="299"/>
      <c r="D276" s="300"/>
      <c r="E276" s="301"/>
      <c r="F276" s="62">
        <f>C274</f>
        <v>0</v>
      </c>
      <c r="G276" s="283"/>
      <c r="H276" s="263"/>
      <c r="I276" s="264"/>
      <c r="J276" s="264"/>
      <c r="K276" s="265"/>
      <c r="L276" s="288"/>
      <c r="M276" s="289"/>
      <c r="N276" s="289"/>
      <c r="O276" s="290"/>
      <c r="P276" s="627" t="s">
        <v>381</v>
      </c>
      <c r="Q276" s="628"/>
      <c r="R276" s="629"/>
      <c r="S276" s="59" t="str">
        <f>IF(S274="","",VLOOKUP(S274,'[2]シフト記号表（勤務時間帯）'!$C$6:$U$35,19,FALSE))</f>
        <v/>
      </c>
      <c r="T276" s="60" t="str">
        <f>IF(T274="","",VLOOKUP(T274,'[2]シフト記号表（勤務時間帯）'!$C$6:$U$35,19,FALSE))</f>
        <v/>
      </c>
      <c r="U276" s="60" t="str">
        <f>IF(U274="","",VLOOKUP(U274,'[2]シフト記号表（勤務時間帯）'!$C$6:$U$35,19,FALSE))</f>
        <v/>
      </c>
      <c r="V276" s="60" t="str">
        <f>IF(V274="","",VLOOKUP(V274,'[2]シフト記号表（勤務時間帯）'!$C$6:$U$35,19,FALSE))</f>
        <v/>
      </c>
      <c r="W276" s="60" t="str">
        <f>IF(W274="","",VLOOKUP(W274,'[2]シフト記号表（勤務時間帯）'!$C$6:$U$35,19,FALSE))</f>
        <v/>
      </c>
      <c r="X276" s="60" t="str">
        <f>IF(X274="","",VLOOKUP(X274,'[2]シフト記号表（勤務時間帯）'!$C$6:$U$35,19,FALSE))</f>
        <v/>
      </c>
      <c r="Y276" s="61" t="str">
        <f>IF(Y274="","",VLOOKUP(Y274,'[2]シフト記号表（勤務時間帯）'!$C$6:$U$35,19,FALSE))</f>
        <v/>
      </c>
      <c r="Z276" s="59" t="str">
        <f>IF(Z274="","",VLOOKUP(Z274,'[2]シフト記号表（勤務時間帯）'!$C$6:$U$35,19,FALSE))</f>
        <v/>
      </c>
      <c r="AA276" s="60" t="str">
        <f>IF(AA274="","",VLOOKUP(AA274,'[2]シフト記号表（勤務時間帯）'!$C$6:$U$35,19,FALSE))</f>
        <v/>
      </c>
      <c r="AB276" s="60" t="str">
        <f>IF(AB274="","",VLOOKUP(AB274,'[2]シフト記号表（勤務時間帯）'!$C$6:$U$35,19,FALSE))</f>
        <v/>
      </c>
      <c r="AC276" s="60" t="str">
        <f>IF(AC274="","",VLOOKUP(AC274,'[2]シフト記号表（勤務時間帯）'!$C$6:$U$35,19,FALSE))</f>
        <v/>
      </c>
      <c r="AD276" s="60" t="str">
        <f>IF(AD274="","",VLOOKUP(AD274,'[2]シフト記号表（勤務時間帯）'!$C$6:$U$35,19,FALSE))</f>
        <v/>
      </c>
      <c r="AE276" s="60" t="str">
        <f>IF(AE274="","",VLOOKUP(AE274,'[2]シフト記号表（勤務時間帯）'!$C$6:$U$35,19,FALSE))</f>
        <v/>
      </c>
      <c r="AF276" s="61" t="str">
        <f>IF(AF274="","",VLOOKUP(AF274,'[2]シフト記号表（勤務時間帯）'!$C$6:$U$35,19,FALSE))</f>
        <v/>
      </c>
      <c r="AG276" s="59" t="str">
        <f>IF(AG274="","",VLOOKUP(AG274,'[2]シフト記号表（勤務時間帯）'!$C$6:$U$35,19,FALSE))</f>
        <v/>
      </c>
      <c r="AH276" s="60" t="str">
        <f>IF(AH274="","",VLOOKUP(AH274,'[2]シフト記号表（勤務時間帯）'!$C$6:$U$35,19,FALSE))</f>
        <v/>
      </c>
      <c r="AI276" s="60" t="str">
        <f>IF(AI274="","",VLOOKUP(AI274,'[2]シフト記号表（勤務時間帯）'!$C$6:$U$35,19,FALSE))</f>
        <v/>
      </c>
      <c r="AJ276" s="60" t="str">
        <f>IF(AJ274="","",VLOOKUP(AJ274,'[2]シフト記号表（勤務時間帯）'!$C$6:$U$35,19,FALSE))</f>
        <v/>
      </c>
      <c r="AK276" s="60" t="str">
        <f>IF(AK274="","",VLOOKUP(AK274,'[2]シフト記号表（勤務時間帯）'!$C$6:$U$35,19,FALSE))</f>
        <v/>
      </c>
      <c r="AL276" s="60" t="str">
        <f>IF(AL274="","",VLOOKUP(AL274,'[2]シフト記号表（勤務時間帯）'!$C$6:$U$35,19,FALSE))</f>
        <v/>
      </c>
      <c r="AM276" s="61" t="str">
        <f>IF(AM274="","",VLOOKUP(AM274,'[2]シフト記号表（勤務時間帯）'!$C$6:$U$35,19,FALSE))</f>
        <v/>
      </c>
      <c r="AN276" s="59" t="str">
        <f>IF(AN274="","",VLOOKUP(AN274,'[2]シフト記号表（勤務時間帯）'!$C$6:$U$35,19,FALSE))</f>
        <v/>
      </c>
      <c r="AO276" s="60" t="str">
        <f>IF(AO274="","",VLOOKUP(AO274,'[2]シフト記号表（勤務時間帯）'!$C$6:$U$35,19,FALSE))</f>
        <v/>
      </c>
      <c r="AP276" s="60" t="str">
        <f>IF(AP274="","",VLOOKUP(AP274,'[2]シフト記号表（勤務時間帯）'!$C$6:$U$35,19,FALSE))</f>
        <v/>
      </c>
      <c r="AQ276" s="60" t="str">
        <f>IF(AQ274="","",VLOOKUP(AQ274,'[2]シフト記号表（勤務時間帯）'!$C$6:$U$35,19,FALSE))</f>
        <v/>
      </c>
      <c r="AR276" s="60" t="str">
        <f>IF(AR274="","",VLOOKUP(AR274,'[2]シフト記号表（勤務時間帯）'!$C$6:$U$35,19,FALSE))</f>
        <v/>
      </c>
      <c r="AS276" s="60" t="str">
        <f>IF(AS274="","",VLOOKUP(AS274,'[2]シフト記号表（勤務時間帯）'!$C$6:$U$35,19,FALSE))</f>
        <v/>
      </c>
      <c r="AT276" s="61" t="str">
        <f>IF(AT274="","",VLOOKUP(AT274,'[2]シフト記号表（勤務時間帯）'!$C$6:$U$35,19,FALSE))</f>
        <v/>
      </c>
      <c r="AU276" s="59" t="str">
        <f>IF(AU274="","",VLOOKUP(AU274,'[2]シフト記号表（勤務時間帯）'!$C$6:$U$35,19,FALSE))</f>
        <v/>
      </c>
      <c r="AV276" s="60" t="str">
        <f>IF(AV274="","",VLOOKUP(AV274,'[2]シフト記号表（勤務時間帯）'!$C$6:$U$35,19,FALSE))</f>
        <v/>
      </c>
      <c r="AW276" s="60" t="str">
        <f>IF(AW274="","",VLOOKUP(AW274,'[2]シフト記号表（勤務時間帯）'!$C$6:$U$35,19,FALSE))</f>
        <v/>
      </c>
      <c r="AX276" s="381">
        <f>IF($BB$3="４週",SUM(S276:AT276),IF($BB$3="暦月",SUM(S276:AW276),""))</f>
        <v>0</v>
      </c>
      <c r="AY276" s="382"/>
      <c r="AZ276" s="383">
        <f>IF($BB$3="４週",AX276/4,IF($BB$3="暦月",'通所介護（100名）'!AX276/('通所介護（100名）'!$BB$8/7),""))</f>
        <v>0</v>
      </c>
      <c r="BA276" s="384"/>
      <c r="BB276" s="313"/>
      <c r="BC276" s="289"/>
      <c r="BD276" s="289"/>
      <c r="BE276" s="289"/>
      <c r="BF276" s="290"/>
    </row>
    <row r="277" spans="2:58" ht="20.25" customHeight="1" x14ac:dyDescent="0.2">
      <c r="B277" s="385">
        <f>B274+1</f>
        <v>86</v>
      </c>
      <c r="C277" s="294"/>
      <c r="D277" s="295"/>
      <c r="E277" s="296"/>
      <c r="F277" s="126"/>
      <c r="G277" s="282"/>
      <c r="H277" s="284"/>
      <c r="I277" s="264"/>
      <c r="J277" s="264"/>
      <c r="K277" s="265"/>
      <c r="L277" s="285"/>
      <c r="M277" s="286"/>
      <c r="N277" s="286"/>
      <c r="O277" s="287"/>
      <c r="P277" s="630" t="s">
        <v>377</v>
      </c>
      <c r="Q277" s="631"/>
      <c r="R277" s="632"/>
      <c r="S277" s="53"/>
      <c r="T277" s="54"/>
      <c r="U277" s="54"/>
      <c r="V277" s="54"/>
      <c r="W277" s="54"/>
      <c r="X277" s="54"/>
      <c r="Y277" s="55"/>
      <c r="Z277" s="53"/>
      <c r="AA277" s="54"/>
      <c r="AB277" s="54"/>
      <c r="AC277" s="54"/>
      <c r="AD277" s="54"/>
      <c r="AE277" s="54"/>
      <c r="AF277" s="55"/>
      <c r="AG277" s="53"/>
      <c r="AH277" s="54"/>
      <c r="AI277" s="54"/>
      <c r="AJ277" s="54"/>
      <c r="AK277" s="54"/>
      <c r="AL277" s="54"/>
      <c r="AM277" s="55"/>
      <c r="AN277" s="53"/>
      <c r="AO277" s="54"/>
      <c r="AP277" s="54"/>
      <c r="AQ277" s="54"/>
      <c r="AR277" s="54"/>
      <c r="AS277" s="54"/>
      <c r="AT277" s="55"/>
      <c r="AU277" s="53"/>
      <c r="AV277" s="54"/>
      <c r="AW277" s="54"/>
      <c r="AX277" s="373"/>
      <c r="AY277" s="374"/>
      <c r="AZ277" s="375"/>
      <c r="BA277" s="376"/>
      <c r="BB277" s="311"/>
      <c r="BC277" s="286"/>
      <c r="BD277" s="286"/>
      <c r="BE277" s="286"/>
      <c r="BF277" s="287"/>
    </row>
    <row r="278" spans="2:58" ht="20.25" customHeight="1" x14ac:dyDescent="0.2">
      <c r="B278" s="385"/>
      <c r="C278" s="297"/>
      <c r="D278" s="633"/>
      <c r="E278" s="298"/>
      <c r="F278" s="23"/>
      <c r="G278" s="259"/>
      <c r="H278" s="263"/>
      <c r="I278" s="264"/>
      <c r="J278" s="264"/>
      <c r="K278" s="265"/>
      <c r="L278" s="269"/>
      <c r="M278" s="622"/>
      <c r="N278" s="622"/>
      <c r="O278" s="270"/>
      <c r="P278" s="623" t="s">
        <v>380</v>
      </c>
      <c r="Q278" s="624"/>
      <c r="R278" s="625"/>
      <c r="S278" s="56" t="str">
        <f>IF(S277="","",VLOOKUP(S277,'[2]シフト記号表（勤務時間帯）'!$C$6:$K$35,9,FALSE))</f>
        <v/>
      </c>
      <c r="T278" s="57" t="str">
        <f>IF(T277="","",VLOOKUP(T277,'[2]シフト記号表（勤務時間帯）'!$C$6:$K$35,9,FALSE))</f>
        <v/>
      </c>
      <c r="U278" s="57" t="str">
        <f>IF(U277="","",VLOOKUP(U277,'[2]シフト記号表（勤務時間帯）'!$C$6:$K$35,9,FALSE))</f>
        <v/>
      </c>
      <c r="V278" s="57" t="str">
        <f>IF(V277="","",VLOOKUP(V277,'[2]シフト記号表（勤務時間帯）'!$C$6:$K$35,9,FALSE))</f>
        <v/>
      </c>
      <c r="W278" s="57" t="str">
        <f>IF(W277="","",VLOOKUP(W277,'[2]シフト記号表（勤務時間帯）'!$C$6:$K$35,9,FALSE))</f>
        <v/>
      </c>
      <c r="X278" s="57" t="str">
        <f>IF(X277="","",VLOOKUP(X277,'[2]シフト記号表（勤務時間帯）'!$C$6:$K$35,9,FALSE))</f>
        <v/>
      </c>
      <c r="Y278" s="58" t="str">
        <f>IF(Y277="","",VLOOKUP(Y277,'[2]シフト記号表（勤務時間帯）'!$C$6:$K$35,9,FALSE))</f>
        <v/>
      </c>
      <c r="Z278" s="56" t="str">
        <f>IF(Z277="","",VLOOKUP(Z277,'[2]シフト記号表（勤務時間帯）'!$C$6:$K$35,9,FALSE))</f>
        <v/>
      </c>
      <c r="AA278" s="57" t="str">
        <f>IF(AA277="","",VLOOKUP(AA277,'[2]シフト記号表（勤務時間帯）'!$C$6:$K$35,9,FALSE))</f>
        <v/>
      </c>
      <c r="AB278" s="57" t="str">
        <f>IF(AB277="","",VLOOKUP(AB277,'[2]シフト記号表（勤務時間帯）'!$C$6:$K$35,9,FALSE))</f>
        <v/>
      </c>
      <c r="AC278" s="57" t="str">
        <f>IF(AC277="","",VLOOKUP(AC277,'[2]シフト記号表（勤務時間帯）'!$C$6:$K$35,9,FALSE))</f>
        <v/>
      </c>
      <c r="AD278" s="57" t="str">
        <f>IF(AD277="","",VLOOKUP(AD277,'[2]シフト記号表（勤務時間帯）'!$C$6:$K$35,9,FALSE))</f>
        <v/>
      </c>
      <c r="AE278" s="57" t="str">
        <f>IF(AE277="","",VLOOKUP(AE277,'[2]シフト記号表（勤務時間帯）'!$C$6:$K$35,9,FALSE))</f>
        <v/>
      </c>
      <c r="AF278" s="58" t="str">
        <f>IF(AF277="","",VLOOKUP(AF277,'[2]シフト記号表（勤務時間帯）'!$C$6:$K$35,9,FALSE))</f>
        <v/>
      </c>
      <c r="AG278" s="56" t="str">
        <f>IF(AG277="","",VLOOKUP(AG277,'[2]シフト記号表（勤務時間帯）'!$C$6:$K$35,9,FALSE))</f>
        <v/>
      </c>
      <c r="AH278" s="57" t="str">
        <f>IF(AH277="","",VLOOKUP(AH277,'[2]シフト記号表（勤務時間帯）'!$C$6:$K$35,9,FALSE))</f>
        <v/>
      </c>
      <c r="AI278" s="57" t="str">
        <f>IF(AI277="","",VLOOKUP(AI277,'[2]シフト記号表（勤務時間帯）'!$C$6:$K$35,9,FALSE))</f>
        <v/>
      </c>
      <c r="AJ278" s="57" t="str">
        <f>IF(AJ277="","",VLOOKUP(AJ277,'[2]シフト記号表（勤務時間帯）'!$C$6:$K$35,9,FALSE))</f>
        <v/>
      </c>
      <c r="AK278" s="57" t="str">
        <f>IF(AK277="","",VLOOKUP(AK277,'[2]シフト記号表（勤務時間帯）'!$C$6:$K$35,9,FALSE))</f>
        <v/>
      </c>
      <c r="AL278" s="57" t="str">
        <f>IF(AL277="","",VLOOKUP(AL277,'[2]シフト記号表（勤務時間帯）'!$C$6:$K$35,9,FALSE))</f>
        <v/>
      </c>
      <c r="AM278" s="58" t="str">
        <f>IF(AM277="","",VLOOKUP(AM277,'[2]シフト記号表（勤務時間帯）'!$C$6:$K$35,9,FALSE))</f>
        <v/>
      </c>
      <c r="AN278" s="56" t="str">
        <f>IF(AN277="","",VLOOKUP(AN277,'[2]シフト記号表（勤務時間帯）'!$C$6:$K$35,9,FALSE))</f>
        <v/>
      </c>
      <c r="AO278" s="57" t="str">
        <f>IF(AO277="","",VLOOKUP(AO277,'[2]シフト記号表（勤務時間帯）'!$C$6:$K$35,9,FALSE))</f>
        <v/>
      </c>
      <c r="AP278" s="57" t="str">
        <f>IF(AP277="","",VLOOKUP(AP277,'[2]シフト記号表（勤務時間帯）'!$C$6:$K$35,9,FALSE))</f>
        <v/>
      </c>
      <c r="AQ278" s="57" t="str">
        <f>IF(AQ277="","",VLOOKUP(AQ277,'[2]シフト記号表（勤務時間帯）'!$C$6:$K$35,9,FALSE))</f>
        <v/>
      </c>
      <c r="AR278" s="57" t="str">
        <f>IF(AR277="","",VLOOKUP(AR277,'[2]シフト記号表（勤務時間帯）'!$C$6:$K$35,9,FALSE))</f>
        <v/>
      </c>
      <c r="AS278" s="57" t="str">
        <f>IF(AS277="","",VLOOKUP(AS277,'[2]シフト記号表（勤務時間帯）'!$C$6:$K$35,9,FALSE))</f>
        <v/>
      </c>
      <c r="AT278" s="58" t="str">
        <f>IF(AT277="","",VLOOKUP(AT277,'[2]シフト記号表（勤務時間帯）'!$C$6:$K$35,9,FALSE))</f>
        <v/>
      </c>
      <c r="AU278" s="56" t="str">
        <f>IF(AU277="","",VLOOKUP(AU277,'[2]シフト記号表（勤務時間帯）'!$C$6:$K$35,9,FALSE))</f>
        <v/>
      </c>
      <c r="AV278" s="57" t="str">
        <f>IF(AV277="","",VLOOKUP(AV277,'[2]シフト記号表（勤務時間帯）'!$C$6:$K$35,9,FALSE))</f>
        <v/>
      </c>
      <c r="AW278" s="57" t="str">
        <f>IF(AW277="","",VLOOKUP(AW277,'[2]シフト記号表（勤務時間帯）'!$C$6:$K$35,9,FALSE))</f>
        <v/>
      </c>
      <c r="AX278" s="377">
        <f>IF($BB$3="４週",SUM(S278:AT278),IF($BB$3="暦月",SUM(S278:AW278),""))</f>
        <v>0</v>
      </c>
      <c r="AY278" s="378"/>
      <c r="AZ278" s="379">
        <f>IF($BB$3="４週",AX278/4,IF($BB$3="暦月",'通所介護（100名）'!AX278/('通所介護（100名）'!$BB$8/7),""))</f>
        <v>0</v>
      </c>
      <c r="BA278" s="380"/>
      <c r="BB278" s="312"/>
      <c r="BC278" s="622"/>
      <c r="BD278" s="622"/>
      <c r="BE278" s="622"/>
      <c r="BF278" s="270"/>
    </row>
    <row r="279" spans="2:58" ht="20.25" customHeight="1" x14ac:dyDescent="0.2">
      <c r="B279" s="385"/>
      <c r="C279" s="299"/>
      <c r="D279" s="300"/>
      <c r="E279" s="301"/>
      <c r="F279" s="62">
        <f>C277</f>
        <v>0</v>
      </c>
      <c r="G279" s="283"/>
      <c r="H279" s="263"/>
      <c r="I279" s="264"/>
      <c r="J279" s="264"/>
      <c r="K279" s="265"/>
      <c r="L279" s="288"/>
      <c r="M279" s="289"/>
      <c r="N279" s="289"/>
      <c r="O279" s="290"/>
      <c r="P279" s="627" t="s">
        <v>381</v>
      </c>
      <c r="Q279" s="628"/>
      <c r="R279" s="629"/>
      <c r="S279" s="59" t="str">
        <f>IF(S277="","",VLOOKUP(S277,'[2]シフト記号表（勤務時間帯）'!$C$6:$U$35,19,FALSE))</f>
        <v/>
      </c>
      <c r="T279" s="60" t="str">
        <f>IF(T277="","",VLOOKUP(T277,'[2]シフト記号表（勤務時間帯）'!$C$6:$U$35,19,FALSE))</f>
        <v/>
      </c>
      <c r="U279" s="60" t="str">
        <f>IF(U277="","",VLOOKUP(U277,'[2]シフト記号表（勤務時間帯）'!$C$6:$U$35,19,FALSE))</f>
        <v/>
      </c>
      <c r="V279" s="60" t="str">
        <f>IF(V277="","",VLOOKUP(V277,'[2]シフト記号表（勤務時間帯）'!$C$6:$U$35,19,FALSE))</f>
        <v/>
      </c>
      <c r="W279" s="60" t="str">
        <f>IF(W277="","",VLOOKUP(W277,'[2]シフト記号表（勤務時間帯）'!$C$6:$U$35,19,FALSE))</f>
        <v/>
      </c>
      <c r="X279" s="60" t="str">
        <f>IF(X277="","",VLOOKUP(X277,'[2]シフト記号表（勤務時間帯）'!$C$6:$U$35,19,FALSE))</f>
        <v/>
      </c>
      <c r="Y279" s="61" t="str">
        <f>IF(Y277="","",VLOOKUP(Y277,'[2]シフト記号表（勤務時間帯）'!$C$6:$U$35,19,FALSE))</f>
        <v/>
      </c>
      <c r="Z279" s="59" t="str">
        <f>IF(Z277="","",VLOOKUP(Z277,'[2]シフト記号表（勤務時間帯）'!$C$6:$U$35,19,FALSE))</f>
        <v/>
      </c>
      <c r="AA279" s="60" t="str">
        <f>IF(AA277="","",VLOOKUP(AA277,'[2]シフト記号表（勤務時間帯）'!$C$6:$U$35,19,FALSE))</f>
        <v/>
      </c>
      <c r="AB279" s="60" t="str">
        <f>IF(AB277="","",VLOOKUP(AB277,'[2]シフト記号表（勤務時間帯）'!$C$6:$U$35,19,FALSE))</f>
        <v/>
      </c>
      <c r="AC279" s="60" t="str">
        <f>IF(AC277="","",VLOOKUP(AC277,'[2]シフト記号表（勤務時間帯）'!$C$6:$U$35,19,FALSE))</f>
        <v/>
      </c>
      <c r="AD279" s="60" t="str">
        <f>IF(AD277="","",VLOOKUP(AD277,'[2]シフト記号表（勤務時間帯）'!$C$6:$U$35,19,FALSE))</f>
        <v/>
      </c>
      <c r="AE279" s="60" t="str">
        <f>IF(AE277="","",VLOOKUP(AE277,'[2]シフト記号表（勤務時間帯）'!$C$6:$U$35,19,FALSE))</f>
        <v/>
      </c>
      <c r="AF279" s="61" t="str">
        <f>IF(AF277="","",VLOOKUP(AF277,'[2]シフト記号表（勤務時間帯）'!$C$6:$U$35,19,FALSE))</f>
        <v/>
      </c>
      <c r="AG279" s="59" t="str">
        <f>IF(AG277="","",VLOOKUP(AG277,'[2]シフト記号表（勤務時間帯）'!$C$6:$U$35,19,FALSE))</f>
        <v/>
      </c>
      <c r="AH279" s="60" t="str">
        <f>IF(AH277="","",VLOOKUP(AH277,'[2]シフト記号表（勤務時間帯）'!$C$6:$U$35,19,FALSE))</f>
        <v/>
      </c>
      <c r="AI279" s="60" t="str">
        <f>IF(AI277="","",VLOOKUP(AI277,'[2]シフト記号表（勤務時間帯）'!$C$6:$U$35,19,FALSE))</f>
        <v/>
      </c>
      <c r="AJ279" s="60" t="str">
        <f>IF(AJ277="","",VLOOKUP(AJ277,'[2]シフト記号表（勤務時間帯）'!$C$6:$U$35,19,FALSE))</f>
        <v/>
      </c>
      <c r="AK279" s="60" t="str">
        <f>IF(AK277="","",VLOOKUP(AK277,'[2]シフト記号表（勤務時間帯）'!$C$6:$U$35,19,FALSE))</f>
        <v/>
      </c>
      <c r="AL279" s="60" t="str">
        <f>IF(AL277="","",VLOOKUP(AL277,'[2]シフト記号表（勤務時間帯）'!$C$6:$U$35,19,FALSE))</f>
        <v/>
      </c>
      <c r="AM279" s="61" t="str">
        <f>IF(AM277="","",VLOOKUP(AM277,'[2]シフト記号表（勤務時間帯）'!$C$6:$U$35,19,FALSE))</f>
        <v/>
      </c>
      <c r="AN279" s="59" t="str">
        <f>IF(AN277="","",VLOOKUP(AN277,'[2]シフト記号表（勤務時間帯）'!$C$6:$U$35,19,FALSE))</f>
        <v/>
      </c>
      <c r="AO279" s="60" t="str">
        <f>IF(AO277="","",VLOOKUP(AO277,'[2]シフト記号表（勤務時間帯）'!$C$6:$U$35,19,FALSE))</f>
        <v/>
      </c>
      <c r="AP279" s="60" t="str">
        <f>IF(AP277="","",VLOOKUP(AP277,'[2]シフト記号表（勤務時間帯）'!$C$6:$U$35,19,FALSE))</f>
        <v/>
      </c>
      <c r="AQ279" s="60" t="str">
        <f>IF(AQ277="","",VLOOKUP(AQ277,'[2]シフト記号表（勤務時間帯）'!$C$6:$U$35,19,FALSE))</f>
        <v/>
      </c>
      <c r="AR279" s="60" t="str">
        <f>IF(AR277="","",VLOOKUP(AR277,'[2]シフト記号表（勤務時間帯）'!$C$6:$U$35,19,FALSE))</f>
        <v/>
      </c>
      <c r="AS279" s="60" t="str">
        <f>IF(AS277="","",VLOOKUP(AS277,'[2]シフト記号表（勤務時間帯）'!$C$6:$U$35,19,FALSE))</f>
        <v/>
      </c>
      <c r="AT279" s="61" t="str">
        <f>IF(AT277="","",VLOOKUP(AT277,'[2]シフト記号表（勤務時間帯）'!$C$6:$U$35,19,FALSE))</f>
        <v/>
      </c>
      <c r="AU279" s="59" t="str">
        <f>IF(AU277="","",VLOOKUP(AU277,'[2]シフト記号表（勤務時間帯）'!$C$6:$U$35,19,FALSE))</f>
        <v/>
      </c>
      <c r="AV279" s="60" t="str">
        <f>IF(AV277="","",VLOOKUP(AV277,'[2]シフト記号表（勤務時間帯）'!$C$6:$U$35,19,FALSE))</f>
        <v/>
      </c>
      <c r="AW279" s="60" t="str">
        <f>IF(AW277="","",VLOOKUP(AW277,'[2]シフト記号表（勤務時間帯）'!$C$6:$U$35,19,FALSE))</f>
        <v/>
      </c>
      <c r="AX279" s="381">
        <f>IF($BB$3="４週",SUM(S279:AT279),IF($BB$3="暦月",SUM(S279:AW279),""))</f>
        <v>0</v>
      </c>
      <c r="AY279" s="382"/>
      <c r="AZ279" s="383">
        <f>IF($BB$3="４週",AX279/4,IF($BB$3="暦月",'通所介護（100名）'!AX279/('通所介護（100名）'!$BB$8/7),""))</f>
        <v>0</v>
      </c>
      <c r="BA279" s="384"/>
      <c r="BB279" s="313"/>
      <c r="BC279" s="289"/>
      <c r="BD279" s="289"/>
      <c r="BE279" s="289"/>
      <c r="BF279" s="290"/>
    </row>
    <row r="280" spans="2:58" ht="20.25" customHeight="1" x14ac:dyDescent="0.2">
      <c r="B280" s="385">
        <f>B277+1</f>
        <v>87</v>
      </c>
      <c r="C280" s="294"/>
      <c r="D280" s="295"/>
      <c r="E280" s="296"/>
      <c r="F280" s="126"/>
      <c r="G280" s="282"/>
      <c r="H280" s="284"/>
      <c r="I280" s="264"/>
      <c r="J280" s="264"/>
      <c r="K280" s="265"/>
      <c r="L280" s="285"/>
      <c r="M280" s="286"/>
      <c r="N280" s="286"/>
      <c r="O280" s="287"/>
      <c r="P280" s="630" t="s">
        <v>377</v>
      </c>
      <c r="Q280" s="631"/>
      <c r="R280" s="632"/>
      <c r="S280" s="53"/>
      <c r="T280" s="54"/>
      <c r="U280" s="54"/>
      <c r="V280" s="54"/>
      <c r="W280" s="54"/>
      <c r="X280" s="54"/>
      <c r="Y280" s="55"/>
      <c r="Z280" s="53"/>
      <c r="AA280" s="54"/>
      <c r="AB280" s="54"/>
      <c r="AC280" s="54"/>
      <c r="AD280" s="54"/>
      <c r="AE280" s="54"/>
      <c r="AF280" s="55"/>
      <c r="AG280" s="53"/>
      <c r="AH280" s="54"/>
      <c r="AI280" s="54"/>
      <c r="AJ280" s="54"/>
      <c r="AK280" s="54"/>
      <c r="AL280" s="54"/>
      <c r="AM280" s="55"/>
      <c r="AN280" s="53"/>
      <c r="AO280" s="54"/>
      <c r="AP280" s="54"/>
      <c r="AQ280" s="54"/>
      <c r="AR280" s="54"/>
      <c r="AS280" s="54"/>
      <c r="AT280" s="55"/>
      <c r="AU280" s="53"/>
      <c r="AV280" s="54"/>
      <c r="AW280" s="54"/>
      <c r="AX280" s="373"/>
      <c r="AY280" s="374"/>
      <c r="AZ280" s="375"/>
      <c r="BA280" s="376"/>
      <c r="BB280" s="311"/>
      <c r="BC280" s="286"/>
      <c r="BD280" s="286"/>
      <c r="BE280" s="286"/>
      <c r="BF280" s="287"/>
    </row>
    <row r="281" spans="2:58" ht="20.25" customHeight="1" x14ac:dyDescent="0.2">
      <c r="B281" s="385"/>
      <c r="C281" s="297"/>
      <c r="D281" s="633"/>
      <c r="E281" s="298"/>
      <c r="F281" s="23"/>
      <c r="G281" s="259"/>
      <c r="H281" s="263"/>
      <c r="I281" s="264"/>
      <c r="J281" s="264"/>
      <c r="K281" s="265"/>
      <c r="L281" s="269"/>
      <c r="M281" s="622"/>
      <c r="N281" s="622"/>
      <c r="O281" s="270"/>
      <c r="P281" s="623" t="s">
        <v>380</v>
      </c>
      <c r="Q281" s="624"/>
      <c r="R281" s="625"/>
      <c r="S281" s="56" t="str">
        <f>IF(S280="","",VLOOKUP(S280,'[2]シフト記号表（勤務時間帯）'!$C$6:$K$35,9,FALSE))</f>
        <v/>
      </c>
      <c r="T281" s="57" t="str">
        <f>IF(T280="","",VLOOKUP(T280,'[2]シフト記号表（勤務時間帯）'!$C$6:$K$35,9,FALSE))</f>
        <v/>
      </c>
      <c r="U281" s="57" t="str">
        <f>IF(U280="","",VLOOKUP(U280,'[2]シフト記号表（勤務時間帯）'!$C$6:$K$35,9,FALSE))</f>
        <v/>
      </c>
      <c r="V281" s="57" t="str">
        <f>IF(V280="","",VLOOKUP(V280,'[2]シフト記号表（勤務時間帯）'!$C$6:$K$35,9,FALSE))</f>
        <v/>
      </c>
      <c r="W281" s="57" t="str">
        <f>IF(W280="","",VLOOKUP(W280,'[2]シフト記号表（勤務時間帯）'!$C$6:$K$35,9,FALSE))</f>
        <v/>
      </c>
      <c r="X281" s="57" t="str">
        <f>IF(X280="","",VLOOKUP(X280,'[2]シフト記号表（勤務時間帯）'!$C$6:$K$35,9,FALSE))</f>
        <v/>
      </c>
      <c r="Y281" s="58" t="str">
        <f>IF(Y280="","",VLOOKUP(Y280,'[2]シフト記号表（勤務時間帯）'!$C$6:$K$35,9,FALSE))</f>
        <v/>
      </c>
      <c r="Z281" s="56" t="str">
        <f>IF(Z280="","",VLOOKUP(Z280,'[2]シフト記号表（勤務時間帯）'!$C$6:$K$35,9,FALSE))</f>
        <v/>
      </c>
      <c r="AA281" s="57" t="str">
        <f>IF(AA280="","",VLOOKUP(AA280,'[2]シフト記号表（勤務時間帯）'!$C$6:$K$35,9,FALSE))</f>
        <v/>
      </c>
      <c r="AB281" s="57" t="str">
        <f>IF(AB280="","",VLOOKUP(AB280,'[2]シフト記号表（勤務時間帯）'!$C$6:$K$35,9,FALSE))</f>
        <v/>
      </c>
      <c r="AC281" s="57" t="str">
        <f>IF(AC280="","",VLOOKUP(AC280,'[2]シフト記号表（勤務時間帯）'!$C$6:$K$35,9,FALSE))</f>
        <v/>
      </c>
      <c r="AD281" s="57" t="str">
        <f>IF(AD280="","",VLOOKUP(AD280,'[2]シフト記号表（勤務時間帯）'!$C$6:$K$35,9,FALSE))</f>
        <v/>
      </c>
      <c r="AE281" s="57" t="str">
        <f>IF(AE280="","",VLOOKUP(AE280,'[2]シフト記号表（勤務時間帯）'!$C$6:$K$35,9,FALSE))</f>
        <v/>
      </c>
      <c r="AF281" s="58" t="str">
        <f>IF(AF280="","",VLOOKUP(AF280,'[2]シフト記号表（勤務時間帯）'!$C$6:$K$35,9,FALSE))</f>
        <v/>
      </c>
      <c r="AG281" s="56" t="str">
        <f>IF(AG280="","",VLOOKUP(AG280,'[2]シフト記号表（勤務時間帯）'!$C$6:$K$35,9,FALSE))</f>
        <v/>
      </c>
      <c r="AH281" s="57" t="str">
        <f>IF(AH280="","",VLOOKUP(AH280,'[2]シフト記号表（勤務時間帯）'!$C$6:$K$35,9,FALSE))</f>
        <v/>
      </c>
      <c r="AI281" s="57" t="str">
        <f>IF(AI280="","",VLOOKUP(AI280,'[2]シフト記号表（勤務時間帯）'!$C$6:$K$35,9,FALSE))</f>
        <v/>
      </c>
      <c r="AJ281" s="57" t="str">
        <f>IF(AJ280="","",VLOOKUP(AJ280,'[2]シフト記号表（勤務時間帯）'!$C$6:$K$35,9,FALSE))</f>
        <v/>
      </c>
      <c r="AK281" s="57" t="str">
        <f>IF(AK280="","",VLOOKUP(AK280,'[2]シフト記号表（勤務時間帯）'!$C$6:$K$35,9,FALSE))</f>
        <v/>
      </c>
      <c r="AL281" s="57" t="str">
        <f>IF(AL280="","",VLOOKUP(AL280,'[2]シフト記号表（勤務時間帯）'!$C$6:$K$35,9,FALSE))</f>
        <v/>
      </c>
      <c r="AM281" s="58" t="str">
        <f>IF(AM280="","",VLOOKUP(AM280,'[2]シフト記号表（勤務時間帯）'!$C$6:$K$35,9,FALSE))</f>
        <v/>
      </c>
      <c r="AN281" s="56" t="str">
        <f>IF(AN280="","",VLOOKUP(AN280,'[2]シフト記号表（勤務時間帯）'!$C$6:$K$35,9,FALSE))</f>
        <v/>
      </c>
      <c r="AO281" s="57" t="str">
        <f>IF(AO280="","",VLOOKUP(AO280,'[2]シフト記号表（勤務時間帯）'!$C$6:$K$35,9,FALSE))</f>
        <v/>
      </c>
      <c r="AP281" s="57" t="str">
        <f>IF(AP280="","",VLOOKUP(AP280,'[2]シフト記号表（勤務時間帯）'!$C$6:$K$35,9,FALSE))</f>
        <v/>
      </c>
      <c r="AQ281" s="57" t="str">
        <f>IF(AQ280="","",VLOOKUP(AQ280,'[2]シフト記号表（勤務時間帯）'!$C$6:$K$35,9,FALSE))</f>
        <v/>
      </c>
      <c r="AR281" s="57" t="str">
        <f>IF(AR280="","",VLOOKUP(AR280,'[2]シフト記号表（勤務時間帯）'!$C$6:$K$35,9,FALSE))</f>
        <v/>
      </c>
      <c r="AS281" s="57" t="str">
        <f>IF(AS280="","",VLOOKUP(AS280,'[2]シフト記号表（勤務時間帯）'!$C$6:$K$35,9,FALSE))</f>
        <v/>
      </c>
      <c r="AT281" s="58" t="str">
        <f>IF(AT280="","",VLOOKUP(AT280,'[2]シフト記号表（勤務時間帯）'!$C$6:$K$35,9,FALSE))</f>
        <v/>
      </c>
      <c r="AU281" s="56" t="str">
        <f>IF(AU280="","",VLOOKUP(AU280,'[2]シフト記号表（勤務時間帯）'!$C$6:$K$35,9,FALSE))</f>
        <v/>
      </c>
      <c r="AV281" s="57" t="str">
        <f>IF(AV280="","",VLOOKUP(AV280,'[2]シフト記号表（勤務時間帯）'!$C$6:$K$35,9,FALSE))</f>
        <v/>
      </c>
      <c r="AW281" s="57" t="str">
        <f>IF(AW280="","",VLOOKUP(AW280,'[2]シフト記号表（勤務時間帯）'!$C$6:$K$35,9,FALSE))</f>
        <v/>
      </c>
      <c r="AX281" s="377">
        <f>IF($BB$3="４週",SUM(S281:AT281),IF($BB$3="暦月",SUM(S281:AW281),""))</f>
        <v>0</v>
      </c>
      <c r="AY281" s="378"/>
      <c r="AZ281" s="379">
        <f>IF($BB$3="４週",AX281/4,IF($BB$3="暦月",'通所介護（100名）'!AX281/('通所介護（100名）'!$BB$8/7),""))</f>
        <v>0</v>
      </c>
      <c r="BA281" s="380"/>
      <c r="BB281" s="312"/>
      <c r="BC281" s="622"/>
      <c r="BD281" s="622"/>
      <c r="BE281" s="622"/>
      <c r="BF281" s="270"/>
    </row>
    <row r="282" spans="2:58" ht="20.25" customHeight="1" x14ac:dyDescent="0.2">
      <c r="B282" s="385"/>
      <c r="C282" s="299"/>
      <c r="D282" s="300"/>
      <c r="E282" s="301"/>
      <c r="F282" s="62">
        <f>C280</f>
        <v>0</v>
      </c>
      <c r="G282" s="283"/>
      <c r="H282" s="263"/>
      <c r="I282" s="264"/>
      <c r="J282" s="264"/>
      <c r="K282" s="265"/>
      <c r="L282" s="288"/>
      <c r="M282" s="289"/>
      <c r="N282" s="289"/>
      <c r="O282" s="290"/>
      <c r="P282" s="627" t="s">
        <v>381</v>
      </c>
      <c r="Q282" s="628"/>
      <c r="R282" s="629"/>
      <c r="S282" s="59" t="str">
        <f>IF(S280="","",VLOOKUP(S280,'[2]シフト記号表（勤務時間帯）'!$C$6:$U$35,19,FALSE))</f>
        <v/>
      </c>
      <c r="T282" s="60" t="str">
        <f>IF(T280="","",VLOOKUP(T280,'[2]シフト記号表（勤務時間帯）'!$C$6:$U$35,19,FALSE))</f>
        <v/>
      </c>
      <c r="U282" s="60" t="str">
        <f>IF(U280="","",VLOOKUP(U280,'[2]シフト記号表（勤務時間帯）'!$C$6:$U$35,19,FALSE))</f>
        <v/>
      </c>
      <c r="V282" s="60" t="str">
        <f>IF(V280="","",VLOOKUP(V280,'[2]シフト記号表（勤務時間帯）'!$C$6:$U$35,19,FALSE))</f>
        <v/>
      </c>
      <c r="W282" s="60" t="str">
        <f>IF(W280="","",VLOOKUP(W280,'[2]シフト記号表（勤務時間帯）'!$C$6:$U$35,19,FALSE))</f>
        <v/>
      </c>
      <c r="X282" s="60" t="str">
        <f>IF(X280="","",VLOOKUP(X280,'[2]シフト記号表（勤務時間帯）'!$C$6:$U$35,19,FALSE))</f>
        <v/>
      </c>
      <c r="Y282" s="61" t="str">
        <f>IF(Y280="","",VLOOKUP(Y280,'[2]シフト記号表（勤務時間帯）'!$C$6:$U$35,19,FALSE))</f>
        <v/>
      </c>
      <c r="Z282" s="59" t="str">
        <f>IF(Z280="","",VLOOKUP(Z280,'[2]シフト記号表（勤務時間帯）'!$C$6:$U$35,19,FALSE))</f>
        <v/>
      </c>
      <c r="AA282" s="60" t="str">
        <f>IF(AA280="","",VLOOKUP(AA280,'[2]シフト記号表（勤務時間帯）'!$C$6:$U$35,19,FALSE))</f>
        <v/>
      </c>
      <c r="AB282" s="60" t="str">
        <f>IF(AB280="","",VLOOKUP(AB280,'[2]シフト記号表（勤務時間帯）'!$C$6:$U$35,19,FALSE))</f>
        <v/>
      </c>
      <c r="AC282" s="60" t="str">
        <f>IF(AC280="","",VLOOKUP(AC280,'[2]シフト記号表（勤務時間帯）'!$C$6:$U$35,19,FALSE))</f>
        <v/>
      </c>
      <c r="AD282" s="60" t="str">
        <f>IF(AD280="","",VLOOKUP(AD280,'[2]シフト記号表（勤務時間帯）'!$C$6:$U$35,19,FALSE))</f>
        <v/>
      </c>
      <c r="AE282" s="60" t="str">
        <f>IF(AE280="","",VLOOKUP(AE280,'[2]シフト記号表（勤務時間帯）'!$C$6:$U$35,19,FALSE))</f>
        <v/>
      </c>
      <c r="AF282" s="61" t="str">
        <f>IF(AF280="","",VLOOKUP(AF280,'[2]シフト記号表（勤務時間帯）'!$C$6:$U$35,19,FALSE))</f>
        <v/>
      </c>
      <c r="AG282" s="59" t="str">
        <f>IF(AG280="","",VLOOKUP(AG280,'[2]シフト記号表（勤務時間帯）'!$C$6:$U$35,19,FALSE))</f>
        <v/>
      </c>
      <c r="AH282" s="60" t="str">
        <f>IF(AH280="","",VLOOKUP(AH280,'[2]シフト記号表（勤務時間帯）'!$C$6:$U$35,19,FALSE))</f>
        <v/>
      </c>
      <c r="AI282" s="60" t="str">
        <f>IF(AI280="","",VLOOKUP(AI280,'[2]シフト記号表（勤務時間帯）'!$C$6:$U$35,19,FALSE))</f>
        <v/>
      </c>
      <c r="AJ282" s="60" t="str">
        <f>IF(AJ280="","",VLOOKUP(AJ280,'[2]シフト記号表（勤務時間帯）'!$C$6:$U$35,19,FALSE))</f>
        <v/>
      </c>
      <c r="AK282" s="60" t="str">
        <f>IF(AK280="","",VLOOKUP(AK280,'[2]シフト記号表（勤務時間帯）'!$C$6:$U$35,19,FALSE))</f>
        <v/>
      </c>
      <c r="AL282" s="60" t="str">
        <f>IF(AL280="","",VLOOKUP(AL280,'[2]シフト記号表（勤務時間帯）'!$C$6:$U$35,19,FALSE))</f>
        <v/>
      </c>
      <c r="AM282" s="61" t="str">
        <f>IF(AM280="","",VLOOKUP(AM280,'[2]シフト記号表（勤務時間帯）'!$C$6:$U$35,19,FALSE))</f>
        <v/>
      </c>
      <c r="AN282" s="59" t="str">
        <f>IF(AN280="","",VLOOKUP(AN280,'[2]シフト記号表（勤務時間帯）'!$C$6:$U$35,19,FALSE))</f>
        <v/>
      </c>
      <c r="AO282" s="60" t="str">
        <f>IF(AO280="","",VLOOKUP(AO280,'[2]シフト記号表（勤務時間帯）'!$C$6:$U$35,19,FALSE))</f>
        <v/>
      </c>
      <c r="AP282" s="60" t="str">
        <f>IF(AP280="","",VLOOKUP(AP280,'[2]シフト記号表（勤務時間帯）'!$C$6:$U$35,19,FALSE))</f>
        <v/>
      </c>
      <c r="AQ282" s="60" t="str">
        <f>IF(AQ280="","",VLOOKUP(AQ280,'[2]シフト記号表（勤務時間帯）'!$C$6:$U$35,19,FALSE))</f>
        <v/>
      </c>
      <c r="AR282" s="60" t="str">
        <f>IF(AR280="","",VLOOKUP(AR280,'[2]シフト記号表（勤務時間帯）'!$C$6:$U$35,19,FALSE))</f>
        <v/>
      </c>
      <c r="AS282" s="60" t="str">
        <f>IF(AS280="","",VLOOKUP(AS280,'[2]シフト記号表（勤務時間帯）'!$C$6:$U$35,19,FALSE))</f>
        <v/>
      </c>
      <c r="AT282" s="61" t="str">
        <f>IF(AT280="","",VLOOKUP(AT280,'[2]シフト記号表（勤務時間帯）'!$C$6:$U$35,19,FALSE))</f>
        <v/>
      </c>
      <c r="AU282" s="59" t="str">
        <f>IF(AU280="","",VLOOKUP(AU280,'[2]シフト記号表（勤務時間帯）'!$C$6:$U$35,19,FALSE))</f>
        <v/>
      </c>
      <c r="AV282" s="60" t="str">
        <f>IF(AV280="","",VLOOKUP(AV280,'[2]シフト記号表（勤務時間帯）'!$C$6:$U$35,19,FALSE))</f>
        <v/>
      </c>
      <c r="AW282" s="60" t="str">
        <f>IF(AW280="","",VLOOKUP(AW280,'[2]シフト記号表（勤務時間帯）'!$C$6:$U$35,19,FALSE))</f>
        <v/>
      </c>
      <c r="AX282" s="381">
        <f>IF($BB$3="４週",SUM(S282:AT282),IF($BB$3="暦月",SUM(S282:AW282),""))</f>
        <v>0</v>
      </c>
      <c r="AY282" s="382"/>
      <c r="AZ282" s="383">
        <f>IF($BB$3="４週",AX282/4,IF($BB$3="暦月",'通所介護（100名）'!AX282/('通所介護（100名）'!$BB$8/7),""))</f>
        <v>0</v>
      </c>
      <c r="BA282" s="384"/>
      <c r="BB282" s="313"/>
      <c r="BC282" s="289"/>
      <c r="BD282" s="289"/>
      <c r="BE282" s="289"/>
      <c r="BF282" s="290"/>
    </row>
    <row r="283" spans="2:58" ht="20.25" customHeight="1" x14ac:dyDescent="0.2">
      <c r="B283" s="385">
        <f>B280+1</f>
        <v>88</v>
      </c>
      <c r="C283" s="294"/>
      <c r="D283" s="295"/>
      <c r="E283" s="296"/>
      <c r="F283" s="126"/>
      <c r="G283" s="282"/>
      <c r="H283" s="284"/>
      <c r="I283" s="264"/>
      <c r="J283" s="264"/>
      <c r="K283" s="265"/>
      <c r="L283" s="285"/>
      <c r="M283" s="286"/>
      <c r="N283" s="286"/>
      <c r="O283" s="287"/>
      <c r="P283" s="630" t="s">
        <v>377</v>
      </c>
      <c r="Q283" s="631"/>
      <c r="R283" s="632"/>
      <c r="S283" s="53"/>
      <c r="T283" s="54"/>
      <c r="U283" s="54"/>
      <c r="V283" s="54"/>
      <c r="W283" s="54"/>
      <c r="X283" s="54"/>
      <c r="Y283" s="55"/>
      <c r="Z283" s="53"/>
      <c r="AA283" s="54"/>
      <c r="AB283" s="54"/>
      <c r="AC283" s="54"/>
      <c r="AD283" s="54"/>
      <c r="AE283" s="54"/>
      <c r="AF283" s="55"/>
      <c r="AG283" s="53"/>
      <c r="AH283" s="54"/>
      <c r="AI283" s="54"/>
      <c r="AJ283" s="54"/>
      <c r="AK283" s="54"/>
      <c r="AL283" s="54"/>
      <c r="AM283" s="55"/>
      <c r="AN283" s="53"/>
      <c r="AO283" s="54"/>
      <c r="AP283" s="54"/>
      <c r="AQ283" s="54"/>
      <c r="AR283" s="54"/>
      <c r="AS283" s="54"/>
      <c r="AT283" s="55"/>
      <c r="AU283" s="53"/>
      <c r="AV283" s="54"/>
      <c r="AW283" s="54"/>
      <c r="AX283" s="373"/>
      <c r="AY283" s="374"/>
      <c r="AZ283" s="375"/>
      <c r="BA283" s="376"/>
      <c r="BB283" s="311"/>
      <c r="BC283" s="286"/>
      <c r="BD283" s="286"/>
      <c r="BE283" s="286"/>
      <c r="BF283" s="287"/>
    </row>
    <row r="284" spans="2:58" ht="20.25" customHeight="1" x14ac:dyDescent="0.2">
      <c r="B284" s="385"/>
      <c r="C284" s="297"/>
      <c r="D284" s="633"/>
      <c r="E284" s="298"/>
      <c r="F284" s="23"/>
      <c r="G284" s="259"/>
      <c r="H284" s="263"/>
      <c r="I284" s="264"/>
      <c r="J284" s="264"/>
      <c r="K284" s="265"/>
      <c r="L284" s="269"/>
      <c r="M284" s="622"/>
      <c r="N284" s="622"/>
      <c r="O284" s="270"/>
      <c r="P284" s="623" t="s">
        <v>380</v>
      </c>
      <c r="Q284" s="624"/>
      <c r="R284" s="625"/>
      <c r="S284" s="56" t="str">
        <f>IF(S283="","",VLOOKUP(S283,'[2]シフト記号表（勤務時間帯）'!$C$6:$K$35,9,FALSE))</f>
        <v/>
      </c>
      <c r="T284" s="57" t="str">
        <f>IF(T283="","",VLOOKUP(T283,'[2]シフト記号表（勤務時間帯）'!$C$6:$K$35,9,FALSE))</f>
        <v/>
      </c>
      <c r="U284" s="57" t="str">
        <f>IF(U283="","",VLOOKUP(U283,'[2]シフト記号表（勤務時間帯）'!$C$6:$K$35,9,FALSE))</f>
        <v/>
      </c>
      <c r="V284" s="57" t="str">
        <f>IF(V283="","",VLOOKUP(V283,'[2]シフト記号表（勤務時間帯）'!$C$6:$K$35,9,FALSE))</f>
        <v/>
      </c>
      <c r="W284" s="57" t="str">
        <f>IF(W283="","",VLOOKUP(W283,'[2]シフト記号表（勤務時間帯）'!$C$6:$K$35,9,FALSE))</f>
        <v/>
      </c>
      <c r="X284" s="57" t="str">
        <f>IF(X283="","",VLOOKUP(X283,'[2]シフト記号表（勤務時間帯）'!$C$6:$K$35,9,FALSE))</f>
        <v/>
      </c>
      <c r="Y284" s="58" t="str">
        <f>IF(Y283="","",VLOOKUP(Y283,'[2]シフト記号表（勤務時間帯）'!$C$6:$K$35,9,FALSE))</f>
        <v/>
      </c>
      <c r="Z284" s="56" t="str">
        <f>IF(Z283="","",VLOOKUP(Z283,'[2]シフト記号表（勤務時間帯）'!$C$6:$K$35,9,FALSE))</f>
        <v/>
      </c>
      <c r="AA284" s="57" t="str">
        <f>IF(AA283="","",VLOOKUP(AA283,'[2]シフト記号表（勤務時間帯）'!$C$6:$K$35,9,FALSE))</f>
        <v/>
      </c>
      <c r="AB284" s="57" t="str">
        <f>IF(AB283="","",VLOOKUP(AB283,'[2]シフト記号表（勤務時間帯）'!$C$6:$K$35,9,FALSE))</f>
        <v/>
      </c>
      <c r="AC284" s="57" t="str">
        <f>IF(AC283="","",VLOOKUP(AC283,'[2]シフト記号表（勤務時間帯）'!$C$6:$K$35,9,FALSE))</f>
        <v/>
      </c>
      <c r="AD284" s="57" t="str">
        <f>IF(AD283="","",VLOOKUP(AD283,'[2]シフト記号表（勤務時間帯）'!$C$6:$K$35,9,FALSE))</f>
        <v/>
      </c>
      <c r="AE284" s="57" t="str">
        <f>IF(AE283="","",VLOOKUP(AE283,'[2]シフト記号表（勤務時間帯）'!$C$6:$K$35,9,FALSE))</f>
        <v/>
      </c>
      <c r="AF284" s="58" t="str">
        <f>IF(AF283="","",VLOOKUP(AF283,'[2]シフト記号表（勤務時間帯）'!$C$6:$K$35,9,FALSE))</f>
        <v/>
      </c>
      <c r="AG284" s="56" t="str">
        <f>IF(AG283="","",VLOOKUP(AG283,'[2]シフト記号表（勤務時間帯）'!$C$6:$K$35,9,FALSE))</f>
        <v/>
      </c>
      <c r="AH284" s="57" t="str">
        <f>IF(AH283="","",VLOOKUP(AH283,'[2]シフト記号表（勤務時間帯）'!$C$6:$K$35,9,FALSE))</f>
        <v/>
      </c>
      <c r="AI284" s="57" t="str">
        <f>IF(AI283="","",VLOOKUP(AI283,'[2]シフト記号表（勤務時間帯）'!$C$6:$K$35,9,FALSE))</f>
        <v/>
      </c>
      <c r="AJ284" s="57" t="str">
        <f>IF(AJ283="","",VLOOKUP(AJ283,'[2]シフト記号表（勤務時間帯）'!$C$6:$K$35,9,FALSE))</f>
        <v/>
      </c>
      <c r="AK284" s="57" t="str">
        <f>IF(AK283="","",VLOOKUP(AK283,'[2]シフト記号表（勤務時間帯）'!$C$6:$K$35,9,FALSE))</f>
        <v/>
      </c>
      <c r="AL284" s="57" t="str">
        <f>IF(AL283="","",VLOOKUP(AL283,'[2]シフト記号表（勤務時間帯）'!$C$6:$K$35,9,FALSE))</f>
        <v/>
      </c>
      <c r="AM284" s="58" t="str">
        <f>IF(AM283="","",VLOOKUP(AM283,'[2]シフト記号表（勤務時間帯）'!$C$6:$K$35,9,FALSE))</f>
        <v/>
      </c>
      <c r="AN284" s="56" t="str">
        <f>IF(AN283="","",VLOOKUP(AN283,'[2]シフト記号表（勤務時間帯）'!$C$6:$K$35,9,FALSE))</f>
        <v/>
      </c>
      <c r="AO284" s="57" t="str">
        <f>IF(AO283="","",VLOOKUP(AO283,'[2]シフト記号表（勤務時間帯）'!$C$6:$K$35,9,FALSE))</f>
        <v/>
      </c>
      <c r="AP284" s="57" t="str">
        <f>IF(AP283="","",VLOOKUP(AP283,'[2]シフト記号表（勤務時間帯）'!$C$6:$K$35,9,FALSE))</f>
        <v/>
      </c>
      <c r="AQ284" s="57" t="str">
        <f>IF(AQ283="","",VLOOKUP(AQ283,'[2]シフト記号表（勤務時間帯）'!$C$6:$K$35,9,FALSE))</f>
        <v/>
      </c>
      <c r="AR284" s="57" t="str">
        <f>IF(AR283="","",VLOOKUP(AR283,'[2]シフト記号表（勤務時間帯）'!$C$6:$K$35,9,FALSE))</f>
        <v/>
      </c>
      <c r="AS284" s="57" t="str">
        <f>IF(AS283="","",VLOOKUP(AS283,'[2]シフト記号表（勤務時間帯）'!$C$6:$K$35,9,FALSE))</f>
        <v/>
      </c>
      <c r="AT284" s="58" t="str">
        <f>IF(AT283="","",VLOOKUP(AT283,'[2]シフト記号表（勤務時間帯）'!$C$6:$K$35,9,FALSE))</f>
        <v/>
      </c>
      <c r="AU284" s="56" t="str">
        <f>IF(AU283="","",VLOOKUP(AU283,'[2]シフト記号表（勤務時間帯）'!$C$6:$K$35,9,FALSE))</f>
        <v/>
      </c>
      <c r="AV284" s="57" t="str">
        <f>IF(AV283="","",VLOOKUP(AV283,'[2]シフト記号表（勤務時間帯）'!$C$6:$K$35,9,FALSE))</f>
        <v/>
      </c>
      <c r="AW284" s="57" t="str">
        <f>IF(AW283="","",VLOOKUP(AW283,'[2]シフト記号表（勤務時間帯）'!$C$6:$K$35,9,FALSE))</f>
        <v/>
      </c>
      <c r="AX284" s="377">
        <f>IF($BB$3="４週",SUM(S284:AT284),IF($BB$3="暦月",SUM(S284:AW284),""))</f>
        <v>0</v>
      </c>
      <c r="AY284" s="378"/>
      <c r="AZ284" s="379">
        <f>IF($BB$3="４週",AX284/4,IF($BB$3="暦月",'通所介護（100名）'!AX284/('通所介護（100名）'!$BB$8/7),""))</f>
        <v>0</v>
      </c>
      <c r="BA284" s="380"/>
      <c r="BB284" s="312"/>
      <c r="BC284" s="622"/>
      <c r="BD284" s="622"/>
      <c r="BE284" s="622"/>
      <c r="BF284" s="270"/>
    </row>
    <row r="285" spans="2:58" ht="20.25" customHeight="1" x14ac:dyDescent="0.2">
      <c r="B285" s="385"/>
      <c r="C285" s="299"/>
      <c r="D285" s="300"/>
      <c r="E285" s="301"/>
      <c r="F285" s="62">
        <f>C283</f>
        <v>0</v>
      </c>
      <c r="G285" s="283"/>
      <c r="H285" s="263"/>
      <c r="I285" s="264"/>
      <c r="J285" s="264"/>
      <c r="K285" s="265"/>
      <c r="L285" s="288"/>
      <c r="M285" s="289"/>
      <c r="N285" s="289"/>
      <c r="O285" s="290"/>
      <c r="P285" s="627" t="s">
        <v>381</v>
      </c>
      <c r="Q285" s="628"/>
      <c r="R285" s="629"/>
      <c r="S285" s="59" t="str">
        <f>IF(S283="","",VLOOKUP(S283,'[2]シフト記号表（勤務時間帯）'!$C$6:$U$35,19,FALSE))</f>
        <v/>
      </c>
      <c r="T285" s="60" t="str">
        <f>IF(T283="","",VLOOKUP(T283,'[2]シフト記号表（勤務時間帯）'!$C$6:$U$35,19,FALSE))</f>
        <v/>
      </c>
      <c r="U285" s="60" t="str">
        <f>IF(U283="","",VLOOKUP(U283,'[2]シフト記号表（勤務時間帯）'!$C$6:$U$35,19,FALSE))</f>
        <v/>
      </c>
      <c r="V285" s="60" t="str">
        <f>IF(V283="","",VLOOKUP(V283,'[2]シフト記号表（勤務時間帯）'!$C$6:$U$35,19,FALSE))</f>
        <v/>
      </c>
      <c r="W285" s="60" t="str">
        <f>IF(W283="","",VLOOKUP(W283,'[2]シフト記号表（勤務時間帯）'!$C$6:$U$35,19,FALSE))</f>
        <v/>
      </c>
      <c r="X285" s="60" t="str">
        <f>IF(X283="","",VLOOKUP(X283,'[2]シフト記号表（勤務時間帯）'!$C$6:$U$35,19,FALSE))</f>
        <v/>
      </c>
      <c r="Y285" s="61" t="str">
        <f>IF(Y283="","",VLOOKUP(Y283,'[2]シフト記号表（勤務時間帯）'!$C$6:$U$35,19,FALSE))</f>
        <v/>
      </c>
      <c r="Z285" s="59" t="str">
        <f>IF(Z283="","",VLOOKUP(Z283,'[2]シフト記号表（勤務時間帯）'!$C$6:$U$35,19,FALSE))</f>
        <v/>
      </c>
      <c r="AA285" s="60" t="str">
        <f>IF(AA283="","",VLOOKUP(AA283,'[2]シフト記号表（勤務時間帯）'!$C$6:$U$35,19,FALSE))</f>
        <v/>
      </c>
      <c r="AB285" s="60" t="str">
        <f>IF(AB283="","",VLOOKUP(AB283,'[2]シフト記号表（勤務時間帯）'!$C$6:$U$35,19,FALSE))</f>
        <v/>
      </c>
      <c r="AC285" s="60" t="str">
        <f>IF(AC283="","",VLOOKUP(AC283,'[2]シフト記号表（勤務時間帯）'!$C$6:$U$35,19,FALSE))</f>
        <v/>
      </c>
      <c r="AD285" s="60" t="str">
        <f>IF(AD283="","",VLOOKUP(AD283,'[2]シフト記号表（勤務時間帯）'!$C$6:$U$35,19,FALSE))</f>
        <v/>
      </c>
      <c r="AE285" s="60" t="str">
        <f>IF(AE283="","",VLOOKUP(AE283,'[2]シフト記号表（勤務時間帯）'!$C$6:$U$35,19,FALSE))</f>
        <v/>
      </c>
      <c r="AF285" s="61" t="str">
        <f>IF(AF283="","",VLOOKUP(AF283,'[2]シフト記号表（勤務時間帯）'!$C$6:$U$35,19,FALSE))</f>
        <v/>
      </c>
      <c r="AG285" s="59" t="str">
        <f>IF(AG283="","",VLOOKUP(AG283,'[2]シフト記号表（勤務時間帯）'!$C$6:$U$35,19,FALSE))</f>
        <v/>
      </c>
      <c r="AH285" s="60" t="str">
        <f>IF(AH283="","",VLOOKUP(AH283,'[2]シフト記号表（勤務時間帯）'!$C$6:$U$35,19,FALSE))</f>
        <v/>
      </c>
      <c r="AI285" s="60" t="str">
        <f>IF(AI283="","",VLOOKUP(AI283,'[2]シフト記号表（勤務時間帯）'!$C$6:$U$35,19,FALSE))</f>
        <v/>
      </c>
      <c r="AJ285" s="60" t="str">
        <f>IF(AJ283="","",VLOOKUP(AJ283,'[2]シフト記号表（勤務時間帯）'!$C$6:$U$35,19,FALSE))</f>
        <v/>
      </c>
      <c r="AK285" s="60" t="str">
        <f>IF(AK283="","",VLOOKUP(AK283,'[2]シフト記号表（勤務時間帯）'!$C$6:$U$35,19,FALSE))</f>
        <v/>
      </c>
      <c r="AL285" s="60" t="str">
        <f>IF(AL283="","",VLOOKUP(AL283,'[2]シフト記号表（勤務時間帯）'!$C$6:$U$35,19,FALSE))</f>
        <v/>
      </c>
      <c r="AM285" s="61" t="str">
        <f>IF(AM283="","",VLOOKUP(AM283,'[2]シフト記号表（勤務時間帯）'!$C$6:$U$35,19,FALSE))</f>
        <v/>
      </c>
      <c r="AN285" s="59" t="str">
        <f>IF(AN283="","",VLOOKUP(AN283,'[2]シフト記号表（勤務時間帯）'!$C$6:$U$35,19,FALSE))</f>
        <v/>
      </c>
      <c r="AO285" s="60" t="str">
        <f>IF(AO283="","",VLOOKUP(AO283,'[2]シフト記号表（勤務時間帯）'!$C$6:$U$35,19,FALSE))</f>
        <v/>
      </c>
      <c r="AP285" s="60" t="str">
        <f>IF(AP283="","",VLOOKUP(AP283,'[2]シフト記号表（勤務時間帯）'!$C$6:$U$35,19,FALSE))</f>
        <v/>
      </c>
      <c r="AQ285" s="60" t="str">
        <f>IF(AQ283="","",VLOOKUP(AQ283,'[2]シフト記号表（勤務時間帯）'!$C$6:$U$35,19,FALSE))</f>
        <v/>
      </c>
      <c r="AR285" s="60" t="str">
        <f>IF(AR283="","",VLOOKUP(AR283,'[2]シフト記号表（勤務時間帯）'!$C$6:$U$35,19,FALSE))</f>
        <v/>
      </c>
      <c r="AS285" s="60" t="str">
        <f>IF(AS283="","",VLOOKUP(AS283,'[2]シフト記号表（勤務時間帯）'!$C$6:$U$35,19,FALSE))</f>
        <v/>
      </c>
      <c r="AT285" s="61" t="str">
        <f>IF(AT283="","",VLOOKUP(AT283,'[2]シフト記号表（勤務時間帯）'!$C$6:$U$35,19,FALSE))</f>
        <v/>
      </c>
      <c r="AU285" s="59" t="str">
        <f>IF(AU283="","",VLOOKUP(AU283,'[2]シフト記号表（勤務時間帯）'!$C$6:$U$35,19,FALSE))</f>
        <v/>
      </c>
      <c r="AV285" s="60" t="str">
        <f>IF(AV283="","",VLOOKUP(AV283,'[2]シフト記号表（勤務時間帯）'!$C$6:$U$35,19,FALSE))</f>
        <v/>
      </c>
      <c r="AW285" s="60" t="str">
        <f>IF(AW283="","",VLOOKUP(AW283,'[2]シフト記号表（勤務時間帯）'!$C$6:$U$35,19,FALSE))</f>
        <v/>
      </c>
      <c r="AX285" s="381">
        <f>IF($BB$3="４週",SUM(S285:AT285),IF($BB$3="暦月",SUM(S285:AW285),""))</f>
        <v>0</v>
      </c>
      <c r="AY285" s="382"/>
      <c r="AZ285" s="383">
        <f>IF($BB$3="４週",AX285/4,IF($BB$3="暦月",'通所介護（100名）'!AX285/('通所介護（100名）'!$BB$8/7),""))</f>
        <v>0</v>
      </c>
      <c r="BA285" s="384"/>
      <c r="BB285" s="313"/>
      <c r="BC285" s="289"/>
      <c r="BD285" s="289"/>
      <c r="BE285" s="289"/>
      <c r="BF285" s="290"/>
    </row>
    <row r="286" spans="2:58" ht="20.25" customHeight="1" x14ac:dyDescent="0.2">
      <c r="B286" s="385">
        <f>B283+1</f>
        <v>89</v>
      </c>
      <c r="C286" s="294"/>
      <c r="D286" s="295"/>
      <c r="E286" s="296"/>
      <c r="F286" s="126"/>
      <c r="G286" s="282"/>
      <c r="H286" s="284"/>
      <c r="I286" s="264"/>
      <c r="J286" s="264"/>
      <c r="K286" s="265"/>
      <c r="L286" s="285"/>
      <c r="M286" s="286"/>
      <c r="N286" s="286"/>
      <c r="O286" s="287"/>
      <c r="P286" s="630" t="s">
        <v>377</v>
      </c>
      <c r="Q286" s="631"/>
      <c r="R286" s="632"/>
      <c r="S286" s="53"/>
      <c r="T286" s="54"/>
      <c r="U286" s="54"/>
      <c r="V286" s="54"/>
      <c r="W286" s="54"/>
      <c r="X286" s="54"/>
      <c r="Y286" s="55"/>
      <c r="Z286" s="53"/>
      <c r="AA286" s="54"/>
      <c r="AB286" s="54"/>
      <c r="AC286" s="54"/>
      <c r="AD286" s="54"/>
      <c r="AE286" s="54"/>
      <c r="AF286" s="55"/>
      <c r="AG286" s="53"/>
      <c r="AH286" s="54"/>
      <c r="AI286" s="54"/>
      <c r="AJ286" s="54"/>
      <c r="AK286" s="54"/>
      <c r="AL286" s="54"/>
      <c r="AM286" s="55"/>
      <c r="AN286" s="53"/>
      <c r="AO286" s="54"/>
      <c r="AP286" s="54"/>
      <c r="AQ286" s="54"/>
      <c r="AR286" s="54"/>
      <c r="AS286" s="54"/>
      <c r="AT286" s="55"/>
      <c r="AU286" s="53"/>
      <c r="AV286" s="54"/>
      <c r="AW286" s="54"/>
      <c r="AX286" s="373"/>
      <c r="AY286" s="374"/>
      <c r="AZ286" s="375"/>
      <c r="BA286" s="376"/>
      <c r="BB286" s="311"/>
      <c r="BC286" s="286"/>
      <c r="BD286" s="286"/>
      <c r="BE286" s="286"/>
      <c r="BF286" s="287"/>
    </row>
    <row r="287" spans="2:58" ht="20.25" customHeight="1" x14ac:dyDescent="0.2">
      <c r="B287" s="385"/>
      <c r="C287" s="297"/>
      <c r="D287" s="633"/>
      <c r="E287" s="298"/>
      <c r="F287" s="23"/>
      <c r="G287" s="259"/>
      <c r="H287" s="263"/>
      <c r="I287" s="264"/>
      <c r="J287" s="264"/>
      <c r="K287" s="265"/>
      <c r="L287" s="269"/>
      <c r="M287" s="622"/>
      <c r="N287" s="622"/>
      <c r="O287" s="270"/>
      <c r="P287" s="623" t="s">
        <v>380</v>
      </c>
      <c r="Q287" s="624"/>
      <c r="R287" s="625"/>
      <c r="S287" s="56" t="str">
        <f>IF(S286="","",VLOOKUP(S286,'[2]シフト記号表（勤務時間帯）'!$C$6:$K$35,9,FALSE))</f>
        <v/>
      </c>
      <c r="T287" s="57" t="str">
        <f>IF(T286="","",VLOOKUP(T286,'[2]シフト記号表（勤務時間帯）'!$C$6:$K$35,9,FALSE))</f>
        <v/>
      </c>
      <c r="U287" s="57" t="str">
        <f>IF(U286="","",VLOOKUP(U286,'[2]シフト記号表（勤務時間帯）'!$C$6:$K$35,9,FALSE))</f>
        <v/>
      </c>
      <c r="V287" s="57" t="str">
        <f>IF(V286="","",VLOOKUP(V286,'[2]シフト記号表（勤務時間帯）'!$C$6:$K$35,9,FALSE))</f>
        <v/>
      </c>
      <c r="W287" s="57" t="str">
        <f>IF(W286="","",VLOOKUP(W286,'[2]シフト記号表（勤務時間帯）'!$C$6:$K$35,9,FALSE))</f>
        <v/>
      </c>
      <c r="X287" s="57" t="str">
        <f>IF(X286="","",VLOOKUP(X286,'[2]シフト記号表（勤務時間帯）'!$C$6:$K$35,9,FALSE))</f>
        <v/>
      </c>
      <c r="Y287" s="58" t="str">
        <f>IF(Y286="","",VLOOKUP(Y286,'[2]シフト記号表（勤務時間帯）'!$C$6:$K$35,9,FALSE))</f>
        <v/>
      </c>
      <c r="Z287" s="56" t="str">
        <f>IF(Z286="","",VLOOKUP(Z286,'[2]シフト記号表（勤務時間帯）'!$C$6:$K$35,9,FALSE))</f>
        <v/>
      </c>
      <c r="AA287" s="57" t="str">
        <f>IF(AA286="","",VLOOKUP(AA286,'[2]シフト記号表（勤務時間帯）'!$C$6:$K$35,9,FALSE))</f>
        <v/>
      </c>
      <c r="AB287" s="57" t="str">
        <f>IF(AB286="","",VLOOKUP(AB286,'[2]シフト記号表（勤務時間帯）'!$C$6:$K$35,9,FALSE))</f>
        <v/>
      </c>
      <c r="AC287" s="57" t="str">
        <f>IF(AC286="","",VLOOKUP(AC286,'[2]シフト記号表（勤務時間帯）'!$C$6:$K$35,9,FALSE))</f>
        <v/>
      </c>
      <c r="AD287" s="57" t="str">
        <f>IF(AD286="","",VLOOKUP(AD286,'[2]シフト記号表（勤務時間帯）'!$C$6:$K$35,9,FALSE))</f>
        <v/>
      </c>
      <c r="AE287" s="57" t="str">
        <f>IF(AE286="","",VLOOKUP(AE286,'[2]シフト記号表（勤務時間帯）'!$C$6:$K$35,9,FALSE))</f>
        <v/>
      </c>
      <c r="AF287" s="58" t="str">
        <f>IF(AF286="","",VLOOKUP(AF286,'[2]シフト記号表（勤務時間帯）'!$C$6:$K$35,9,FALSE))</f>
        <v/>
      </c>
      <c r="AG287" s="56" t="str">
        <f>IF(AG286="","",VLOOKUP(AG286,'[2]シフト記号表（勤務時間帯）'!$C$6:$K$35,9,FALSE))</f>
        <v/>
      </c>
      <c r="AH287" s="57" t="str">
        <f>IF(AH286="","",VLOOKUP(AH286,'[2]シフト記号表（勤務時間帯）'!$C$6:$K$35,9,FALSE))</f>
        <v/>
      </c>
      <c r="AI287" s="57" t="str">
        <f>IF(AI286="","",VLOOKUP(AI286,'[2]シフト記号表（勤務時間帯）'!$C$6:$K$35,9,FALSE))</f>
        <v/>
      </c>
      <c r="AJ287" s="57" t="str">
        <f>IF(AJ286="","",VLOOKUP(AJ286,'[2]シフト記号表（勤務時間帯）'!$C$6:$K$35,9,FALSE))</f>
        <v/>
      </c>
      <c r="AK287" s="57" t="str">
        <f>IF(AK286="","",VLOOKUP(AK286,'[2]シフト記号表（勤務時間帯）'!$C$6:$K$35,9,FALSE))</f>
        <v/>
      </c>
      <c r="AL287" s="57" t="str">
        <f>IF(AL286="","",VLOOKUP(AL286,'[2]シフト記号表（勤務時間帯）'!$C$6:$K$35,9,FALSE))</f>
        <v/>
      </c>
      <c r="AM287" s="58" t="str">
        <f>IF(AM286="","",VLOOKUP(AM286,'[2]シフト記号表（勤務時間帯）'!$C$6:$K$35,9,FALSE))</f>
        <v/>
      </c>
      <c r="AN287" s="56" t="str">
        <f>IF(AN286="","",VLOOKUP(AN286,'[2]シフト記号表（勤務時間帯）'!$C$6:$K$35,9,FALSE))</f>
        <v/>
      </c>
      <c r="AO287" s="57" t="str">
        <f>IF(AO286="","",VLOOKUP(AO286,'[2]シフト記号表（勤務時間帯）'!$C$6:$K$35,9,FALSE))</f>
        <v/>
      </c>
      <c r="AP287" s="57" t="str">
        <f>IF(AP286="","",VLOOKUP(AP286,'[2]シフト記号表（勤務時間帯）'!$C$6:$K$35,9,FALSE))</f>
        <v/>
      </c>
      <c r="AQ287" s="57" t="str">
        <f>IF(AQ286="","",VLOOKUP(AQ286,'[2]シフト記号表（勤務時間帯）'!$C$6:$K$35,9,FALSE))</f>
        <v/>
      </c>
      <c r="AR287" s="57" t="str">
        <f>IF(AR286="","",VLOOKUP(AR286,'[2]シフト記号表（勤務時間帯）'!$C$6:$K$35,9,FALSE))</f>
        <v/>
      </c>
      <c r="AS287" s="57" t="str">
        <f>IF(AS286="","",VLOOKUP(AS286,'[2]シフト記号表（勤務時間帯）'!$C$6:$K$35,9,FALSE))</f>
        <v/>
      </c>
      <c r="AT287" s="58" t="str">
        <f>IF(AT286="","",VLOOKUP(AT286,'[2]シフト記号表（勤務時間帯）'!$C$6:$K$35,9,FALSE))</f>
        <v/>
      </c>
      <c r="AU287" s="56" t="str">
        <f>IF(AU286="","",VLOOKUP(AU286,'[2]シフト記号表（勤務時間帯）'!$C$6:$K$35,9,FALSE))</f>
        <v/>
      </c>
      <c r="AV287" s="57" t="str">
        <f>IF(AV286="","",VLOOKUP(AV286,'[2]シフト記号表（勤務時間帯）'!$C$6:$K$35,9,FALSE))</f>
        <v/>
      </c>
      <c r="AW287" s="57" t="str">
        <f>IF(AW286="","",VLOOKUP(AW286,'[2]シフト記号表（勤務時間帯）'!$C$6:$K$35,9,FALSE))</f>
        <v/>
      </c>
      <c r="AX287" s="377">
        <f>IF($BB$3="４週",SUM(S287:AT287),IF($BB$3="暦月",SUM(S287:AW287),""))</f>
        <v>0</v>
      </c>
      <c r="AY287" s="378"/>
      <c r="AZ287" s="379">
        <f>IF($BB$3="４週",AX287/4,IF($BB$3="暦月",'通所介護（100名）'!AX287/('通所介護（100名）'!$BB$8/7),""))</f>
        <v>0</v>
      </c>
      <c r="BA287" s="380"/>
      <c r="BB287" s="312"/>
      <c r="BC287" s="622"/>
      <c r="BD287" s="622"/>
      <c r="BE287" s="622"/>
      <c r="BF287" s="270"/>
    </row>
    <row r="288" spans="2:58" ht="20.25" customHeight="1" x14ac:dyDescent="0.2">
      <c r="B288" s="385"/>
      <c r="C288" s="299"/>
      <c r="D288" s="300"/>
      <c r="E288" s="301"/>
      <c r="F288" s="62">
        <f>C286</f>
        <v>0</v>
      </c>
      <c r="G288" s="283"/>
      <c r="H288" s="263"/>
      <c r="I288" s="264"/>
      <c r="J288" s="264"/>
      <c r="K288" s="265"/>
      <c r="L288" s="288"/>
      <c r="M288" s="289"/>
      <c r="N288" s="289"/>
      <c r="O288" s="290"/>
      <c r="P288" s="627" t="s">
        <v>381</v>
      </c>
      <c r="Q288" s="628"/>
      <c r="R288" s="629"/>
      <c r="S288" s="59" t="str">
        <f>IF(S286="","",VLOOKUP(S286,'[2]シフト記号表（勤務時間帯）'!$C$6:$U$35,19,FALSE))</f>
        <v/>
      </c>
      <c r="T288" s="60" t="str">
        <f>IF(T286="","",VLOOKUP(T286,'[2]シフト記号表（勤務時間帯）'!$C$6:$U$35,19,FALSE))</f>
        <v/>
      </c>
      <c r="U288" s="60" t="str">
        <f>IF(U286="","",VLOOKUP(U286,'[2]シフト記号表（勤務時間帯）'!$C$6:$U$35,19,FALSE))</f>
        <v/>
      </c>
      <c r="V288" s="60" t="str">
        <f>IF(V286="","",VLOOKUP(V286,'[2]シフト記号表（勤務時間帯）'!$C$6:$U$35,19,FALSE))</f>
        <v/>
      </c>
      <c r="W288" s="60" t="str">
        <f>IF(W286="","",VLOOKUP(W286,'[2]シフト記号表（勤務時間帯）'!$C$6:$U$35,19,FALSE))</f>
        <v/>
      </c>
      <c r="X288" s="60" t="str">
        <f>IF(X286="","",VLOOKUP(X286,'[2]シフト記号表（勤務時間帯）'!$C$6:$U$35,19,FALSE))</f>
        <v/>
      </c>
      <c r="Y288" s="61" t="str">
        <f>IF(Y286="","",VLOOKUP(Y286,'[2]シフト記号表（勤務時間帯）'!$C$6:$U$35,19,FALSE))</f>
        <v/>
      </c>
      <c r="Z288" s="59" t="str">
        <f>IF(Z286="","",VLOOKUP(Z286,'[2]シフト記号表（勤務時間帯）'!$C$6:$U$35,19,FALSE))</f>
        <v/>
      </c>
      <c r="AA288" s="60" t="str">
        <f>IF(AA286="","",VLOOKUP(AA286,'[2]シフト記号表（勤務時間帯）'!$C$6:$U$35,19,FALSE))</f>
        <v/>
      </c>
      <c r="AB288" s="60" t="str">
        <f>IF(AB286="","",VLOOKUP(AB286,'[2]シフト記号表（勤務時間帯）'!$C$6:$U$35,19,FALSE))</f>
        <v/>
      </c>
      <c r="AC288" s="60" t="str">
        <f>IF(AC286="","",VLOOKUP(AC286,'[2]シフト記号表（勤務時間帯）'!$C$6:$U$35,19,FALSE))</f>
        <v/>
      </c>
      <c r="AD288" s="60" t="str">
        <f>IF(AD286="","",VLOOKUP(AD286,'[2]シフト記号表（勤務時間帯）'!$C$6:$U$35,19,FALSE))</f>
        <v/>
      </c>
      <c r="AE288" s="60" t="str">
        <f>IF(AE286="","",VLOOKUP(AE286,'[2]シフト記号表（勤務時間帯）'!$C$6:$U$35,19,FALSE))</f>
        <v/>
      </c>
      <c r="AF288" s="61" t="str">
        <f>IF(AF286="","",VLOOKUP(AF286,'[2]シフト記号表（勤務時間帯）'!$C$6:$U$35,19,FALSE))</f>
        <v/>
      </c>
      <c r="AG288" s="59" t="str">
        <f>IF(AG286="","",VLOOKUP(AG286,'[2]シフト記号表（勤務時間帯）'!$C$6:$U$35,19,FALSE))</f>
        <v/>
      </c>
      <c r="AH288" s="60" t="str">
        <f>IF(AH286="","",VLOOKUP(AH286,'[2]シフト記号表（勤務時間帯）'!$C$6:$U$35,19,FALSE))</f>
        <v/>
      </c>
      <c r="AI288" s="60" t="str">
        <f>IF(AI286="","",VLOOKUP(AI286,'[2]シフト記号表（勤務時間帯）'!$C$6:$U$35,19,FALSE))</f>
        <v/>
      </c>
      <c r="AJ288" s="60" t="str">
        <f>IF(AJ286="","",VLOOKUP(AJ286,'[2]シフト記号表（勤務時間帯）'!$C$6:$U$35,19,FALSE))</f>
        <v/>
      </c>
      <c r="AK288" s="60" t="str">
        <f>IF(AK286="","",VLOOKUP(AK286,'[2]シフト記号表（勤務時間帯）'!$C$6:$U$35,19,FALSE))</f>
        <v/>
      </c>
      <c r="AL288" s="60" t="str">
        <f>IF(AL286="","",VLOOKUP(AL286,'[2]シフト記号表（勤務時間帯）'!$C$6:$U$35,19,FALSE))</f>
        <v/>
      </c>
      <c r="AM288" s="61" t="str">
        <f>IF(AM286="","",VLOOKUP(AM286,'[2]シフト記号表（勤務時間帯）'!$C$6:$U$35,19,FALSE))</f>
        <v/>
      </c>
      <c r="AN288" s="59" t="str">
        <f>IF(AN286="","",VLOOKUP(AN286,'[2]シフト記号表（勤務時間帯）'!$C$6:$U$35,19,FALSE))</f>
        <v/>
      </c>
      <c r="AO288" s="60" t="str">
        <f>IF(AO286="","",VLOOKUP(AO286,'[2]シフト記号表（勤務時間帯）'!$C$6:$U$35,19,FALSE))</f>
        <v/>
      </c>
      <c r="AP288" s="60" t="str">
        <f>IF(AP286="","",VLOOKUP(AP286,'[2]シフト記号表（勤務時間帯）'!$C$6:$U$35,19,FALSE))</f>
        <v/>
      </c>
      <c r="AQ288" s="60" t="str">
        <f>IF(AQ286="","",VLOOKUP(AQ286,'[2]シフト記号表（勤務時間帯）'!$C$6:$U$35,19,FALSE))</f>
        <v/>
      </c>
      <c r="AR288" s="60" t="str">
        <f>IF(AR286="","",VLOOKUP(AR286,'[2]シフト記号表（勤務時間帯）'!$C$6:$U$35,19,FALSE))</f>
        <v/>
      </c>
      <c r="AS288" s="60" t="str">
        <f>IF(AS286="","",VLOOKUP(AS286,'[2]シフト記号表（勤務時間帯）'!$C$6:$U$35,19,FALSE))</f>
        <v/>
      </c>
      <c r="AT288" s="61" t="str">
        <f>IF(AT286="","",VLOOKUP(AT286,'[2]シフト記号表（勤務時間帯）'!$C$6:$U$35,19,FALSE))</f>
        <v/>
      </c>
      <c r="AU288" s="59" t="str">
        <f>IF(AU286="","",VLOOKUP(AU286,'[2]シフト記号表（勤務時間帯）'!$C$6:$U$35,19,FALSE))</f>
        <v/>
      </c>
      <c r="AV288" s="60" t="str">
        <f>IF(AV286="","",VLOOKUP(AV286,'[2]シフト記号表（勤務時間帯）'!$C$6:$U$35,19,FALSE))</f>
        <v/>
      </c>
      <c r="AW288" s="60" t="str">
        <f>IF(AW286="","",VLOOKUP(AW286,'[2]シフト記号表（勤務時間帯）'!$C$6:$U$35,19,FALSE))</f>
        <v/>
      </c>
      <c r="AX288" s="381">
        <f>IF($BB$3="４週",SUM(S288:AT288),IF($BB$3="暦月",SUM(S288:AW288),""))</f>
        <v>0</v>
      </c>
      <c r="AY288" s="382"/>
      <c r="AZ288" s="383">
        <f>IF($BB$3="４週",AX288/4,IF($BB$3="暦月",'通所介護（100名）'!AX288/('通所介護（100名）'!$BB$8/7),""))</f>
        <v>0</v>
      </c>
      <c r="BA288" s="384"/>
      <c r="BB288" s="313"/>
      <c r="BC288" s="289"/>
      <c r="BD288" s="289"/>
      <c r="BE288" s="289"/>
      <c r="BF288" s="290"/>
    </row>
    <row r="289" spans="2:58" ht="20.25" customHeight="1" x14ac:dyDescent="0.2">
      <c r="B289" s="385">
        <f>B286+1</f>
        <v>90</v>
      </c>
      <c r="C289" s="294"/>
      <c r="D289" s="295"/>
      <c r="E289" s="296"/>
      <c r="F289" s="126"/>
      <c r="G289" s="282"/>
      <c r="H289" s="284"/>
      <c r="I289" s="264"/>
      <c r="J289" s="264"/>
      <c r="K289" s="265"/>
      <c r="L289" s="285"/>
      <c r="M289" s="286"/>
      <c r="N289" s="286"/>
      <c r="O289" s="287"/>
      <c r="P289" s="630" t="s">
        <v>377</v>
      </c>
      <c r="Q289" s="631"/>
      <c r="R289" s="632"/>
      <c r="S289" s="53"/>
      <c r="T289" s="54"/>
      <c r="U289" s="54"/>
      <c r="V289" s="54"/>
      <c r="W289" s="54"/>
      <c r="X289" s="54"/>
      <c r="Y289" s="55"/>
      <c r="Z289" s="53"/>
      <c r="AA289" s="54"/>
      <c r="AB289" s="54"/>
      <c r="AC289" s="54"/>
      <c r="AD289" s="54"/>
      <c r="AE289" s="54"/>
      <c r="AF289" s="55"/>
      <c r="AG289" s="53"/>
      <c r="AH289" s="54"/>
      <c r="AI289" s="54"/>
      <c r="AJ289" s="54"/>
      <c r="AK289" s="54"/>
      <c r="AL289" s="54"/>
      <c r="AM289" s="55"/>
      <c r="AN289" s="53"/>
      <c r="AO289" s="54"/>
      <c r="AP289" s="54"/>
      <c r="AQ289" s="54"/>
      <c r="AR289" s="54"/>
      <c r="AS289" s="54"/>
      <c r="AT289" s="55"/>
      <c r="AU289" s="53"/>
      <c r="AV289" s="54"/>
      <c r="AW289" s="54"/>
      <c r="AX289" s="373"/>
      <c r="AY289" s="374"/>
      <c r="AZ289" s="375"/>
      <c r="BA289" s="376"/>
      <c r="BB289" s="311"/>
      <c r="BC289" s="286"/>
      <c r="BD289" s="286"/>
      <c r="BE289" s="286"/>
      <c r="BF289" s="287"/>
    </row>
    <row r="290" spans="2:58" ht="20.25" customHeight="1" x14ac:dyDescent="0.2">
      <c r="B290" s="385"/>
      <c r="C290" s="297"/>
      <c r="D290" s="633"/>
      <c r="E290" s="298"/>
      <c r="F290" s="23"/>
      <c r="G290" s="259"/>
      <c r="H290" s="263"/>
      <c r="I290" s="264"/>
      <c r="J290" s="264"/>
      <c r="K290" s="265"/>
      <c r="L290" s="269"/>
      <c r="M290" s="622"/>
      <c r="N290" s="622"/>
      <c r="O290" s="270"/>
      <c r="P290" s="623" t="s">
        <v>380</v>
      </c>
      <c r="Q290" s="624"/>
      <c r="R290" s="625"/>
      <c r="S290" s="56" t="str">
        <f>IF(S289="","",VLOOKUP(S289,'[2]シフト記号表（勤務時間帯）'!$C$6:$K$35,9,FALSE))</f>
        <v/>
      </c>
      <c r="T290" s="57" t="str">
        <f>IF(T289="","",VLOOKUP(T289,'[2]シフト記号表（勤務時間帯）'!$C$6:$K$35,9,FALSE))</f>
        <v/>
      </c>
      <c r="U290" s="57" t="str">
        <f>IF(U289="","",VLOOKUP(U289,'[2]シフト記号表（勤務時間帯）'!$C$6:$K$35,9,FALSE))</f>
        <v/>
      </c>
      <c r="V290" s="57" t="str">
        <f>IF(V289="","",VLOOKUP(V289,'[2]シフト記号表（勤務時間帯）'!$C$6:$K$35,9,FALSE))</f>
        <v/>
      </c>
      <c r="W290" s="57" t="str">
        <f>IF(W289="","",VLOOKUP(W289,'[2]シフト記号表（勤務時間帯）'!$C$6:$K$35,9,FALSE))</f>
        <v/>
      </c>
      <c r="X290" s="57" t="str">
        <f>IF(X289="","",VLOOKUP(X289,'[2]シフト記号表（勤務時間帯）'!$C$6:$K$35,9,FALSE))</f>
        <v/>
      </c>
      <c r="Y290" s="58" t="str">
        <f>IF(Y289="","",VLOOKUP(Y289,'[2]シフト記号表（勤務時間帯）'!$C$6:$K$35,9,FALSE))</f>
        <v/>
      </c>
      <c r="Z290" s="56" t="str">
        <f>IF(Z289="","",VLOOKUP(Z289,'[2]シフト記号表（勤務時間帯）'!$C$6:$K$35,9,FALSE))</f>
        <v/>
      </c>
      <c r="AA290" s="57" t="str">
        <f>IF(AA289="","",VLOOKUP(AA289,'[2]シフト記号表（勤務時間帯）'!$C$6:$K$35,9,FALSE))</f>
        <v/>
      </c>
      <c r="AB290" s="57" t="str">
        <f>IF(AB289="","",VLOOKUP(AB289,'[2]シフト記号表（勤務時間帯）'!$C$6:$K$35,9,FALSE))</f>
        <v/>
      </c>
      <c r="AC290" s="57" t="str">
        <f>IF(AC289="","",VLOOKUP(AC289,'[2]シフト記号表（勤務時間帯）'!$C$6:$K$35,9,FALSE))</f>
        <v/>
      </c>
      <c r="AD290" s="57" t="str">
        <f>IF(AD289="","",VLOOKUP(AD289,'[2]シフト記号表（勤務時間帯）'!$C$6:$K$35,9,FALSE))</f>
        <v/>
      </c>
      <c r="AE290" s="57" t="str">
        <f>IF(AE289="","",VLOOKUP(AE289,'[2]シフト記号表（勤務時間帯）'!$C$6:$K$35,9,FALSE))</f>
        <v/>
      </c>
      <c r="AF290" s="58" t="str">
        <f>IF(AF289="","",VLOOKUP(AF289,'[2]シフト記号表（勤務時間帯）'!$C$6:$K$35,9,FALSE))</f>
        <v/>
      </c>
      <c r="AG290" s="56" t="str">
        <f>IF(AG289="","",VLOOKUP(AG289,'[2]シフト記号表（勤務時間帯）'!$C$6:$K$35,9,FALSE))</f>
        <v/>
      </c>
      <c r="AH290" s="57" t="str">
        <f>IF(AH289="","",VLOOKUP(AH289,'[2]シフト記号表（勤務時間帯）'!$C$6:$K$35,9,FALSE))</f>
        <v/>
      </c>
      <c r="AI290" s="57" t="str">
        <f>IF(AI289="","",VLOOKUP(AI289,'[2]シフト記号表（勤務時間帯）'!$C$6:$K$35,9,FALSE))</f>
        <v/>
      </c>
      <c r="AJ290" s="57" t="str">
        <f>IF(AJ289="","",VLOOKUP(AJ289,'[2]シフト記号表（勤務時間帯）'!$C$6:$K$35,9,FALSE))</f>
        <v/>
      </c>
      <c r="AK290" s="57" t="str">
        <f>IF(AK289="","",VLOOKUP(AK289,'[2]シフト記号表（勤務時間帯）'!$C$6:$K$35,9,FALSE))</f>
        <v/>
      </c>
      <c r="AL290" s="57" t="str">
        <f>IF(AL289="","",VLOOKUP(AL289,'[2]シフト記号表（勤務時間帯）'!$C$6:$K$35,9,FALSE))</f>
        <v/>
      </c>
      <c r="AM290" s="58" t="str">
        <f>IF(AM289="","",VLOOKUP(AM289,'[2]シフト記号表（勤務時間帯）'!$C$6:$K$35,9,FALSE))</f>
        <v/>
      </c>
      <c r="AN290" s="56" t="str">
        <f>IF(AN289="","",VLOOKUP(AN289,'[2]シフト記号表（勤務時間帯）'!$C$6:$K$35,9,FALSE))</f>
        <v/>
      </c>
      <c r="AO290" s="57" t="str">
        <f>IF(AO289="","",VLOOKUP(AO289,'[2]シフト記号表（勤務時間帯）'!$C$6:$K$35,9,FALSE))</f>
        <v/>
      </c>
      <c r="AP290" s="57" t="str">
        <f>IF(AP289="","",VLOOKUP(AP289,'[2]シフト記号表（勤務時間帯）'!$C$6:$K$35,9,FALSE))</f>
        <v/>
      </c>
      <c r="AQ290" s="57" t="str">
        <f>IF(AQ289="","",VLOOKUP(AQ289,'[2]シフト記号表（勤務時間帯）'!$C$6:$K$35,9,FALSE))</f>
        <v/>
      </c>
      <c r="AR290" s="57" t="str">
        <f>IF(AR289="","",VLOOKUP(AR289,'[2]シフト記号表（勤務時間帯）'!$C$6:$K$35,9,FALSE))</f>
        <v/>
      </c>
      <c r="AS290" s="57" t="str">
        <f>IF(AS289="","",VLOOKUP(AS289,'[2]シフト記号表（勤務時間帯）'!$C$6:$K$35,9,FALSE))</f>
        <v/>
      </c>
      <c r="AT290" s="58" t="str">
        <f>IF(AT289="","",VLOOKUP(AT289,'[2]シフト記号表（勤務時間帯）'!$C$6:$K$35,9,FALSE))</f>
        <v/>
      </c>
      <c r="AU290" s="56" t="str">
        <f>IF(AU289="","",VLOOKUP(AU289,'[2]シフト記号表（勤務時間帯）'!$C$6:$K$35,9,FALSE))</f>
        <v/>
      </c>
      <c r="AV290" s="57" t="str">
        <f>IF(AV289="","",VLOOKUP(AV289,'[2]シフト記号表（勤務時間帯）'!$C$6:$K$35,9,FALSE))</f>
        <v/>
      </c>
      <c r="AW290" s="57" t="str">
        <f>IF(AW289="","",VLOOKUP(AW289,'[2]シフト記号表（勤務時間帯）'!$C$6:$K$35,9,FALSE))</f>
        <v/>
      </c>
      <c r="AX290" s="377">
        <f>IF($BB$3="４週",SUM(S290:AT290),IF($BB$3="暦月",SUM(S290:AW290),""))</f>
        <v>0</v>
      </c>
      <c r="AY290" s="378"/>
      <c r="AZ290" s="379">
        <f>IF($BB$3="４週",AX290/4,IF($BB$3="暦月",'通所介護（100名）'!AX290/('通所介護（100名）'!$BB$8/7),""))</f>
        <v>0</v>
      </c>
      <c r="BA290" s="380"/>
      <c r="BB290" s="312"/>
      <c r="BC290" s="622"/>
      <c r="BD290" s="622"/>
      <c r="BE290" s="622"/>
      <c r="BF290" s="270"/>
    </row>
    <row r="291" spans="2:58" ht="20.25" customHeight="1" x14ac:dyDescent="0.2">
      <c r="B291" s="385"/>
      <c r="C291" s="299"/>
      <c r="D291" s="300"/>
      <c r="E291" s="301"/>
      <c r="F291" s="62">
        <f>C289</f>
        <v>0</v>
      </c>
      <c r="G291" s="283"/>
      <c r="H291" s="263"/>
      <c r="I291" s="264"/>
      <c r="J291" s="264"/>
      <c r="K291" s="265"/>
      <c r="L291" s="288"/>
      <c r="M291" s="289"/>
      <c r="N291" s="289"/>
      <c r="O291" s="290"/>
      <c r="P291" s="627" t="s">
        <v>381</v>
      </c>
      <c r="Q291" s="628"/>
      <c r="R291" s="629"/>
      <c r="S291" s="59" t="str">
        <f>IF(S289="","",VLOOKUP(S289,'[2]シフト記号表（勤務時間帯）'!$C$6:$U$35,19,FALSE))</f>
        <v/>
      </c>
      <c r="T291" s="60" t="str">
        <f>IF(T289="","",VLOOKUP(T289,'[2]シフト記号表（勤務時間帯）'!$C$6:$U$35,19,FALSE))</f>
        <v/>
      </c>
      <c r="U291" s="60" t="str">
        <f>IF(U289="","",VLOOKUP(U289,'[2]シフト記号表（勤務時間帯）'!$C$6:$U$35,19,FALSE))</f>
        <v/>
      </c>
      <c r="V291" s="60" t="str">
        <f>IF(V289="","",VLOOKUP(V289,'[2]シフト記号表（勤務時間帯）'!$C$6:$U$35,19,FALSE))</f>
        <v/>
      </c>
      <c r="W291" s="60" t="str">
        <f>IF(W289="","",VLOOKUP(W289,'[2]シフト記号表（勤務時間帯）'!$C$6:$U$35,19,FALSE))</f>
        <v/>
      </c>
      <c r="X291" s="60" t="str">
        <f>IF(X289="","",VLOOKUP(X289,'[2]シフト記号表（勤務時間帯）'!$C$6:$U$35,19,FALSE))</f>
        <v/>
      </c>
      <c r="Y291" s="61" t="str">
        <f>IF(Y289="","",VLOOKUP(Y289,'[2]シフト記号表（勤務時間帯）'!$C$6:$U$35,19,FALSE))</f>
        <v/>
      </c>
      <c r="Z291" s="59" t="str">
        <f>IF(Z289="","",VLOOKUP(Z289,'[2]シフト記号表（勤務時間帯）'!$C$6:$U$35,19,FALSE))</f>
        <v/>
      </c>
      <c r="AA291" s="60" t="str">
        <f>IF(AA289="","",VLOOKUP(AA289,'[2]シフト記号表（勤務時間帯）'!$C$6:$U$35,19,FALSE))</f>
        <v/>
      </c>
      <c r="AB291" s="60" t="str">
        <f>IF(AB289="","",VLOOKUP(AB289,'[2]シフト記号表（勤務時間帯）'!$C$6:$U$35,19,FALSE))</f>
        <v/>
      </c>
      <c r="AC291" s="60" t="str">
        <f>IF(AC289="","",VLOOKUP(AC289,'[2]シフト記号表（勤務時間帯）'!$C$6:$U$35,19,FALSE))</f>
        <v/>
      </c>
      <c r="AD291" s="60" t="str">
        <f>IF(AD289="","",VLOOKUP(AD289,'[2]シフト記号表（勤務時間帯）'!$C$6:$U$35,19,FALSE))</f>
        <v/>
      </c>
      <c r="AE291" s="60" t="str">
        <f>IF(AE289="","",VLOOKUP(AE289,'[2]シフト記号表（勤務時間帯）'!$C$6:$U$35,19,FALSE))</f>
        <v/>
      </c>
      <c r="AF291" s="61" t="str">
        <f>IF(AF289="","",VLOOKUP(AF289,'[2]シフト記号表（勤務時間帯）'!$C$6:$U$35,19,FALSE))</f>
        <v/>
      </c>
      <c r="AG291" s="59" t="str">
        <f>IF(AG289="","",VLOOKUP(AG289,'[2]シフト記号表（勤務時間帯）'!$C$6:$U$35,19,FALSE))</f>
        <v/>
      </c>
      <c r="AH291" s="60" t="str">
        <f>IF(AH289="","",VLOOKUP(AH289,'[2]シフト記号表（勤務時間帯）'!$C$6:$U$35,19,FALSE))</f>
        <v/>
      </c>
      <c r="AI291" s="60" t="str">
        <f>IF(AI289="","",VLOOKUP(AI289,'[2]シフト記号表（勤務時間帯）'!$C$6:$U$35,19,FALSE))</f>
        <v/>
      </c>
      <c r="AJ291" s="60" t="str">
        <f>IF(AJ289="","",VLOOKUP(AJ289,'[2]シフト記号表（勤務時間帯）'!$C$6:$U$35,19,FALSE))</f>
        <v/>
      </c>
      <c r="AK291" s="60" t="str">
        <f>IF(AK289="","",VLOOKUP(AK289,'[2]シフト記号表（勤務時間帯）'!$C$6:$U$35,19,FALSE))</f>
        <v/>
      </c>
      <c r="AL291" s="60" t="str">
        <f>IF(AL289="","",VLOOKUP(AL289,'[2]シフト記号表（勤務時間帯）'!$C$6:$U$35,19,FALSE))</f>
        <v/>
      </c>
      <c r="AM291" s="61" t="str">
        <f>IF(AM289="","",VLOOKUP(AM289,'[2]シフト記号表（勤務時間帯）'!$C$6:$U$35,19,FALSE))</f>
        <v/>
      </c>
      <c r="AN291" s="59" t="str">
        <f>IF(AN289="","",VLOOKUP(AN289,'[2]シフト記号表（勤務時間帯）'!$C$6:$U$35,19,FALSE))</f>
        <v/>
      </c>
      <c r="AO291" s="60" t="str">
        <f>IF(AO289="","",VLOOKUP(AO289,'[2]シフト記号表（勤務時間帯）'!$C$6:$U$35,19,FALSE))</f>
        <v/>
      </c>
      <c r="AP291" s="60" t="str">
        <f>IF(AP289="","",VLOOKUP(AP289,'[2]シフト記号表（勤務時間帯）'!$C$6:$U$35,19,FALSE))</f>
        <v/>
      </c>
      <c r="AQ291" s="60" t="str">
        <f>IF(AQ289="","",VLOOKUP(AQ289,'[2]シフト記号表（勤務時間帯）'!$C$6:$U$35,19,FALSE))</f>
        <v/>
      </c>
      <c r="AR291" s="60" t="str">
        <f>IF(AR289="","",VLOOKUP(AR289,'[2]シフト記号表（勤務時間帯）'!$C$6:$U$35,19,FALSE))</f>
        <v/>
      </c>
      <c r="AS291" s="60" t="str">
        <f>IF(AS289="","",VLOOKUP(AS289,'[2]シフト記号表（勤務時間帯）'!$C$6:$U$35,19,FALSE))</f>
        <v/>
      </c>
      <c r="AT291" s="61" t="str">
        <f>IF(AT289="","",VLOOKUP(AT289,'[2]シフト記号表（勤務時間帯）'!$C$6:$U$35,19,FALSE))</f>
        <v/>
      </c>
      <c r="AU291" s="59" t="str">
        <f>IF(AU289="","",VLOOKUP(AU289,'[2]シフト記号表（勤務時間帯）'!$C$6:$U$35,19,FALSE))</f>
        <v/>
      </c>
      <c r="AV291" s="60" t="str">
        <f>IF(AV289="","",VLOOKUP(AV289,'[2]シフト記号表（勤務時間帯）'!$C$6:$U$35,19,FALSE))</f>
        <v/>
      </c>
      <c r="AW291" s="60" t="str">
        <f>IF(AW289="","",VLOOKUP(AW289,'[2]シフト記号表（勤務時間帯）'!$C$6:$U$35,19,FALSE))</f>
        <v/>
      </c>
      <c r="AX291" s="381">
        <f>IF($BB$3="４週",SUM(S291:AT291),IF($BB$3="暦月",SUM(S291:AW291),""))</f>
        <v>0</v>
      </c>
      <c r="AY291" s="382"/>
      <c r="AZ291" s="383">
        <f>IF($BB$3="４週",AX291/4,IF($BB$3="暦月",'通所介護（100名）'!AX291/('通所介護（100名）'!$BB$8/7),""))</f>
        <v>0</v>
      </c>
      <c r="BA291" s="384"/>
      <c r="BB291" s="313"/>
      <c r="BC291" s="289"/>
      <c r="BD291" s="289"/>
      <c r="BE291" s="289"/>
      <c r="BF291" s="290"/>
    </row>
    <row r="292" spans="2:58" ht="20.25" customHeight="1" x14ac:dyDescent="0.2">
      <c r="B292" s="385">
        <f>B289+1</f>
        <v>91</v>
      </c>
      <c r="C292" s="294"/>
      <c r="D292" s="295"/>
      <c r="E292" s="296"/>
      <c r="F292" s="126"/>
      <c r="G292" s="282"/>
      <c r="H292" s="284"/>
      <c r="I292" s="264"/>
      <c r="J292" s="264"/>
      <c r="K292" s="265"/>
      <c r="L292" s="285"/>
      <c r="M292" s="286"/>
      <c r="N292" s="286"/>
      <c r="O292" s="287"/>
      <c r="P292" s="630" t="s">
        <v>377</v>
      </c>
      <c r="Q292" s="631"/>
      <c r="R292" s="632"/>
      <c r="S292" s="53"/>
      <c r="T292" s="54"/>
      <c r="U292" s="54"/>
      <c r="V292" s="54"/>
      <c r="W292" s="54"/>
      <c r="X292" s="54"/>
      <c r="Y292" s="55"/>
      <c r="Z292" s="53"/>
      <c r="AA292" s="54"/>
      <c r="AB292" s="54"/>
      <c r="AC292" s="54"/>
      <c r="AD292" s="54"/>
      <c r="AE292" s="54"/>
      <c r="AF292" s="55"/>
      <c r="AG292" s="53"/>
      <c r="AH292" s="54"/>
      <c r="AI292" s="54"/>
      <c r="AJ292" s="54"/>
      <c r="AK292" s="54"/>
      <c r="AL292" s="54"/>
      <c r="AM292" s="55"/>
      <c r="AN292" s="53"/>
      <c r="AO292" s="54"/>
      <c r="AP292" s="54"/>
      <c r="AQ292" s="54"/>
      <c r="AR292" s="54"/>
      <c r="AS292" s="54"/>
      <c r="AT292" s="55"/>
      <c r="AU292" s="53"/>
      <c r="AV292" s="54"/>
      <c r="AW292" s="54"/>
      <c r="AX292" s="373"/>
      <c r="AY292" s="374"/>
      <c r="AZ292" s="375"/>
      <c r="BA292" s="376"/>
      <c r="BB292" s="311"/>
      <c r="BC292" s="286"/>
      <c r="BD292" s="286"/>
      <c r="BE292" s="286"/>
      <c r="BF292" s="287"/>
    </row>
    <row r="293" spans="2:58" ht="20.25" customHeight="1" x14ac:dyDescent="0.2">
      <c r="B293" s="385"/>
      <c r="C293" s="297"/>
      <c r="D293" s="633"/>
      <c r="E293" s="298"/>
      <c r="F293" s="23"/>
      <c r="G293" s="259"/>
      <c r="H293" s="263"/>
      <c r="I293" s="264"/>
      <c r="J293" s="264"/>
      <c r="K293" s="265"/>
      <c r="L293" s="269"/>
      <c r="M293" s="622"/>
      <c r="N293" s="622"/>
      <c r="O293" s="270"/>
      <c r="P293" s="623" t="s">
        <v>380</v>
      </c>
      <c r="Q293" s="624"/>
      <c r="R293" s="625"/>
      <c r="S293" s="56" t="str">
        <f>IF(S292="","",VLOOKUP(S292,'[2]シフト記号表（勤務時間帯）'!$C$6:$K$35,9,FALSE))</f>
        <v/>
      </c>
      <c r="T293" s="57" t="str">
        <f>IF(T292="","",VLOOKUP(T292,'[2]シフト記号表（勤務時間帯）'!$C$6:$K$35,9,FALSE))</f>
        <v/>
      </c>
      <c r="U293" s="57" t="str">
        <f>IF(U292="","",VLOOKUP(U292,'[2]シフト記号表（勤務時間帯）'!$C$6:$K$35,9,FALSE))</f>
        <v/>
      </c>
      <c r="V293" s="57" t="str">
        <f>IF(V292="","",VLOOKUP(V292,'[2]シフト記号表（勤務時間帯）'!$C$6:$K$35,9,FALSE))</f>
        <v/>
      </c>
      <c r="W293" s="57" t="str">
        <f>IF(W292="","",VLOOKUP(W292,'[2]シフト記号表（勤務時間帯）'!$C$6:$K$35,9,FALSE))</f>
        <v/>
      </c>
      <c r="X293" s="57" t="str">
        <f>IF(X292="","",VLOOKUP(X292,'[2]シフト記号表（勤務時間帯）'!$C$6:$K$35,9,FALSE))</f>
        <v/>
      </c>
      <c r="Y293" s="58" t="str">
        <f>IF(Y292="","",VLOOKUP(Y292,'[2]シフト記号表（勤務時間帯）'!$C$6:$K$35,9,FALSE))</f>
        <v/>
      </c>
      <c r="Z293" s="56" t="str">
        <f>IF(Z292="","",VLOOKUP(Z292,'[2]シフト記号表（勤務時間帯）'!$C$6:$K$35,9,FALSE))</f>
        <v/>
      </c>
      <c r="AA293" s="57" t="str">
        <f>IF(AA292="","",VLOOKUP(AA292,'[2]シフト記号表（勤務時間帯）'!$C$6:$K$35,9,FALSE))</f>
        <v/>
      </c>
      <c r="AB293" s="57" t="str">
        <f>IF(AB292="","",VLOOKUP(AB292,'[2]シフト記号表（勤務時間帯）'!$C$6:$K$35,9,FALSE))</f>
        <v/>
      </c>
      <c r="AC293" s="57" t="str">
        <f>IF(AC292="","",VLOOKUP(AC292,'[2]シフト記号表（勤務時間帯）'!$C$6:$K$35,9,FALSE))</f>
        <v/>
      </c>
      <c r="AD293" s="57" t="str">
        <f>IF(AD292="","",VLOOKUP(AD292,'[2]シフト記号表（勤務時間帯）'!$C$6:$K$35,9,FALSE))</f>
        <v/>
      </c>
      <c r="AE293" s="57" t="str">
        <f>IF(AE292="","",VLOOKUP(AE292,'[2]シフト記号表（勤務時間帯）'!$C$6:$K$35,9,FALSE))</f>
        <v/>
      </c>
      <c r="AF293" s="58" t="str">
        <f>IF(AF292="","",VLOOKUP(AF292,'[2]シフト記号表（勤務時間帯）'!$C$6:$K$35,9,FALSE))</f>
        <v/>
      </c>
      <c r="AG293" s="56" t="str">
        <f>IF(AG292="","",VLOOKUP(AG292,'[2]シフト記号表（勤務時間帯）'!$C$6:$K$35,9,FALSE))</f>
        <v/>
      </c>
      <c r="AH293" s="57" t="str">
        <f>IF(AH292="","",VLOOKUP(AH292,'[2]シフト記号表（勤務時間帯）'!$C$6:$K$35,9,FALSE))</f>
        <v/>
      </c>
      <c r="AI293" s="57" t="str">
        <f>IF(AI292="","",VLOOKUP(AI292,'[2]シフト記号表（勤務時間帯）'!$C$6:$K$35,9,FALSE))</f>
        <v/>
      </c>
      <c r="AJ293" s="57" t="str">
        <f>IF(AJ292="","",VLOOKUP(AJ292,'[2]シフト記号表（勤務時間帯）'!$C$6:$K$35,9,FALSE))</f>
        <v/>
      </c>
      <c r="AK293" s="57" t="str">
        <f>IF(AK292="","",VLOOKUP(AK292,'[2]シフト記号表（勤務時間帯）'!$C$6:$K$35,9,FALSE))</f>
        <v/>
      </c>
      <c r="AL293" s="57" t="str">
        <f>IF(AL292="","",VLOOKUP(AL292,'[2]シフト記号表（勤務時間帯）'!$C$6:$K$35,9,FALSE))</f>
        <v/>
      </c>
      <c r="AM293" s="58" t="str">
        <f>IF(AM292="","",VLOOKUP(AM292,'[2]シフト記号表（勤務時間帯）'!$C$6:$K$35,9,FALSE))</f>
        <v/>
      </c>
      <c r="AN293" s="56" t="str">
        <f>IF(AN292="","",VLOOKUP(AN292,'[2]シフト記号表（勤務時間帯）'!$C$6:$K$35,9,FALSE))</f>
        <v/>
      </c>
      <c r="AO293" s="57" t="str">
        <f>IF(AO292="","",VLOOKUP(AO292,'[2]シフト記号表（勤務時間帯）'!$C$6:$K$35,9,FALSE))</f>
        <v/>
      </c>
      <c r="AP293" s="57" t="str">
        <f>IF(AP292="","",VLOOKUP(AP292,'[2]シフト記号表（勤務時間帯）'!$C$6:$K$35,9,FALSE))</f>
        <v/>
      </c>
      <c r="AQ293" s="57" t="str">
        <f>IF(AQ292="","",VLOOKUP(AQ292,'[2]シフト記号表（勤務時間帯）'!$C$6:$K$35,9,FALSE))</f>
        <v/>
      </c>
      <c r="AR293" s="57" t="str">
        <f>IF(AR292="","",VLOOKUP(AR292,'[2]シフト記号表（勤務時間帯）'!$C$6:$K$35,9,FALSE))</f>
        <v/>
      </c>
      <c r="AS293" s="57" t="str">
        <f>IF(AS292="","",VLOOKUP(AS292,'[2]シフト記号表（勤務時間帯）'!$C$6:$K$35,9,FALSE))</f>
        <v/>
      </c>
      <c r="AT293" s="58" t="str">
        <f>IF(AT292="","",VLOOKUP(AT292,'[2]シフト記号表（勤務時間帯）'!$C$6:$K$35,9,FALSE))</f>
        <v/>
      </c>
      <c r="AU293" s="56" t="str">
        <f>IF(AU292="","",VLOOKUP(AU292,'[2]シフト記号表（勤務時間帯）'!$C$6:$K$35,9,FALSE))</f>
        <v/>
      </c>
      <c r="AV293" s="57" t="str">
        <f>IF(AV292="","",VLOOKUP(AV292,'[2]シフト記号表（勤務時間帯）'!$C$6:$K$35,9,FALSE))</f>
        <v/>
      </c>
      <c r="AW293" s="57" t="str">
        <f>IF(AW292="","",VLOOKUP(AW292,'[2]シフト記号表（勤務時間帯）'!$C$6:$K$35,9,FALSE))</f>
        <v/>
      </c>
      <c r="AX293" s="377">
        <f>IF($BB$3="４週",SUM(S293:AT293),IF($BB$3="暦月",SUM(S293:AW293),""))</f>
        <v>0</v>
      </c>
      <c r="AY293" s="378"/>
      <c r="AZ293" s="379">
        <f>IF($BB$3="４週",AX293/4,IF($BB$3="暦月",'通所介護（100名）'!AX293/('通所介護（100名）'!$BB$8/7),""))</f>
        <v>0</v>
      </c>
      <c r="BA293" s="380"/>
      <c r="BB293" s="312"/>
      <c r="BC293" s="622"/>
      <c r="BD293" s="622"/>
      <c r="BE293" s="622"/>
      <c r="BF293" s="270"/>
    </row>
    <row r="294" spans="2:58" ht="20.25" customHeight="1" x14ac:dyDescent="0.2">
      <c r="B294" s="385"/>
      <c r="C294" s="299"/>
      <c r="D294" s="300"/>
      <c r="E294" s="301"/>
      <c r="F294" s="62">
        <f>C292</f>
        <v>0</v>
      </c>
      <c r="G294" s="283"/>
      <c r="H294" s="263"/>
      <c r="I294" s="264"/>
      <c r="J294" s="264"/>
      <c r="K294" s="265"/>
      <c r="L294" s="288"/>
      <c r="M294" s="289"/>
      <c r="N294" s="289"/>
      <c r="O294" s="290"/>
      <c r="P294" s="627" t="s">
        <v>381</v>
      </c>
      <c r="Q294" s="628"/>
      <c r="R294" s="629"/>
      <c r="S294" s="59" t="str">
        <f>IF(S292="","",VLOOKUP(S292,'[2]シフト記号表（勤務時間帯）'!$C$6:$U$35,19,FALSE))</f>
        <v/>
      </c>
      <c r="T294" s="60" t="str">
        <f>IF(T292="","",VLOOKUP(T292,'[2]シフト記号表（勤務時間帯）'!$C$6:$U$35,19,FALSE))</f>
        <v/>
      </c>
      <c r="U294" s="60" t="str">
        <f>IF(U292="","",VLOOKUP(U292,'[2]シフト記号表（勤務時間帯）'!$C$6:$U$35,19,FALSE))</f>
        <v/>
      </c>
      <c r="V294" s="60" t="str">
        <f>IF(V292="","",VLOOKUP(V292,'[2]シフト記号表（勤務時間帯）'!$C$6:$U$35,19,FALSE))</f>
        <v/>
      </c>
      <c r="W294" s="60" t="str">
        <f>IF(W292="","",VLOOKUP(W292,'[2]シフト記号表（勤務時間帯）'!$C$6:$U$35,19,FALSE))</f>
        <v/>
      </c>
      <c r="X294" s="60" t="str">
        <f>IF(X292="","",VLOOKUP(X292,'[2]シフト記号表（勤務時間帯）'!$C$6:$U$35,19,FALSE))</f>
        <v/>
      </c>
      <c r="Y294" s="61" t="str">
        <f>IF(Y292="","",VLOOKUP(Y292,'[2]シフト記号表（勤務時間帯）'!$C$6:$U$35,19,FALSE))</f>
        <v/>
      </c>
      <c r="Z294" s="59" t="str">
        <f>IF(Z292="","",VLOOKUP(Z292,'[2]シフト記号表（勤務時間帯）'!$C$6:$U$35,19,FALSE))</f>
        <v/>
      </c>
      <c r="AA294" s="60" t="str">
        <f>IF(AA292="","",VLOOKUP(AA292,'[2]シフト記号表（勤務時間帯）'!$C$6:$U$35,19,FALSE))</f>
        <v/>
      </c>
      <c r="AB294" s="60" t="str">
        <f>IF(AB292="","",VLOOKUP(AB292,'[2]シフト記号表（勤務時間帯）'!$C$6:$U$35,19,FALSE))</f>
        <v/>
      </c>
      <c r="AC294" s="60" t="str">
        <f>IF(AC292="","",VLOOKUP(AC292,'[2]シフト記号表（勤務時間帯）'!$C$6:$U$35,19,FALSE))</f>
        <v/>
      </c>
      <c r="AD294" s="60" t="str">
        <f>IF(AD292="","",VLOOKUP(AD292,'[2]シフト記号表（勤務時間帯）'!$C$6:$U$35,19,FALSE))</f>
        <v/>
      </c>
      <c r="AE294" s="60" t="str">
        <f>IF(AE292="","",VLOOKUP(AE292,'[2]シフト記号表（勤務時間帯）'!$C$6:$U$35,19,FALSE))</f>
        <v/>
      </c>
      <c r="AF294" s="61" t="str">
        <f>IF(AF292="","",VLOOKUP(AF292,'[2]シフト記号表（勤務時間帯）'!$C$6:$U$35,19,FALSE))</f>
        <v/>
      </c>
      <c r="AG294" s="59" t="str">
        <f>IF(AG292="","",VLOOKUP(AG292,'[2]シフト記号表（勤務時間帯）'!$C$6:$U$35,19,FALSE))</f>
        <v/>
      </c>
      <c r="AH294" s="60" t="str">
        <f>IF(AH292="","",VLOOKUP(AH292,'[2]シフト記号表（勤務時間帯）'!$C$6:$U$35,19,FALSE))</f>
        <v/>
      </c>
      <c r="AI294" s="60" t="str">
        <f>IF(AI292="","",VLOOKUP(AI292,'[2]シフト記号表（勤務時間帯）'!$C$6:$U$35,19,FALSE))</f>
        <v/>
      </c>
      <c r="AJ294" s="60" t="str">
        <f>IF(AJ292="","",VLOOKUP(AJ292,'[2]シフト記号表（勤務時間帯）'!$C$6:$U$35,19,FALSE))</f>
        <v/>
      </c>
      <c r="AK294" s="60" t="str">
        <f>IF(AK292="","",VLOOKUP(AK292,'[2]シフト記号表（勤務時間帯）'!$C$6:$U$35,19,FALSE))</f>
        <v/>
      </c>
      <c r="AL294" s="60" t="str">
        <f>IF(AL292="","",VLOOKUP(AL292,'[2]シフト記号表（勤務時間帯）'!$C$6:$U$35,19,FALSE))</f>
        <v/>
      </c>
      <c r="AM294" s="61" t="str">
        <f>IF(AM292="","",VLOOKUP(AM292,'[2]シフト記号表（勤務時間帯）'!$C$6:$U$35,19,FALSE))</f>
        <v/>
      </c>
      <c r="AN294" s="59" t="str">
        <f>IF(AN292="","",VLOOKUP(AN292,'[2]シフト記号表（勤務時間帯）'!$C$6:$U$35,19,FALSE))</f>
        <v/>
      </c>
      <c r="AO294" s="60" t="str">
        <f>IF(AO292="","",VLOOKUP(AO292,'[2]シフト記号表（勤務時間帯）'!$C$6:$U$35,19,FALSE))</f>
        <v/>
      </c>
      <c r="AP294" s="60" t="str">
        <f>IF(AP292="","",VLOOKUP(AP292,'[2]シフト記号表（勤務時間帯）'!$C$6:$U$35,19,FALSE))</f>
        <v/>
      </c>
      <c r="AQ294" s="60" t="str">
        <f>IF(AQ292="","",VLOOKUP(AQ292,'[2]シフト記号表（勤務時間帯）'!$C$6:$U$35,19,FALSE))</f>
        <v/>
      </c>
      <c r="AR294" s="60" t="str">
        <f>IF(AR292="","",VLOOKUP(AR292,'[2]シフト記号表（勤務時間帯）'!$C$6:$U$35,19,FALSE))</f>
        <v/>
      </c>
      <c r="AS294" s="60" t="str">
        <f>IF(AS292="","",VLOOKUP(AS292,'[2]シフト記号表（勤務時間帯）'!$C$6:$U$35,19,FALSE))</f>
        <v/>
      </c>
      <c r="AT294" s="61" t="str">
        <f>IF(AT292="","",VLOOKUP(AT292,'[2]シフト記号表（勤務時間帯）'!$C$6:$U$35,19,FALSE))</f>
        <v/>
      </c>
      <c r="AU294" s="59" t="str">
        <f>IF(AU292="","",VLOOKUP(AU292,'[2]シフト記号表（勤務時間帯）'!$C$6:$U$35,19,FALSE))</f>
        <v/>
      </c>
      <c r="AV294" s="60" t="str">
        <f>IF(AV292="","",VLOOKUP(AV292,'[2]シフト記号表（勤務時間帯）'!$C$6:$U$35,19,FALSE))</f>
        <v/>
      </c>
      <c r="AW294" s="60" t="str">
        <f>IF(AW292="","",VLOOKUP(AW292,'[2]シフト記号表（勤務時間帯）'!$C$6:$U$35,19,FALSE))</f>
        <v/>
      </c>
      <c r="AX294" s="381">
        <f>IF($BB$3="４週",SUM(S294:AT294),IF($BB$3="暦月",SUM(S294:AW294),""))</f>
        <v>0</v>
      </c>
      <c r="AY294" s="382"/>
      <c r="AZ294" s="383">
        <f>IF($BB$3="４週",AX294/4,IF($BB$3="暦月",'通所介護（100名）'!AX294/('通所介護（100名）'!$BB$8/7),""))</f>
        <v>0</v>
      </c>
      <c r="BA294" s="384"/>
      <c r="BB294" s="313"/>
      <c r="BC294" s="289"/>
      <c r="BD294" s="289"/>
      <c r="BE294" s="289"/>
      <c r="BF294" s="290"/>
    </row>
    <row r="295" spans="2:58" ht="20.25" customHeight="1" x14ac:dyDescent="0.2">
      <c r="B295" s="385">
        <f>B292+1</f>
        <v>92</v>
      </c>
      <c r="C295" s="294"/>
      <c r="D295" s="295"/>
      <c r="E295" s="296"/>
      <c r="F295" s="126"/>
      <c r="G295" s="282"/>
      <c r="H295" s="284"/>
      <c r="I295" s="264"/>
      <c r="J295" s="264"/>
      <c r="K295" s="265"/>
      <c r="L295" s="285"/>
      <c r="M295" s="286"/>
      <c r="N295" s="286"/>
      <c r="O295" s="287"/>
      <c r="P295" s="630" t="s">
        <v>377</v>
      </c>
      <c r="Q295" s="631"/>
      <c r="R295" s="632"/>
      <c r="S295" s="53"/>
      <c r="T295" s="54"/>
      <c r="U295" s="54"/>
      <c r="V295" s="54"/>
      <c r="W295" s="54"/>
      <c r="X295" s="54"/>
      <c r="Y295" s="55"/>
      <c r="Z295" s="53"/>
      <c r="AA295" s="54"/>
      <c r="AB295" s="54"/>
      <c r="AC295" s="54"/>
      <c r="AD295" s="54"/>
      <c r="AE295" s="54"/>
      <c r="AF295" s="55"/>
      <c r="AG295" s="53"/>
      <c r="AH295" s="54"/>
      <c r="AI295" s="54"/>
      <c r="AJ295" s="54"/>
      <c r="AK295" s="54"/>
      <c r="AL295" s="54"/>
      <c r="AM295" s="55"/>
      <c r="AN295" s="53"/>
      <c r="AO295" s="54"/>
      <c r="AP295" s="54"/>
      <c r="AQ295" s="54"/>
      <c r="AR295" s="54"/>
      <c r="AS295" s="54"/>
      <c r="AT295" s="55"/>
      <c r="AU295" s="53"/>
      <c r="AV295" s="54"/>
      <c r="AW295" s="54"/>
      <c r="AX295" s="373"/>
      <c r="AY295" s="374"/>
      <c r="AZ295" s="375"/>
      <c r="BA295" s="376"/>
      <c r="BB295" s="311"/>
      <c r="BC295" s="286"/>
      <c r="BD295" s="286"/>
      <c r="BE295" s="286"/>
      <c r="BF295" s="287"/>
    </row>
    <row r="296" spans="2:58" ht="20.25" customHeight="1" x14ac:dyDescent="0.2">
      <c r="B296" s="385"/>
      <c r="C296" s="297"/>
      <c r="D296" s="633"/>
      <c r="E296" s="298"/>
      <c r="F296" s="23"/>
      <c r="G296" s="259"/>
      <c r="H296" s="263"/>
      <c r="I296" s="264"/>
      <c r="J296" s="264"/>
      <c r="K296" s="265"/>
      <c r="L296" s="269"/>
      <c r="M296" s="622"/>
      <c r="N296" s="622"/>
      <c r="O296" s="270"/>
      <c r="P296" s="623" t="s">
        <v>380</v>
      </c>
      <c r="Q296" s="624"/>
      <c r="R296" s="625"/>
      <c r="S296" s="56" t="str">
        <f>IF(S295="","",VLOOKUP(S295,'[2]シフト記号表（勤務時間帯）'!$C$6:$K$35,9,FALSE))</f>
        <v/>
      </c>
      <c r="T296" s="57" t="str">
        <f>IF(T295="","",VLOOKUP(T295,'[2]シフト記号表（勤務時間帯）'!$C$6:$K$35,9,FALSE))</f>
        <v/>
      </c>
      <c r="U296" s="57" t="str">
        <f>IF(U295="","",VLOOKUP(U295,'[2]シフト記号表（勤務時間帯）'!$C$6:$K$35,9,FALSE))</f>
        <v/>
      </c>
      <c r="V296" s="57" t="str">
        <f>IF(V295="","",VLOOKUP(V295,'[2]シフト記号表（勤務時間帯）'!$C$6:$K$35,9,FALSE))</f>
        <v/>
      </c>
      <c r="W296" s="57" t="str">
        <f>IF(W295="","",VLOOKUP(W295,'[2]シフト記号表（勤務時間帯）'!$C$6:$K$35,9,FALSE))</f>
        <v/>
      </c>
      <c r="X296" s="57" t="str">
        <f>IF(X295="","",VLOOKUP(X295,'[2]シフト記号表（勤務時間帯）'!$C$6:$K$35,9,FALSE))</f>
        <v/>
      </c>
      <c r="Y296" s="58" t="str">
        <f>IF(Y295="","",VLOOKUP(Y295,'[2]シフト記号表（勤務時間帯）'!$C$6:$K$35,9,FALSE))</f>
        <v/>
      </c>
      <c r="Z296" s="56" t="str">
        <f>IF(Z295="","",VLOOKUP(Z295,'[2]シフト記号表（勤務時間帯）'!$C$6:$K$35,9,FALSE))</f>
        <v/>
      </c>
      <c r="AA296" s="57" t="str">
        <f>IF(AA295="","",VLOOKUP(AA295,'[2]シフト記号表（勤務時間帯）'!$C$6:$K$35,9,FALSE))</f>
        <v/>
      </c>
      <c r="AB296" s="57" t="str">
        <f>IF(AB295="","",VLOOKUP(AB295,'[2]シフト記号表（勤務時間帯）'!$C$6:$K$35,9,FALSE))</f>
        <v/>
      </c>
      <c r="AC296" s="57" t="str">
        <f>IF(AC295="","",VLOOKUP(AC295,'[2]シフト記号表（勤務時間帯）'!$C$6:$K$35,9,FALSE))</f>
        <v/>
      </c>
      <c r="AD296" s="57" t="str">
        <f>IF(AD295="","",VLOOKUP(AD295,'[2]シフト記号表（勤務時間帯）'!$C$6:$K$35,9,FALSE))</f>
        <v/>
      </c>
      <c r="AE296" s="57" t="str">
        <f>IF(AE295="","",VLOOKUP(AE295,'[2]シフト記号表（勤務時間帯）'!$C$6:$K$35,9,FALSE))</f>
        <v/>
      </c>
      <c r="AF296" s="58" t="str">
        <f>IF(AF295="","",VLOOKUP(AF295,'[2]シフト記号表（勤務時間帯）'!$C$6:$K$35,9,FALSE))</f>
        <v/>
      </c>
      <c r="AG296" s="56" t="str">
        <f>IF(AG295="","",VLOOKUP(AG295,'[2]シフト記号表（勤務時間帯）'!$C$6:$K$35,9,FALSE))</f>
        <v/>
      </c>
      <c r="AH296" s="57" t="str">
        <f>IF(AH295="","",VLOOKUP(AH295,'[2]シフト記号表（勤務時間帯）'!$C$6:$K$35,9,FALSE))</f>
        <v/>
      </c>
      <c r="AI296" s="57" t="str">
        <f>IF(AI295="","",VLOOKUP(AI295,'[2]シフト記号表（勤務時間帯）'!$C$6:$K$35,9,FALSE))</f>
        <v/>
      </c>
      <c r="AJ296" s="57" t="str">
        <f>IF(AJ295="","",VLOOKUP(AJ295,'[2]シフト記号表（勤務時間帯）'!$C$6:$K$35,9,FALSE))</f>
        <v/>
      </c>
      <c r="AK296" s="57" t="str">
        <f>IF(AK295="","",VLOOKUP(AK295,'[2]シフト記号表（勤務時間帯）'!$C$6:$K$35,9,FALSE))</f>
        <v/>
      </c>
      <c r="AL296" s="57" t="str">
        <f>IF(AL295="","",VLOOKUP(AL295,'[2]シフト記号表（勤務時間帯）'!$C$6:$K$35,9,FALSE))</f>
        <v/>
      </c>
      <c r="AM296" s="58" t="str">
        <f>IF(AM295="","",VLOOKUP(AM295,'[2]シフト記号表（勤務時間帯）'!$C$6:$K$35,9,FALSE))</f>
        <v/>
      </c>
      <c r="AN296" s="56" t="str">
        <f>IF(AN295="","",VLOOKUP(AN295,'[2]シフト記号表（勤務時間帯）'!$C$6:$K$35,9,FALSE))</f>
        <v/>
      </c>
      <c r="AO296" s="57" t="str">
        <f>IF(AO295="","",VLOOKUP(AO295,'[2]シフト記号表（勤務時間帯）'!$C$6:$K$35,9,FALSE))</f>
        <v/>
      </c>
      <c r="AP296" s="57" t="str">
        <f>IF(AP295="","",VLOOKUP(AP295,'[2]シフト記号表（勤務時間帯）'!$C$6:$K$35,9,FALSE))</f>
        <v/>
      </c>
      <c r="AQ296" s="57" t="str">
        <f>IF(AQ295="","",VLOOKUP(AQ295,'[2]シフト記号表（勤務時間帯）'!$C$6:$K$35,9,FALSE))</f>
        <v/>
      </c>
      <c r="AR296" s="57" t="str">
        <f>IF(AR295="","",VLOOKUP(AR295,'[2]シフト記号表（勤務時間帯）'!$C$6:$K$35,9,FALSE))</f>
        <v/>
      </c>
      <c r="AS296" s="57" t="str">
        <f>IF(AS295="","",VLOOKUP(AS295,'[2]シフト記号表（勤務時間帯）'!$C$6:$K$35,9,FALSE))</f>
        <v/>
      </c>
      <c r="AT296" s="58" t="str">
        <f>IF(AT295="","",VLOOKUP(AT295,'[2]シフト記号表（勤務時間帯）'!$C$6:$K$35,9,FALSE))</f>
        <v/>
      </c>
      <c r="AU296" s="56" t="str">
        <f>IF(AU295="","",VLOOKUP(AU295,'[2]シフト記号表（勤務時間帯）'!$C$6:$K$35,9,FALSE))</f>
        <v/>
      </c>
      <c r="AV296" s="57" t="str">
        <f>IF(AV295="","",VLOOKUP(AV295,'[2]シフト記号表（勤務時間帯）'!$C$6:$K$35,9,FALSE))</f>
        <v/>
      </c>
      <c r="AW296" s="57" t="str">
        <f>IF(AW295="","",VLOOKUP(AW295,'[2]シフト記号表（勤務時間帯）'!$C$6:$K$35,9,FALSE))</f>
        <v/>
      </c>
      <c r="AX296" s="377">
        <f>IF($BB$3="４週",SUM(S296:AT296),IF($BB$3="暦月",SUM(S296:AW296),""))</f>
        <v>0</v>
      </c>
      <c r="AY296" s="378"/>
      <c r="AZ296" s="379">
        <f>IF($BB$3="４週",AX296/4,IF($BB$3="暦月",'通所介護（100名）'!AX296/('通所介護（100名）'!$BB$8/7),""))</f>
        <v>0</v>
      </c>
      <c r="BA296" s="380"/>
      <c r="BB296" s="312"/>
      <c r="BC296" s="622"/>
      <c r="BD296" s="622"/>
      <c r="BE296" s="622"/>
      <c r="BF296" s="270"/>
    </row>
    <row r="297" spans="2:58" ht="20.25" customHeight="1" x14ac:dyDescent="0.2">
      <c r="B297" s="385"/>
      <c r="C297" s="299"/>
      <c r="D297" s="300"/>
      <c r="E297" s="301"/>
      <c r="F297" s="62">
        <f>C295</f>
        <v>0</v>
      </c>
      <c r="G297" s="283"/>
      <c r="H297" s="263"/>
      <c r="I297" s="264"/>
      <c r="J297" s="264"/>
      <c r="K297" s="265"/>
      <c r="L297" s="288"/>
      <c r="M297" s="289"/>
      <c r="N297" s="289"/>
      <c r="O297" s="290"/>
      <c r="P297" s="627" t="s">
        <v>381</v>
      </c>
      <c r="Q297" s="628"/>
      <c r="R297" s="629"/>
      <c r="S297" s="59" t="str">
        <f>IF(S295="","",VLOOKUP(S295,'[2]シフト記号表（勤務時間帯）'!$C$6:$U$35,19,FALSE))</f>
        <v/>
      </c>
      <c r="T297" s="60" t="str">
        <f>IF(T295="","",VLOOKUP(T295,'[2]シフト記号表（勤務時間帯）'!$C$6:$U$35,19,FALSE))</f>
        <v/>
      </c>
      <c r="U297" s="60" t="str">
        <f>IF(U295="","",VLOOKUP(U295,'[2]シフト記号表（勤務時間帯）'!$C$6:$U$35,19,FALSE))</f>
        <v/>
      </c>
      <c r="V297" s="60" t="str">
        <f>IF(V295="","",VLOOKUP(V295,'[2]シフト記号表（勤務時間帯）'!$C$6:$U$35,19,FALSE))</f>
        <v/>
      </c>
      <c r="W297" s="60" t="str">
        <f>IF(W295="","",VLOOKUP(W295,'[2]シフト記号表（勤務時間帯）'!$C$6:$U$35,19,FALSE))</f>
        <v/>
      </c>
      <c r="X297" s="60" t="str">
        <f>IF(X295="","",VLOOKUP(X295,'[2]シフト記号表（勤務時間帯）'!$C$6:$U$35,19,FALSE))</f>
        <v/>
      </c>
      <c r="Y297" s="61" t="str">
        <f>IF(Y295="","",VLOOKUP(Y295,'[2]シフト記号表（勤務時間帯）'!$C$6:$U$35,19,FALSE))</f>
        <v/>
      </c>
      <c r="Z297" s="59" t="str">
        <f>IF(Z295="","",VLOOKUP(Z295,'[2]シフト記号表（勤務時間帯）'!$C$6:$U$35,19,FALSE))</f>
        <v/>
      </c>
      <c r="AA297" s="60" t="str">
        <f>IF(AA295="","",VLOOKUP(AA295,'[2]シフト記号表（勤務時間帯）'!$C$6:$U$35,19,FALSE))</f>
        <v/>
      </c>
      <c r="AB297" s="60" t="str">
        <f>IF(AB295="","",VLOOKUP(AB295,'[2]シフト記号表（勤務時間帯）'!$C$6:$U$35,19,FALSE))</f>
        <v/>
      </c>
      <c r="AC297" s="60" t="str">
        <f>IF(AC295="","",VLOOKUP(AC295,'[2]シフト記号表（勤務時間帯）'!$C$6:$U$35,19,FALSE))</f>
        <v/>
      </c>
      <c r="AD297" s="60" t="str">
        <f>IF(AD295="","",VLOOKUP(AD295,'[2]シフト記号表（勤務時間帯）'!$C$6:$U$35,19,FALSE))</f>
        <v/>
      </c>
      <c r="AE297" s="60" t="str">
        <f>IF(AE295="","",VLOOKUP(AE295,'[2]シフト記号表（勤務時間帯）'!$C$6:$U$35,19,FALSE))</f>
        <v/>
      </c>
      <c r="AF297" s="61" t="str">
        <f>IF(AF295="","",VLOOKUP(AF295,'[2]シフト記号表（勤務時間帯）'!$C$6:$U$35,19,FALSE))</f>
        <v/>
      </c>
      <c r="AG297" s="59" t="str">
        <f>IF(AG295="","",VLOOKUP(AG295,'[2]シフト記号表（勤務時間帯）'!$C$6:$U$35,19,FALSE))</f>
        <v/>
      </c>
      <c r="AH297" s="60" t="str">
        <f>IF(AH295="","",VLOOKUP(AH295,'[2]シフト記号表（勤務時間帯）'!$C$6:$U$35,19,FALSE))</f>
        <v/>
      </c>
      <c r="AI297" s="60" t="str">
        <f>IF(AI295="","",VLOOKUP(AI295,'[2]シフト記号表（勤務時間帯）'!$C$6:$U$35,19,FALSE))</f>
        <v/>
      </c>
      <c r="AJ297" s="60" t="str">
        <f>IF(AJ295="","",VLOOKUP(AJ295,'[2]シフト記号表（勤務時間帯）'!$C$6:$U$35,19,FALSE))</f>
        <v/>
      </c>
      <c r="AK297" s="60" t="str">
        <f>IF(AK295="","",VLOOKUP(AK295,'[2]シフト記号表（勤務時間帯）'!$C$6:$U$35,19,FALSE))</f>
        <v/>
      </c>
      <c r="AL297" s="60" t="str">
        <f>IF(AL295="","",VLOOKUP(AL295,'[2]シフト記号表（勤務時間帯）'!$C$6:$U$35,19,FALSE))</f>
        <v/>
      </c>
      <c r="AM297" s="61" t="str">
        <f>IF(AM295="","",VLOOKUP(AM295,'[2]シフト記号表（勤務時間帯）'!$C$6:$U$35,19,FALSE))</f>
        <v/>
      </c>
      <c r="AN297" s="59" t="str">
        <f>IF(AN295="","",VLOOKUP(AN295,'[2]シフト記号表（勤務時間帯）'!$C$6:$U$35,19,FALSE))</f>
        <v/>
      </c>
      <c r="AO297" s="60" t="str">
        <f>IF(AO295="","",VLOOKUP(AO295,'[2]シフト記号表（勤務時間帯）'!$C$6:$U$35,19,FALSE))</f>
        <v/>
      </c>
      <c r="AP297" s="60" t="str">
        <f>IF(AP295="","",VLOOKUP(AP295,'[2]シフト記号表（勤務時間帯）'!$C$6:$U$35,19,FALSE))</f>
        <v/>
      </c>
      <c r="AQ297" s="60" t="str">
        <f>IF(AQ295="","",VLOOKUP(AQ295,'[2]シフト記号表（勤務時間帯）'!$C$6:$U$35,19,FALSE))</f>
        <v/>
      </c>
      <c r="AR297" s="60" t="str">
        <f>IF(AR295="","",VLOOKUP(AR295,'[2]シフト記号表（勤務時間帯）'!$C$6:$U$35,19,FALSE))</f>
        <v/>
      </c>
      <c r="AS297" s="60" t="str">
        <f>IF(AS295="","",VLOOKUP(AS295,'[2]シフト記号表（勤務時間帯）'!$C$6:$U$35,19,FALSE))</f>
        <v/>
      </c>
      <c r="AT297" s="61" t="str">
        <f>IF(AT295="","",VLOOKUP(AT295,'[2]シフト記号表（勤務時間帯）'!$C$6:$U$35,19,FALSE))</f>
        <v/>
      </c>
      <c r="AU297" s="59" t="str">
        <f>IF(AU295="","",VLOOKUP(AU295,'[2]シフト記号表（勤務時間帯）'!$C$6:$U$35,19,FALSE))</f>
        <v/>
      </c>
      <c r="AV297" s="60" t="str">
        <f>IF(AV295="","",VLOOKUP(AV295,'[2]シフト記号表（勤務時間帯）'!$C$6:$U$35,19,FALSE))</f>
        <v/>
      </c>
      <c r="AW297" s="60" t="str">
        <f>IF(AW295="","",VLOOKUP(AW295,'[2]シフト記号表（勤務時間帯）'!$C$6:$U$35,19,FALSE))</f>
        <v/>
      </c>
      <c r="AX297" s="381">
        <f>IF($BB$3="４週",SUM(S297:AT297),IF($BB$3="暦月",SUM(S297:AW297),""))</f>
        <v>0</v>
      </c>
      <c r="AY297" s="382"/>
      <c r="AZ297" s="383">
        <f>IF($BB$3="４週",AX297/4,IF($BB$3="暦月",'通所介護（100名）'!AX297/('通所介護（100名）'!$BB$8/7),""))</f>
        <v>0</v>
      </c>
      <c r="BA297" s="384"/>
      <c r="BB297" s="313"/>
      <c r="BC297" s="289"/>
      <c r="BD297" s="289"/>
      <c r="BE297" s="289"/>
      <c r="BF297" s="290"/>
    </row>
    <row r="298" spans="2:58" ht="20.25" customHeight="1" x14ac:dyDescent="0.2">
      <c r="B298" s="385">
        <f>B295+1</f>
        <v>93</v>
      </c>
      <c r="C298" s="294"/>
      <c r="D298" s="295"/>
      <c r="E298" s="296"/>
      <c r="F298" s="126"/>
      <c r="G298" s="282"/>
      <c r="H298" s="284"/>
      <c r="I298" s="264"/>
      <c r="J298" s="264"/>
      <c r="K298" s="265"/>
      <c r="L298" s="285"/>
      <c r="M298" s="286"/>
      <c r="N298" s="286"/>
      <c r="O298" s="287"/>
      <c r="P298" s="630" t="s">
        <v>377</v>
      </c>
      <c r="Q298" s="631"/>
      <c r="R298" s="632"/>
      <c r="S298" s="53"/>
      <c r="T298" s="54"/>
      <c r="U298" s="54"/>
      <c r="V298" s="54"/>
      <c r="W298" s="54"/>
      <c r="X298" s="54"/>
      <c r="Y298" s="55"/>
      <c r="Z298" s="53"/>
      <c r="AA298" s="54"/>
      <c r="AB298" s="54"/>
      <c r="AC298" s="54"/>
      <c r="AD298" s="54"/>
      <c r="AE298" s="54"/>
      <c r="AF298" s="55"/>
      <c r="AG298" s="53"/>
      <c r="AH298" s="54"/>
      <c r="AI298" s="54"/>
      <c r="AJ298" s="54"/>
      <c r="AK298" s="54"/>
      <c r="AL298" s="54"/>
      <c r="AM298" s="55"/>
      <c r="AN298" s="53"/>
      <c r="AO298" s="54"/>
      <c r="AP298" s="54"/>
      <c r="AQ298" s="54"/>
      <c r="AR298" s="54"/>
      <c r="AS298" s="54"/>
      <c r="AT298" s="55"/>
      <c r="AU298" s="53"/>
      <c r="AV298" s="54"/>
      <c r="AW298" s="54"/>
      <c r="AX298" s="373"/>
      <c r="AY298" s="374"/>
      <c r="AZ298" s="375"/>
      <c r="BA298" s="376"/>
      <c r="BB298" s="311"/>
      <c r="BC298" s="286"/>
      <c r="BD298" s="286"/>
      <c r="BE298" s="286"/>
      <c r="BF298" s="287"/>
    </row>
    <row r="299" spans="2:58" ht="20.25" customHeight="1" x14ac:dyDescent="0.2">
      <c r="B299" s="385"/>
      <c r="C299" s="297"/>
      <c r="D299" s="633"/>
      <c r="E299" s="298"/>
      <c r="F299" s="23"/>
      <c r="G299" s="259"/>
      <c r="H299" s="263"/>
      <c r="I299" s="264"/>
      <c r="J299" s="264"/>
      <c r="K299" s="265"/>
      <c r="L299" s="269"/>
      <c r="M299" s="622"/>
      <c r="N299" s="622"/>
      <c r="O299" s="270"/>
      <c r="P299" s="623" t="s">
        <v>380</v>
      </c>
      <c r="Q299" s="624"/>
      <c r="R299" s="625"/>
      <c r="S299" s="56" t="str">
        <f>IF(S298="","",VLOOKUP(S298,'[2]シフト記号表（勤務時間帯）'!$C$6:$K$35,9,FALSE))</f>
        <v/>
      </c>
      <c r="T299" s="57" t="str">
        <f>IF(T298="","",VLOOKUP(T298,'[2]シフト記号表（勤務時間帯）'!$C$6:$K$35,9,FALSE))</f>
        <v/>
      </c>
      <c r="U299" s="57" t="str">
        <f>IF(U298="","",VLOOKUP(U298,'[2]シフト記号表（勤務時間帯）'!$C$6:$K$35,9,FALSE))</f>
        <v/>
      </c>
      <c r="V299" s="57" t="str">
        <f>IF(V298="","",VLOOKUP(V298,'[2]シフト記号表（勤務時間帯）'!$C$6:$K$35,9,FALSE))</f>
        <v/>
      </c>
      <c r="W299" s="57" t="str">
        <f>IF(W298="","",VLOOKUP(W298,'[2]シフト記号表（勤務時間帯）'!$C$6:$K$35,9,FALSE))</f>
        <v/>
      </c>
      <c r="X299" s="57" t="str">
        <f>IF(X298="","",VLOOKUP(X298,'[2]シフト記号表（勤務時間帯）'!$C$6:$K$35,9,FALSE))</f>
        <v/>
      </c>
      <c r="Y299" s="58" t="str">
        <f>IF(Y298="","",VLOOKUP(Y298,'[2]シフト記号表（勤務時間帯）'!$C$6:$K$35,9,FALSE))</f>
        <v/>
      </c>
      <c r="Z299" s="56" t="str">
        <f>IF(Z298="","",VLOOKUP(Z298,'[2]シフト記号表（勤務時間帯）'!$C$6:$K$35,9,FALSE))</f>
        <v/>
      </c>
      <c r="AA299" s="57" t="str">
        <f>IF(AA298="","",VLOOKUP(AA298,'[2]シフト記号表（勤務時間帯）'!$C$6:$K$35,9,FALSE))</f>
        <v/>
      </c>
      <c r="AB299" s="57" t="str">
        <f>IF(AB298="","",VLOOKUP(AB298,'[2]シフト記号表（勤務時間帯）'!$C$6:$K$35,9,FALSE))</f>
        <v/>
      </c>
      <c r="AC299" s="57" t="str">
        <f>IF(AC298="","",VLOOKUP(AC298,'[2]シフト記号表（勤務時間帯）'!$C$6:$K$35,9,FALSE))</f>
        <v/>
      </c>
      <c r="AD299" s="57" t="str">
        <f>IF(AD298="","",VLOOKUP(AD298,'[2]シフト記号表（勤務時間帯）'!$C$6:$K$35,9,FALSE))</f>
        <v/>
      </c>
      <c r="AE299" s="57" t="str">
        <f>IF(AE298="","",VLOOKUP(AE298,'[2]シフト記号表（勤務時間帯）'!$C$6:$K$35,9,FALSE))</f>
        <v/>
      </c>
      <c r="AF299" s="58" t="str">
        <f>IF(AF298="","",VLOOKUP(AF298,'[2]シフト記号表（勤務時間帯）'!$C$6:$K$35,9,FALSE))</f>
        <v/>
      </c>
      <c r="AG299" s="56" t="str">
        <f>IF(AG298="","",VLOOKUP(AG298,'[2]シフト記号表（勤務時間帯）'!$C$6:$K$35,9,FALSE))</f>
        <v/>
      </c>
      <c r="AH299" s="57" t="str">
        <f>IF(AH298="","",VLOOKUP(AH298,'[2]シフト記号表（勤務時間帯）'!$C$6:$K$35,9,FALSE))</f>
        <v/>
      </c>
      <c r="AI299" s="57" t="str">
        <f>IF(AI298="","",VLOOKUP(AI298,'[2]シフト記号表（勤務時間帯）'!$C$6:$K$35,9,FALSE))</f>
        <v/>
      </c>
      <c r="AJ299" s="57" t="str">
        <f>IF(AJ298="","",VLOOKUP(AJ298,'[2]シフト記号表（勤務時間帯）'!$C$6:$K$35,9,FALSE))</f>
        <v/>
      </c>
      <c r="AK299" s="57" t="str">
        <f>IF(AK298="","",VLOOKUP(AK298,'[2]シフト記号表（勤務時間帯）'!$C$6:$K$35,9,FALSE))</f>
        <v/>
      </c>
      <c r="AL299" s="57" t="str">
        <f>IF(AL298="","",VLOOKUP(AL298,'[2]シフト記号表（勤務時間帯）'!$C$6:$K$35,9,FALSE))</f>
        <v/>
      </c>
      <c r="AM299" s="58" t="str">
        <f>IF(AM298="","",VLOOKUP(AM298,'[2]シフト記号表（勤務時間帯）'!$C$6:$K$35,9,FALSE))</f>
        <v/>
      </c>
      <c r="AN299" s="56" t="str">
        <f>IF(AN298="","",VLOOKUP(AN298,'[2]シフト記号表（勤務時間帯）'!$C$6:$K$35,9,FALSE))</f>
        <v/>
      </c>
      <c r="AO299" s="57" t="str">
        <f>IF(AO298="","",VLOOKUP(AO298,'[2]シフト記号表（勤務時間帯）'!$C$6:$K$35,9,FALSE))</f>
        <v/>
      </c>
      <c r="AP299" s="57" t="str">
        <f>IF(AP298="","",VLOOKUP(AP298,'[2]シフト記号表（勤務時間帯）'!$C$6:$K$35,9,FALSE))</f>
        <v/>
      </c>
      <c r="AQ299" s="57" t="str">
        <f>IF(AQ298="","",VLOOKUP(AQ298,'[2]シフト記号表（勤務時間帯）'!$C$6:$K$35,9,FALSE))</f>
        <v/>
      </c>
      <c r="AR299" s="57" t="str">
        <f>IF(AR298="","",VLOOKUP(AR298,'[2]シフト記号表（勤務時間帯）'!$C$6:$K$35,9,FALSE))</f>
        <v/>
      </c>
      <c r="AS299" s="57" t="str">
        <f>IF(AS298="","",VLOOKUP(AS298,'[2]シフト記号表（勤務時間帯）'!$C$6:$K$35,9,FALSE))</f>
        <v/>
      </c>
      <c r="AT299" s="58" t="str">
        <f>IF(AT298="","",VLOOKUP(AT298,'[2]シフト記号表（勤務時間帯）'!$C$6:$K$35,9,FALSE))</f>
        <v/>
      </c>
      <c r="AU299" s="56" t="str">
        <f>IF(AU298="","",VLOOKUP(AU298,'[2]シフト記号表（勤務時間帯）'!$C$6:$K$35,9,FALSE))</f>
        <v/>
      </c>
      <c r="AV299" s="57" t="str">
        <f>IF(AV298="","",VLOOKUP(AV298,'[2]シフト記号表（勤務時間帯）'!$C$6:$K$35,9,FALSE))</f>
        <v/>
      </c>
      <c r="AW299" s="57" t="str">
        <f>IF(AW298="","",VLOOKUP(AW298,'[2]シフト記号表（勤務時間帯）'!$C$6:$K$35,9,FALSE))</f>
        <v/>
      </c>
      <c r="AX299" s="377">
        <f>IF($BB$3="４週",SUM(S299:AT299),IF($BB$3="暦月",SUM(S299:AW299),""))</f>
        <v>0</v>
      </c>
      <c r="AY299" s="378"/>
      <c r="AZ299" s="379">
        <f>IF($BB$3="４週",AX299/4,IF($BB$3="暦月",'通所介護（100名）'!AX299/('通所介護（100名）'!$BB$8/7),""))</f>
        <v>0</v>
      </c>
      <c r="BA299" s="380"/>
      <c r="BB299" s="312"/>
      <c r="BC299" s="622"/>
      <c r="BD299" s="622"/>
      <c r="BE299" s="622"/>
      <c r="BF299" s="270"/>
    </row>
    <row r="300" spans="2:58" ht="20.25" customHeight="1" x14ac:dyDescent="0.2">
      <c r="B300" s="385"/>
      <c r="C300" s="299"/>
      <c r="D300" s="300"/>
      <c r="E300" s="301"/>
      <c r="F300" s="62">
        <f>C298</f>
        <v>0</v>
      </c>
      <c r="G300" s="283"/>
      <c r="H300" s="263"/>
      <c r="I300" s="264"/>
      <c r="J300" s="264"/>
      <c r="K300" s="265"/>
      <c r="L300" s="288"/>
      <c r="M300" s="289"/>
      <c r="N300" s="289"/>
      <c r="O300" s="290"/>
      <c r="P300" s="627" t="s">
        <v>381</v>
      </c>
      <c r="Q300" s="628"/>
      <c r="R300" s="629"/>
      <c r="S300" s="59" t="str">
        <f>IF(S298="","",VLOOKUP(S298,'[2]シフト記号表（勤務時間帯）'!$C$6:$U$35,19,FALSE))</f>
        <v/>
      </c>
      <c r="T300" s="60" t="str">
        <f>IF(T298="","",VLOOKUP(T298,'[2]シフト記号表（勤務時間帯）'!$C$6:$U$35,19,FALSE))</f>
        <v/>
      </c>
      <c r="U300" s="60" t="str">
        <f>IF(U298="","",VLOOKUP(U298,'[2]シフト記号表（勤務時間帯）'!$C$6:$U$35,19,FALSE))</f>
        <v/>
      </c>
      <c r="V300" s="60" t="str">
        <f>IF(V298="","",VLOOKUP(V298,'[2]シフト記号表（勤務時間帯）'!$C$6:$U$35,19,FALSE))</f>
        <v/>
      </c>
      <c r="W300" s="60" t="str">
        <f>IF(W298="","",VLOOKUP(W298,'[2]シフト記号表（勤務時間帯）'!$C$6:$U$35,19,FALSE))</f>
        <v/>
      </c>
      <c r="X300" s="60" t="str">
        <f>IF(X298="","",VLOOKUP(X298,'[2]シフト記号表（勤務時間帯）'!$C$6:$U$35,19,FALSE))</f>
        <v/>
      </c>
      <c r="Y300" s="61" t="str">
        <f>IF(Y298="","",VLOOKUP(Y298,'[2]シフト記号表（勤務時間帯）'!$C$6:$U$35,19,FALSE))</f>
        <v/>
      </c>
      <c r="Z300" s="59" t="str">
        <f>IF(Z298="","",VLOOKUP(Z298,'[2]シフト記号表（勤務時間帯）'!$C$6:$U$35,19,FALSE))</f>
        <v/>
      </c>
      <c r="AA300" s="60" t="str">
        <f>IF(AA298="","",VLOOKUP(AA298,'[2]シフト記号表（勤務時間帯）'!$C$6:$U$35,19,FALSE))</f>
        <v/>
      </c>
      <c r="AB300" s="60" t="str">
        <f>IF(AB298="","",VLOOKUP(AB298,'[2]シフト記号表（勤務時間帯）'!$C$6:$U$35,19,FALSE))</f>
        <v/>
      </c>
      <c r="AC300" s="60" t="str">
        <f>IF(AC298="","",VLOOKUP(AC298,'[2]シフト記号表（勤務時間帯）'!$C$6:$U$35,19,FALSE))</f>
        <v/>
      </c>
      <c r="AD300" s="60" t="str">
        <f>IF(AD298="","",VLOOKUP(AD298,'[2]シフト記号表（勤務時間帯）'!$C$6:$U$35,19,FALSE))</f>
        <v/>
      </c>
      <c r="AE300" s="60" t="str">
        <f>IF(AE298="","",VLOOKUP(AE298,'[2]シフト記号表（勤務時間帯）'!$C$6:$U$35,19,FALSE))</f>
        <v/>
      </c>
      <c r="AF300" s="61" t="str">
        <f>IF(AF298="","",VLOOKUP(AF298,'[2]シフト記号表（勤務時間帯）'!$C$6:$U$35,19,FALSE))</f>
        <v/>
      </c>
      <c r="AG300" s="59" t="str">
        <f>IF(AG298="","",VLOOKUP(AG298,'[2]シフト記号表（勤務時間帯）'!$C$6:$U$35,19,FALSE))</f>
        <v/>
      </c>
      <c r="AH300" s="60" t="str">
        <f>IF(AH298="","",VLOOKUP(AH298,'[2]シフト記号表（勤務時間帯）'!$C$6:$U$35,19,FALSE))</f>
        <v/>
      </c>
      <c r="AI300" s="60" t="str">
        <f>IF(AI298="","",VLOOKUP(AI298,'[2]シフト記号表（勤務時間帯）'!$C$6:$U$35,19,FALSE))</f>
        <v/>
      </c>
      <c r="AJ300" s="60" t="str">
        <f>IF(AJ298="","",VLOOKUP(AJ298,'[2]シフト記号表（勤務時間帯）'!$C$6:$U$35,19,FALSE))</f>
        <v/>
      </c>
      <c r="AK300" s="60" t="str">
        <f>IF(AK298="","",VLOOKUP(AK298,'[2]シフト記号表（勤務時間帯）'!$C$6:$U$35,19,FALSE))</f>
        <v/>
      </c>
      <c r="AL300" s="60" t="str">
        <f>IF(AL298="","",VLOOKUP(AL298,'[2]シフト記号表（勤務時間帯）'!$C$6:$U$35,19,FALSE))</f>
        <v/>
      </c>
      <c r="AM300" s="61" t="str">
        <f>IF(AM298="","",VLOOKUP(AM298,'[2]シフト記号表（勤務時間帯）'!$C$6:$U$35,19,FALSE))</f>
        <v/>
      </c>
      <c r="AN300" s="59" t="str">
        <f>IF(AN298="","",VLOOKUP(AN298,'[2]シフト記号表（勤務時間帯）'!$C$6:$U$35,19,FALSE))</f>
        <v/>
      </c>
      <c r="AO300" s="60" t="str">
        <f>IF(AO298="","",VLOOKUP(AO298,'[2]シフト記号表（勤務時間帯）'!$C$6:$U$35,19,FALSE))</f>
        <v/>
      </c>
      <c r="AP300" s="60" t="str">
        <f>IF(AP298="","",VLOOKUP(AP298,'[2]シフト記号表（勤務時間帯）'!$C$6:$U$35,19,FALSE))</f>
        <v/>
      </c>
      <c r="AQ300" s="60" t="str">
        <f>IF(AQ298="","",VLOOKUP(AQ298,'[2]シフト記号表（勤務時間帯）'!$C$6:$U$35,19,FALSE))</f>
        <v/>
      </c>
      <c r="AR300" s="60" t="str">
        <f>IF(AR298="","",VLOOKUP(AR298,'[2]シフト記号表（勤務時間帯）'!$C$6:$U$35,19,FALSE))</f>
        <v/>
      </c>
      <c r="AS300" s="60" t="str">
        <f>IF(AS298="","",VLOOKUP(AS298,'[2]シフト記号表（勤務時間帯）'!$C$6:$U$35,19,FALSE))</f>
        <v/>
      </c>
      <c r="AT300" s="61" t="str">
        <f>IF(AT298="","",VLOOKUP(AT298,'[2]シフト記号表（勤務時間帯）'!$C$6:$U$35,19,FALSE))</f>
        <v/>
      </c>
      <c r="AU300" s="59" t="str">
        <f>IF(AU298="","",VLOOKUP(AU298,'[2]シフト記号表（勤務時間帯）'!$C$6:$U$35,19,FALSE))</f>
        <v/>
      </c>
      <c r="AV300" s="60" t="str">
        <f>IF(AV298="","",VLOOKUP(AV298,'[2]シフト記号表（勤務時間帯）'!$C$6:$U$35,19,FALSE))</f>
        <v/>
      </c>
      <c r="AW300" s="60" t="str">
        <f>IF(AW298="","",VLOOKUP(AW298,'[2]シフト記号表（勤務時間帯）'!$C$6:$U$35,19,FALSE))</f>
        <v/>
      </c>
      <c r="AX300" s="381">
        <f>IF($BB$3="４週",SUM(S300:AT300),IF($BB$3="暦月",SUM(S300:AW300),""))</f>
        <v>0</v>
      </c>
      <c r="AY300" s="382"/>
      <c r="AZ300" s="383">
        <f>IF($BB$3="４週",AX300/4,IF($BB$3="暦月",'通所介護（100名）'!AX300/('通所介護（100名）'!$BB$8/7),""))</f>
        <v>0</v>
      </c>
      <c r="BA300" s="384"/>
      <c r="BB300" s="313"/>
      <c r="BC300" s="289"/>
      <c r="BD300" s="289"/>
      <c r="BE300" s="289"/>
      <c r="BF300" s="290"/>
    </row>
    <row r="301" spans="2:58" ht="20.25" customHeight="1" x14ac:dyDescent="0.2">
      <c r="B301" s="385">
        <f>B298+1</f>
        <v>94</v>
      </c>
      <c r="C301" s="294"/>
      <c r="D301" s="295"/>
      <c r="E301" s="296"/>
      <c r="F301" s="126"/>
      <c r="G301" s="282"/>
      <c r="H301" s="284"/>
      <c r="I301" s="264"/>
      <c r="J301" s="264"/>
      <c r="K301" s="265"/>
      <c r="L301" s="285"/>
      <c r="M301" s="286"/>
      <c r="N301" s="286"/>
      <c r="O301" s="287"/>
      <c r="P301" s="630" t="s">
        <v>377</v>
      </c>
      <c r="Q301" s="631"/>
      <c r="R301" s="632"/>
      <c r="S301" s="53"/>
      <c r="T301" s="54"/>
      <c r="U301" s="54"/>
      <c r="V301" s="54"/>
      <c r="W301" s="54"/>
      <c r="X301" s="54"/>
      <c r="Y301" s="55"/>
      <c r="Z301" s="53"/>
      <c r="AA301" s="54"/>
      <c r="AB301" s="54"/>
      <c r="AC301" s="54"/>
      <c r="AD301" s="54"/>
      <c r="AE301" s="54"/>
      <c r="AF301" s="55"/>
      <c r="AG301" s="53"/>
      <c r="AH301" s="54"/>
      <c r="AI301" s="54"/>
      <c r="AJ301" s="54"/>
      <c r="AK301" s="54"/>
      <c r="AL301" s="54"/>
      <c r="AM301" s="55"/>
      <c r="AN301" s="53"/>
      <c r="AO301" s="54"/>
      <c r="AP301" s="54"/>
      <c r="AQ301" s="54"/>
      <c r="AR301" s="54"/>
      <c r="AS301" s="54"/>
      <c r="AT301" s="55"/>
      <c r="AU301" s="53"/>
      <c r="AV301" s="54"/>
      <c r="AW301" s="54"/>
      <c r="AX301" s="373"/>
      <c r="AY301" s="374"/>
      <c r="AZ301" s="375"/>
      <c r="BA301" s="376"/>
      <c r="BB301" s="311"/>
      <c r="BC301" s="286"/>
      <c r="BD301" s="286"/>
      <c r="BE301" s="286"/>
      <c r="BF301" s="287"/>
    </row>
    <row r="302" spans="2:58" ht="20.25" customHeight="1" x14ac:dyDescent="0.2">
      <c r="B302" s="385"/>
      <c r="C302" s="297"/>
      <c r="D302" s="633"/>
      <c r="E302" s="298"/>
      <c r="F302" s="23"/>
      <c r="G302" s="259"/>
      <c r="H302" s="263"/>
      <c r="I302" s="264"/>
      <c r="J302" s="264"/>
      <c r="K302" s="265"/>
      <c r="L302" s="269"/>
      <c r="M302" s="622"/>
      <c r="N302" s="622"/>
      <c r="O302" s="270"/>
      <c r="P302" s="623" t="s">
        <v>380</v>
      </c>
      <c r="Q302" s="624"/>
      <c r="R302" s="625"/>
      <c r="S302" s="56" t="str">
        <f>IF(S301="","",VLOOKUP(S301,'[2]シフト記号表（勤務時間帯）'!$C$6:$K$35,9,FALSE))</f>
        <v/>
      </c>
      <c r="T302" s="57" t="str">
        <f>IF(T301="","",VLOOKUP(T301,'[2]シフト記号表（勤務時間帯）'!$C$6:$K$35,9,FALSE))</f>
        <v/>
      </c>
      <c r="U302" s="57" t="str">
        <f>IF(U301="","",VLOOKUP(U301,'[2]シフト記号表（勤務時間帯）'!$C$6:$K$35,9,FALSE))</f>
        <v/>
      </c>
      <c r="V302" s="57" t="str">
        <f>IF(V301="","",VLOOKUP(V301,'[2]シフト記号表（勤務時間帯）'!$C$6:$K$35,9,FALSE))</f>
        <v/>
      </c>
      <c r="W302" s="57" t="str">
        <f>IF(W301="","",VLOOKUP(W301,'[2]シフト記号表（勤務時間帯）'!$C$6:$K$35,9,FALSE))</f>
        <v/>
      </c>
      <c r="X302" s="57" t="str">
        <f>IF(X301="","",VLOOKUP(X301,'[2]シフト記号表（勤務時間帯）'!$C$6:$K$35,9,FALSE))</f>
        <v/>
      </c>
      <c r="Y302" s="58" t="str">
        <f>IF(Y301="","",VLOOKUP(Y301,'[2]シフト記号表（勤務時間帯）'!$C$6:$K$35,9,FALSE))</f>
        <v/>
      </c>
      <c r="Z302" s="56" t="str">
        <f>IF(Z301="","",VLOOKUP(Z301,'[2]シフト記号表（勤務時間帯）'!$C$6:$K$35,9,FALSE))</f>
        <v/>
      </c>
      <c r="AA302" s="57" t="str">
        <f>IF(AA301="","",VLOOKUP(AA301,'[2]シフト記号表（勤務時間帯）'!$C$6:$K$35,9,FALSE))</f>
        <v/>
      </c>
      <c r="AB302" s="57" t="str">
        <f>IF(AB301="","",VLOOKUP(AB301,'[2]シフト記号表（勤務時間帯）'!$C$6:$K$35,9,FALSE))</f>
        <v/>
      </c>
      <c r="AC302" s="57" t="str">
        <f>IF(AC301="","",VLOOKUP(AC301,'[2]シフト記号表（勤務時間帯）'!$C$6:$K$35,9,FALSE))</f>
        <v/>
      </c>
      <c r="AD302" s="57" t="str">
        <f>IF(AD301="","",VLOOKUP(AD301,'[2]シフト記号表（勤務時間帯）'!$C$6:$K$35,9,FALSE))</f>
        <v/>
      </c>
      <c r="AE302" s="57" t="str">
        <f>IF(AE301="","",VLOOKUP(AE301,'[2]シフト記号表（勤務時間帯）'!$C$6:$K$35,9,FALSE))</f>
        <v/>
      </c>
      <c r="AF302" s="58" t="str">
        <f>IF(AF301="","",VLOOKUP(AF301,'[2]シフト記号表（勤務時間帯）'!$C$6:$K$35,9,FALSE))</f>
        <v/>
      </c>
      <c r="AG302" s="56" t="str">
        <f>IF(AG301="","",VLOOKUP(AG301,'[2]シフト記号表（勤務時間帯）'!$C$6:$K$35,9,FALSE))</f>
        <v/>
      </c>
      <c r="AH302" s="57" t="str">
        <f>IF(AH301="","",VLOOKUP(AH301,'[2]シフト記号表（勤務時間帯）'!$C$6:$K$35,9,FALSE))</f>
        <v/>
      </c>
      <c r="AI302" s="57" t="str">
        <f>IF(AI301="","",VLOOKUP(AI301,'[2]シフト記号表（勤務時間帯）'!$C$6:$K$35,9,FALSE))</f>
        <v/>
      </c>
      <c r="AJ302" s="57" t="str">
        <f>IF(AJ301="","",VLOOKUP(AJ301,'[2]シフト記号表（勤務時間帯）'!$C$6:$K$35,9,FALSE))</f>
        <v/>
      </c>
      <c r="AK302" s="57" t="str">
        <f>IF(AK301="","",VLOOKUP(AK301,'[2]シフト記号表（勤務時間帯）'!$C$6:$K$35,9,FALSE))</f>
        <v/>
      </c>
      <c r="AL302" s="57" t="str">
        <f>IF(AL301="","",VLOOKUP(AL301,'[2]シフト記号表（勤務時間帯）'!$C$6:$K$35,9,FALSE))</f>
        <v/>
      </c>
      <c r="AM302" s="58" t="str">
        <f>IF(AM301="","",VLOOKUP(AM301,'[2]シフト記号表（勤務時間帯）'!$C$6:$K$35,9,FALSE))</f>
        <v/>
      </c>
      <c r="AN302" s="56" t="str">
        <f>IF(AN301="","",VLOOKUP(AN301,'[2]シフト記号表（勤務時間帯）'!$C$6:$K$35,9,FALSE))</f>
        <v/>
      </c>
      <c r="AO302" s="57" t="str">
        <f>IF(AO301="","",VLOOKUP(AO301,'[2]シフト記号表（勤務時間帯）'!$C$6:$K$35,9,FALSE))</f>
        <v/>
      </c>
      <c r="AP302" s="57" t="str">
        <f>IF(AP301="","",VLOOKUP(AP301,'[2]シフト記号表（勤務時間帯）'!$C$6:$K$35,9,FALSE))</f>
        <v/>
      </c>
      <c r="AQ302" s="57" t="str">
        <f>IF(AQ301="","",VLOOKUP(AQ301,'[2]シフト記号表（勤務時間帯）'!$C$6:$K$35,9,FALSE))</f>
        <v/>
      </c>
      <c r="AR302" s="57" t="str">
        <f>IF(AR301="","",VLOOKUP(AR301,'[2]シフト記号表（勤務時間帯）'!$C$6:$K$35,9,FALSE))</f>
        <v/>
      </c>
      <c r="AS302" s="57" t="str">
        <f>IF(AS301="","",VLOOKUP(AS301,'[2]シフト記号表（勤務時間帯）'!$C$6:$K$35,9,FALSE))</f>
        <v/>
      </c>
      <c r="AT302" s="58" t="str">
        <f>IF(AT301="","",VLOOKUP(AT301,'[2]シフト記号表（勤務時間帯）'!$C$6:$K$35,9,FALSE))</f>
        <v/>
      </c>
      <c r="AU302" s="56" t="str">
        <f>IF(AU301="","",VLOOKUP(AU301,'[2]シフト記号表（勤務時間帯）'!$C$6:$K$35,9,FALSE))</f>
        <v/>
      </c>
      <c r="AV302" s="57" t="str">
        <f>IF(AV301="","",VLOOKUP(AV301,'[2]シフト記号表（勤務時間帯）'!$C$6:$K$35,9,FALSE))</f>
        <v/>
      </c>
      <c r="AW302" s="57" t="str">
        <f>IF(AW301="","",VLOOKUP(AW301,'[2]シフト記号表（勤務時間帯）'!$C$6:$K$35,9,FALSE))</f>
        <v/>
      </c>
      <c r="AX302" s="377">
        <f>IF($BB$3="４週",SUM(S302:AT302),IF($BB$3="暦月",SUM(S302:AW302),""))</f>
        <v>0</v>
      </c>
      <c r="AY302" s="378"/>
      <c r="AZ302" s="379">
        <f>IF($BB$3="４週",AX302/4,IF($BB$3="暦月",'通所介護（100名）'!AX302/('通所介護（100名）'!$BB$8/7),""))</f>
        <v>0</v>
      </c>
      <c r="BA302" s="380"/>
      <c r="BB302" s="312"/>
      <c r="BC302" s="622"/>
      <c r="BD302" s="622"/>
      <c r="BE302" s="622"/>
      <c r="BF302" s="270"/>
    </row>
    <row r="303" spans="2:58" ht="20.25" customHeight="1" x14ac:dyDescent="0.2">
      <c r="B303" s="385"/>
      <c r="C303" s="299"/>
      <c r="D303" s="300"/>
      <c r="E303" s="301"/>
      <c r="F303" s="62">
        <f>C301</f>
        <v>0</v>
      </c>
      <c r="G303" s="283"/>
      <c r="H303" s="263"/>
      <c r="I303" s="264"/>
      <c r="J303" s="264"/>
      <c r="K303" s="265"/>
      <c r="L303" s="288"/>
      <c r="M303" s="289"/>
      <c r="N303" s="289"/>
      <c r="O303" s="290"/>
      <c r="P303" s="627" t="s">
        <v>381</v>
      </c>
      <c r="Q303" s="628"/>
      <c r="R303" s="629"/>
      <c r="S303" s="59" t="str">
        <f>IF(S301="","",VLOOKUP(S301,'[2]シフト記号表（勤務時間帯）'!$C$6:$U$35,19,FALSE))</f>
        <v/>
      </c>
      <c r="T303" s="60" t="str">
        <f>IF(T301="","",VLOOKUP(T301,'[2]シフト記号表（勤務時間帯）'!$C$6:$U$35,19,FALSE))</f>
        <v/>
      </c>
      <c r="U303" s="60" t="str">
        <f>IF(U301="","",VLOOKUP(U301,'[2]シフト記号表（勤務時間帯）'!$C$6:$U$35,19,FALSE))</f>
        <v/>
      </c>
      <c r="V303" s="60" t="str">
        <f>IF(V301="","",VLOOKUP(V301,'[2]シフト記号表（勤務時間帯）'!$C$6:$U$35,19,FALSE))</f>
        <v/>
      </c>
      <c r="W303" s="60" t="str">
        <f>IF(W301="","",VLOOKUP(W301,'[2]シフト記号表（勤務時間帯）'!$C$6:$U$35,19,FALSE))</f>
        <v/>
      </c>
      <c r="X303" s="60" t="str">
        <f>IF(X301="","",VLOOKUP(X301,'[2]シフト記号表（勤務時間帯）'!$C$6:$U$35,19,FALSE))</f>
        <v/>
      </c>
      <c r="Y303" s="61" t="str">
        <f>IF(Y301="","",VLOOKUP(Y301,'[2]シフト記号表（勤務時間帯）'!$C$6:$U$35,19,FALSE))</f>
        <v/>
      </c>
      <c r="Z303" s="59" t="str">
        <f>IF(Z301="","",VLOOKUP(Z301,'[2]シフト記号表（勤務時間帯）'!$C$6:$U$35,19,FALSE))</f>
        <v/>
      </c>
      <c r="AA303" s="60" t="str">
        <f>IF(AA301="","",VLOOKUP(AA301,'[2]シフト記号表（勤務時間帯）'!$C$6:$U$35,19,FALSE))</f>
        <v/>
      </c>
      <c r="AB303" s="60" t="str">
        <f>IF(AB301="","",VLOOKUP(AB301,'[2]シフト記号表（勤務時間帯）'!$C$6:$U$35,19,FALSE))</f>
        <v/>
      </c>
      <c r="AC303" s="60" t="str">
        <f>IF(AC301="","",VLOOKUP(AC301,'[2]シフト記号表（勤務時間帯）'!$C$6:$U$35,19,FALSE))</f>
        <v/>
      </c>
      <c r="AD303" s="60" t="str">
        <f>IF(AD301="","",VLOOKUP(AD301,'[2]シフト記号表（勤務時間帯）'!$C$6:$U$35,19,FALSE))</f>
        <v/>
      </c>
      <c r="AE303" s="60" t="str">
        <f>IF(AE301="","",VLOOKUP(AE301,'[2]シフト記号表（勤務時間帯）'!$C$6:$U$35,19,FALSE))</f>
        <v/>
      </c>
      <c r="AF303" s="61" t="str">
        <f>IF(AF301="","",VLOOKUP(AF301,'[2]シフト記号表（勤務時間帯）'!$C$6:$U$35,19,FALSE))</f>
        <v/>
      </c>
      <c r="AG303" s="59" t="str">
        <f>IF(AG301="","",VLOOKUP(AG301,'[2]シフト記号表（勤務時間帯）'!$C$6:$U$35,19,FALSE))</f>
        <v/>
      </c>
      <c r="AH303" s="60" t="str">
        <f>IF(AH301="","",VLOOKUP(AH301,'[2]シフト記号表（勤務時間帯）'!$C$6:$U$35,19,FALSE))</f>
        <v/>
      </c>
      <c r="AI303" s="60" t="str">
        <f>IF(AI301="","",VLOOKUP(AI301,'[2]シフト記号表（勤務時間帯）'!$C$6:$U$35,19,FALSE))</f>
        <v/>
      </c>
      <c r="AJ303" s="60" t="str">
        <f>IF(AJ301="","",VLOOKUP(AJ301,'[2]シフト記号表（勤務時間帯）'!$C$6:$U$35,19,FALSE))</f>
        <v/>
      </c>
      <c r="AK303" s="60" t="str">
        <f>IF(AK301="","",VLOOKUP(AK301,'[2]シフト記号表（勤務時間帯）'!$C$6:$U$35,19,FALSE))</f>
        <v/>
      </c>
      <c r="AL303" s="60" t="str">
        <f>IF(AL301="","",VLOOKUP(AL301,'[2]シフト記号表（勤務時間帯）'!$C$6:$U$35,19,FALSE))</f>
        <v/>
      </c>
      <c r="AM303" s="61" t="str">
        <f>IF(AM301="","",VLOOKUP(AM301,'[2]シフト記号表（勤務時間帯）'!$C$6:$U$35,19,FALSE))</f>
        <v/>
      </c>
      <c r="AN303" s="59" t="str">
        <f>IF(AN301="","",VLOOKUP(AN301,'[2]シフト記号表（勤務時間帯）'!$C$6:$U$35,19,FALSE))</f>
        <v/>
      </c>
      <c r="AO303" s="60" t="str">
        <f>IF(AO301="","",VLOOKUP(AO301,'[2]シフト記号表（勤務時間帯）'!$C$6:$U$35,19,FALSE))</f>
        <v/>
      </c>
      <c r="AP303" s="60" t="str">
        <f>IF(AP301="","",VLOOKUP(AP301,'[2]シフト記号表（勤務時間帯）'!$C$6:$U$35,19,FALSE))</f>
        <v/>
      </c>
      <c r="AQ303" s="60" t="str">
        <f>IF(AQ301="","",VLOOKUP(AQ301,'[2]シフト記号表（勤務時間帯）'!$C$6:$U$35,19,FALSE))</f>
        <v/>
      </c>
      <c r="AR303" s="60" t="str">
        <f>IF(AR301="","",VLOOKUP(AR301,'[2]シフト記号表（勤務時間帯）'!$C$6:$U$35,19,FALSE))</f>
        <v/>
      </c>
      <c r="AS303" s="60" t="str">
        <f>IF(AS301="","",VLOOKUP(AS301,'[2]シフト記号表（勤務時間帯）'!$C$6:$U$35,19,FALSE))</f>
        <v/>
      </c>
      <c r="AT303" s="61" t="str">
        <f>IF(AT301="","",VLOOKUP(AT301,'[2]シフト記号表（勤務時間帯）'!$C$6:$U$35,19,FALSE))</f>
        <v/>
      </c>
      <c r="AU303" s="59" t="str">
        <f>IF(AU301="","",VLOOKUP(AU301,'[2]シフト記号表（勤務時間帯）'!$C$6:$U$35,19,FALSE))</f>
        <v/>
      </c>
      <c r="AV303" s="60" t="str">
        <f>IF(AV301="","",VLOOKUP(AV301,'[2]シフト記号表（勤務時間帯）'!$C$6:$U$35,19,FALSE))</f>
        <v/>
      </c>
      <c r="AW303" s="60" t="str">
        <f>IF(AW301="","",VLOOKUP(AW301,'[2]シフト記号表（勤務時間帯）'!$C$6:$U$35,19,FALSE))</f>
        <v/>
      </c>
      <c r="AX303" s="381">
        <f>IF($BB$3="４週",SUM(S303:AT303),IF($BB$3="暦月",SUM(S303:AW303),""))</f>
        <v>0</v>
      </c>
      <c r="AY303" s="382"/>
      <c r="AZ303" s="383">
        <f>IF($BB$3="４週",AX303/4,IF($BB$3="暦月",'通所介護（100名）'!AX303/('通所介護（100名）'!$BB$8/7),""))</f>
        <v>0</v>
      </c>
      <c r="BA303" s="384"/>
      <c r="BB303" s="313"/>
      <c r="BC303" s="289"/>
      <c r="BD303" s="289"/>
      <c r="BE303" s="289"/>
      <c r="BF303" s="290"/>
    </row>
    <row r="304" spans="2:58" ht="20.25" customHeight="1" x14ac:dyDescent="0.2">
      <c r="B304" s="385">
        <f>B301+1</f>
        <v>95</v>
      </c>
      <c r="C304" s="294"/>
      <c r="D304" s="295"/>
      <c r="E304" s="296"/>
      <c r="F304" s="126"/>
      <c r="G304" s="282"/>
      <c r="H304" s="284"/>
      <c r="I304" s="264"/>
      <c r="J304" s="264"/>
      <c r="K304" s="265"/>
      <c r="L304" s="285"/>
      <c r="M304" s="286"/>
      <c r="N304" s="286"/>
      <c r="O304" s="287"/>
      <c r="P304" s="630" t="s">
        <v>377</v>
      </c>
      <c r="Q304" s="631"/>
      <c r="R304" s="632"/>
      <c r="S304" s="53"/>
      <c r="T304" s="54"/>
      <c r="U304" s="54"/>
      <c r="V304" s="54"/>
      <c r="W304" s="54"/>
      <c r="X304" s="54"/>
      <c r="Y304" s="55"/>
      <c r="Z304" s="53"/>
      <c r="AA304" s="54"/>
      <c r="AB304" s="54"/>
      <c r="AC304" s="54"/>
      <c r="AD304" s="54"/>
      <c r="AE304" s="54"/>
      <c r="AF304" s="55"/>
      <c r="AG304" s="53"/>
      <c r="AH304" s="54"/>
      <c r="AI304" s="54"/>
      <c r="AJ304" s="54"/>
      <c r="AK304" s="54"/>
      <c r="AL304" s="54"/>
      <c r="AM304" s="55"/>
      <c r="AN304" s="53"/>
      <c r="AO304" s="54"/>
      <c r="AP304" s="54"/>
      <c r="AQ304" s="54"/>
      <c r="AR304" s="54"/>
      <c r="AS304" s="54"/>
      <c r="AT304" s="55"/>
      <c r="AU304" s="53"/>
      <c r="AV304" s="54"/>
      <c r="AW304" s="54"/>
      <c r="AX304" s="373"/>
      <c r="AY304" s="374"/>
      <c r="AZ304" s="375"/>
      <c r="BA304" s="376"/>
      <c r="BB304" s="311"/>
      <c r="BC304" s="286"/>
      <c r="BD304" s="286"/>
      <c r="BE304" s="286"/>
      <c r="BF304" s="287"/>
    </row>
    <row r="305" spans="2:58" ht="20.25" customHeight="1" x14ac:dyDescent="0.2">
      <c r="B305" s="385"/>
      <c r="C305" s="297"/>
      <c r="D305" s="633"/>
      <c r="E305" s="298"/>
      <c r="F305" s="23"/>
      <c r="G305" s="259"/>
      <c r="H305" s="263"/>
      <c r="I305" s="264"/>
      <c r="J305" s="264"/>
      <c r="K305" s="265"/>
      <c r="L305" s="269"/>
      <c r="M305" s="622"/>
      <c r="N305" s="622"/>
      <c r="O305" s="270"/>
      <c r="P305" s="623" t="s">
        <v>380</v>
      </c>
      <c r="Q305" s="624"/>
      <c r="R305" s="625"/>
      <c r="S305" s="56" t="str">
        <f>IF(S304="","",VLOOKUP(S304,'[2]シフト記号表（勤務時間帯）'!$C$6:$K$35,9,FALSE))</f>
        <v/>
      </c>
      <c r="T305" s="57" t="str">
        <f>IF(T304="","",VLOOKUP(T304,'[2]シフト記号表（勤務時間帯）'!$C$6:$K$35,9,FALSE))</f>
        <v/>
      </c>
      <c r="U305" s="57" t="str">
        <f>IF(U304="","",VLOOKUP(U304,'[2]シフト記号表（勤務時間帯）'!$C$6:$K$35,9,FALSE))</f>
        <v/>
      </c>
      <c r="V305" s="57" t="str">
        <f>IF(V304="","",VLOOKUP(V304,'[2]シフト記号表（勤務時間帯）'!$C$6:$K$35,9,FALSE))</f>
        <v/>
      </c>
      <c r="W305" s="57" t="str">
        <f>IF(W304="","",VLOOKUP(W304,'[2]シフト記号表（勤務時間帯）'!$C$6:$K$35,9,FALSE))</f>
        <v/>
      </c>
      <c r="X305" s="57" t="str">
        <f>IF(X304="","",VLOOKUP(X304,'[2]シフト記号表（勤務時間帯）'!$C$6:$K$35,9,FALSE))</f>
        <v/>
      </c>
      <c r="Y305" s="58" t="str">
        <f>IF(Y304="","",VLOOKUP(Y304,'[2]シフト記号表（勤務時間帯）'!$C$6:$K$35,9,FALSE))</f>
        <v/>
      </c>
      <c r="Z305" s="56" t="str">
        <f>IF(Z304="","",VLOOKUP(Z304,'[2]シフト記号表（勤務時間帯）'!$C$6:$K$35,9,FALSE))</f>
        <v/>
      </c>
      <c r="AA305" s="57" t="str">
        <f>IF(AA304="","",VLOOKUP(AA304,'[2]シフト記号表（勤務時間帯）'!$C$6:$K$35,9,FALSE))</f>
        <v/>
      </c>
      <c r="AB305" s="57" t="str">
        <f>IF(AB304="","",VLOOKUP(AB304,'[2]シフト記号表（勤務時間帯）'!$C$6:$K$35,9,FALSE))</f>
        <v/>
      </c>
      <c r="AC305" s="57" t="str">
        <f>IF(AC304="","",VLOOKUP(AC304,'[2]シフト記号表（勤務時間帯）'!$C$6:$K$35,9,FALSE))</f>
        <v/>
      </c>
      <c r="AD305" s="57" t="str">
        <f>IF(AD304="","",VLOOKUP(AD304,'[2]シフト記号表（勤務時間帯）'!$C$6:$K$35,9,FALSE))</f>
        <v/>
      </c>
      <c r="AE305" s="57" t="str">
        <f>IF(AE304="","",VLOOKUP(AE304,'[2]シフト記号表（勤務時間帯）'!$C$6:$K$35,9,FALSE))</f>
        <v/>
      </c>
      <c r="AF305" s="58" t="str">
        <f>IF(AF304="","",VLOOKUP(AF304,'[2]シフト記号表（勤務時間帯）'!$C$6:$K$35,9,FALSE))</f>
        <v/>
      </c>
      <c r="AG305" s="56" t="str">
        <f>IF(AG304="","",VLOOKUP(AG304,'[2]シフト記号表（勤務時間帯）'!$C$6:$K$35,9,FALSE))</f>
        <v/>
      </c>
      <c r="AH305" s="57" t="str">
        <f>IF(AH304="","",VLOOKUP(AH304,'[2]シフト記号表（勤務時間帯）'!$C$6:$K$35,9,FALSE))</f>
        <v/>
      </c>
      <c r="AI305" s="57" t="str">
        <f>IF(AI304="","",VLOOKUP(AI304,'[2]シフト記号表（勤務時間帯）'!$C$6:$K$35,9,FALSE))</f>
        <v/>
      </c>
      <c r="AJ305" s="57" t="str">
        <f>IF(AJ304="","",VLOOKUP(AJ304,'[2]シフト記号表（勤務時間帯）'!$C$6:$K$35,9,FALSE))</f>
        <v/>
      </c>
      <c r="AK305" s="57" t="str">
        <f>IF(AK304="","",VLOOKUP(AK304,'[2]シフト記号表（勤務時間帯）'!$C$6:$K$35,9,FALSE))</f>
        <v/>
      </c>
      <c r="AL305" s="57" t="str">
        <f>IF(AL304="","",VLOOKUP(AL304,'[2]シフト記号表（勤務時間帯）'!$C$6:$K$35,9,FALSE))</f>
        <v/>
      </c>
      <c r="AM305" s="58" t="str">
        <f>IF(AM304="","",VLOOKUP(AM304,'[2]シフト記号表（勤務時間帯）'!$C$6:$K$35,9,FALSE))</f>
        <v/>
      </c>
      <c r="AN305" s="56" t="str">
        <f>IF(AN304="","",VLOOKUP(AN304,'[2]シフト記号表（勤務時間帯）'!$C$6:$K$35,9,FALSE))</f>
        <v/>
      </c>
      <c r="AO305" s="57" t="str">
        <f>IF(AO304="","",VLOOKUP(AO304,'[2]シフト記号表（勤務時間帯）'!$C$6:$K$35,9,FALSE))</f>
        <v/>
      </c>
      <c r="AP305" s="57" t="str">
        <f>IF(AP304="","",VLOOKUP(AP304,'[2]シフト記号表（勤務時間帯）'!$C$6:$K$35,9,FALSE))</f>
        <v/>
      </c>
      <c r="AQ305" s="57" t="str">
        <f>IF(AQ304="","",VLOOKUP(AQ304,'[2]シフト記号表（勤務時間帯）'!$C$6:$K$35,9,FALSE))</f>
        <v/>
      </c>
      <c r="AR305" s="57" t="str">
        <f>IF(AR304="","",VLOOKUP(AR304,'[2]シフト記号表（勤務時間帯）'!$C$6:$K$35,9,FALSE))</f>
        <v/>
      </c>
      <c r="AS305" s="57" t="str">
        <f>IF(AS304="","",VLOOKUP(AS304,'[2]シフト記号表（勤務時間帯）'!$C$6:$K$35,9,FALSE))</f>
        <v/>
      </c>
      <c r="AT305" s="58" t="str">
        <f>IF(AT304="","",VLOOKUP(AT304,'[2]シフト記号表（勤務時間帯）'!$C$6:$K$35,9,FALSE))</f>
        <v/>
      </c>
      <c r="AU305" s="56" t="str">
        <f>IF(AU304="","",VLOOKUP(AU304,'[2]シフト記号表（勤務時間帯）'!$C$6:$K$35,9,FALSE))</f>
        <v/>
      </c>
      <c r="AV305" s="57" t="str">
        <f>IF(AV304="","",VLOOKUP(AV304,'[2]シフト記号表（勤務時間帯）'!$C$6:$K$35,9,FALSE))</f>
        <v/>
      </c>
      <c r="AW305" s="57" t="str">
        <f>IF(AW304="","",VLOOKUP(AW304,'[2]シフト記号表（勤務時間帯）'!$C$6:$K$35,9,FALSE))</f>
        <v/>
      </c>
      <c r="AX305" s="377">
        <f>IF($BB$3="４週",SUM(S305:AT305),IF($BB$3="暦月",SUM(S305:AW305),""))</f>
        <v>0</v>
      </c>
      <c r="AY305" s="378"/>
      <c r="AZ305" s="379">
        <f>IF($BB$3="４週",AX305/4,IF($BB$3="暦月",'通所介護（100名）'!AX305/('通所介護（100名）'!$BB$8/7),""))</f>
        <v>0</v>
      </c>
      <c r="BA305" s="380"/>
      <c r="BB305" s="312"/>
      <c r="BC305" s="622"/>
      <c r="BD305" s="622"/>
      <c r="BE305" s="622"/>
      <c r="BF305" s="270"/>
    </row>
    <row r="306" spans="2:58" ht="20.25" customHeight="1" x14ac:dyDescent="0.2">
      <c r="B306" s="385"/>
      <c r="C306" s="299"/>
      <c r="D306" s="300"/>
      <c r="E306" s="301"/>
      <c r="F306" s="62">
        <f>C304</f>
        <v>0</v>
      </c>
      <c r="G306" s="283"/>
      <c r="H306" s="263"/>
      <c r="I306" s="264"/>
      <c r="J306" s="264"/>
      <c r="K306" s="265"/>
      <c r="L306" s="288"/>
      <c r="M306" s="289"/>
      <c r="N306" s="289"/>
      <c r="O306" s="290"/>
      <c r="P306" s="627" t="s">
        <v>381</v>
      </c>
      <c r="Q306" s="628"/>
      <c r="R306" s="629"/>
      <c r="S306" s="59" t="str">
        <f>IF(S304="","",VLOOKUP(S304,'[2]シフト記号表（勤務時間帯）'!$C$6:$U$35,19,FALSE))</f>
        <v/>
      </c>
      <c r="T306" s="60" t="str">
        <f>IF(T304="","",VLOOKUP(T304,'[2]シフト記号表（勤務時間帯）'!$C$6:$U$35,19,FALSE))</f>
        <v/>
      </c>
      <c r="U306" s="60" t="str">
        <f>IF(U304="","",VLOOKUP(U304,'[2]シフト記号表（勤務時間帯）'!$C$6:$U$35,19,FALSE))</f>
        <v/>
      </c>
      <c r="V306" s="60" t="str">
        <f>IF(V304="","",VLOOKUP(V304,'[2]シフト記号表（勤務時間帯）'!$C$6:$U$35,19,FALSE))</f>
        <v/>
      </c>
      <c r="W306" s="60" t="str">
        <f>IF(W304="","",VLOOKUP(W304,'[2]シフト記号表（勤務時間帯）'!$C$6:$U$35,19,FALSE))</f>
        <v/>
      </c>
      <c r="X306" s="60" t="str">
        <f>IF(X304="","",VLOOKUP(X304,'[2]シフト記号表（勤務時間帯）'!$C$6:$U$35,19,FALSE))</f>
        <v/>
      </c>
      <c r="Y306" s="61" t="str">
        <f>IF(Y304="","",VLOOKUP(Y304,'[2]シフト記号表（勤務時間帯）'!$C$6:$U$35,19,FALSE))</f>
        <v/>
      </c>
      <c r="Z306" s="59" t="str">
        <f>IF(Z304="","",VLOOKUP(Z304,'[2]シフト記号表（勤務時間帯）'!$C$6:$U$35,19,FALSE))</f>
        <v/>
      </c>
      <c r="AA306" s="60" t="str">
        <f>IF(AA304="","",VLOOKUP(AA304,'[2]シフト記号表（勤務時間帯）'!$C$6:$U$35,19,FALSE))</f>
        <v/>
      </c>
      <c r="AB306" s="60" t="str">
        <f>IF(AB304="","",VLOOKUP(AB304,'[2]シフト記号表（勤務時間帯）'!$C$6:$U$35,19,FALSE))</f>
        <v/>
      </c>
      <c r="AC306" s="60" t="str">
        <f>IF(AC304="","",VLOOKUP(AC304,'[2]シフト記号表（勤務時間帯）'!$C$6:$U$35,19,FALSE))</f>
        <v/>
      </c>
      <c r="AD306" s="60" t="str">
        <f>IF(AD304="","",VLOOKUP(AD304,'[2]シフト記号表（勤務時間帯）'!$C$6:$U$35,19,FALSE))</f>
        <v/>
      </c>
      <c r="AE306" s="60" t="str">
        <f>IF(AE304="","",VLOOKUP(AE304,'[2]シフト記号表（勤務時間帯）'!$C$6:$U$35,19,FALSE))</f>
        <v/>
      </c>
      <c r="AF306" s="61" t="str">
        <f>IF(AF304="","",VLOOKUP(AF304,'[2]シフト記号表（勤務時間帯）'!$C$6:$U$35,19,FALSE))</f>
        <v/>
      </c>
      <c r="AG306" s="59" t="str">
        <f>IF(AG304="","",VLOOKUP(AG304,'[2]シフト記号表（勤務時間帯）'!$C$6:$U$35,19,FALSE))</f>
        <v/>
      </c>
      <c r="AH306" s="60" t="str">
        <f>IF(AH304="","",VLOOKUP(AH304,'[2]シフト記号表（勤務時間帯）'!$C$6:$U$35,19,FALSE))</f>
        <v/>
      </c>
      <c r="AI306" s="60" t="str">
        <f>IF(AI304="","",VLOOKUP(AI304,'[2]シフト記号表（勤務時間帯）'!$C$6:$U$35,19,FALSE))</f>
        <v/>
      </c>
      <c r="AJ306" s="60" t="str">
        <f>IF(AJ304="","",VLOOKUP(AJ304,'[2]シフト記号表（勤務時間帯）'!$C$6:$U$35,19,FALSE))</f>
        <v/>
      </c>
      <c r="AK306" s="60" t="str">
        <f>IF(AK304="","",VLOOKUP(AK304,'[2]シフト記号表（勤務時間帯）'!$C$6:$U$35,19,FALSE))</f>
        <v/>
      </c>
      <c r="AL306" s="60" t="str">
        <f>IF(AL304="","",VLOOKUP(AL304,'[2]シフト記号表（勤務時間帯）'!$C$6:$U$35,19,FALSE))</f>
        <v/>
      </c>
      <c r="AM306" s="61" t="str">
        <f>IF(AM304="","",VLOOKUP(AM304,'[2]シフト記号表（勤務時間帯）'!$C$6:$U$35,19,FALSE))</f>
        <v/>
      </c>
      <c r="AN306" s="59" t="str">
        <f>IF(AN304="","",VLOOKUP(AN304,'[2]シフト記号表（勤務時間帯）'!$C$6:$U$35,19,FALSE))</f>
        <v/>
      </c>
      <c r="AO306" s="60" t="str">
        <f>IF(AO304="","",VLOOKUP(AO304,'[2]シフト記号表（勤務時間帯）'!$C$6:$U$35,19,FALSE))</f>
        <v/>
      </c>
      <c r="AP306" s="60" t="str">
        <f>IF(AP304="","",VLOOKUP(AP304,'[2]シフト記号表（勤務時間帯）'!$C$6:$U$35,19,FALSE))</f>
        <v/>
      </c>
      <c r="AQ306" s="60" t="str">
        <f>IF(AQ304="","",VLOOKUP(AQ304,'[2]シフト記号表（勤務時間帯）'!$C$6:$U$35,19,FALSE))</f>
        <v/>
      </c>
      <c r="AR306" s="60" t="str">
        <f>IF(AR304="","",VLOOKUP(AR304,'[2]シフト記号表（勤務時間帯）'!$C$6:$U$35,19,FALSE))</f>
        <v/>
      </c>
      <c r="AS306" s="60" t="str">
        <f>IF(AS304="","",VLOOKUP(AS304,'[2]シフト記号表（勤務時間帯）'!$C$6:$U$35,19,FALSE))</f>
        <v/>
      </c>
      <c r="AT306" s="61" t="str">
        <f>IF(AT304="","",VLOOKUP(AT304,'[2]シフト記号表（勤務時間帯）'!$C$6:$U$35,19,FALSE))</f>
        <v/>
      </c>
      <c r="AU306" s="59" t="str">
        <f>IF(AU304="","",VLOOKUP(AU304,'[2]シフト記号表（勤務時間帯）'!$C$6:$U$35,19,FALSE))</f>
        <v/>
      </c>
      <c r="AV306" s="60" t="str">
        <f>IF(AV304="","",VLOOKUP(AV304,'[2]シフト記号表（勤務時間帯）'!$C$6:$U$35,19,FALSE))</f>
        <v/>
      </c>
      <c r="AW306" s="60" t="str">
        <f>IF(AW304="","",VLOOKUP(AW304,'[2]シフト記号表（勤務時間帯）'!$C$6:$U$35,19,FALSE))</f>
        <v/>
      </c>
      <c r="AX306" s="381">
        <f>IF($BB$3="４週",SUM(S306:AT306),IF($BB$3="暦月",SUM(S306:AW306),""))</f>
        <v>0</v>
      </c>
      <c r="AY306" s="382"/>
      <c r="AZ306" s="383">
        <f>IF($BB$3="４週",AX306/4,IF($BB$3="暦月",'通所介護（100名）'!AX306/('通所介護（100名）'!$BB$8/7),""))</f>
        <v>0</v>
      </c>
      <c r="BA306" s="384"/>
      <c r="BB306" s="313"/>
      <c r="BC306" s="289"/>
      <c r="BD306" s="289"/>
      <c r="BE306" s="289"/>
      <c r="BF306" s="290"/>
    </row>
    <row r="307" spans="2:58" ht="20.25" customHeight="1" x14ac:dyDescent="0.2">
      <c r="B307" s="385">
        <f>B304+1</f>
        <v>96</v>
      </c>
      <c r="C307" s="294"/>
      <c r="D307" s="295"/>
      <c r="E307" s="296"/>
      <c r="F307" s="126"/>
      <c r="G307" s="282"/>
      <c r="H307" s="284"/>
      <c r="I307" s="264"/>
      <c r="J307" s="264"/>
      <c r="K307" s="265"/>
      <c r="L307" s="285"/>
      <c r="M307" s="286"/>
      <c r="N307" s="286"/>
      <c r="O307" s="287"/>
      <c r="P307" s="630" t="s">
        <v>377</v>
      </c>
      <c r="Q307" s="631"/>
      <c r="R307" s="632"/>
      <c r="S307" s="53"/>
      <c r="T307" s="54"/>
      <c r="U307" s="54"/>
      <c r="V307" s="54"/>
      <c r="W307" s="54"/>
      <c r="X307" s="54"/>
      <c r="Y307" s="55"/>
      <c r="Z307" s="53"/>
      <c r="AA307" s="54"/>
      <c r="AB307" s="54"/>
      <c r="AC307" s="54"/>
      <c r="AD307" s="54"/>
      <c r="AE307" s="54"/>
      <c r="AF307" s="55"/>
      <c r="AG307" s="53"/>
      <c r="AH307" s="54"/>
      <c r="AI307" s="54"/>
      <c r="AJ307" s="54"/>
      <c r="AK307" s="54"/>
      <c r="AL307" s="54"/>
      <c r="AM307" s="55"/>
      <c r="AN307" s="53"/>
      <c r="AO307" s="54"/>
      <c r="AP307" s="54"/>
      <c r="AQ307" s="54"/>
      <c r="AR307" s="54"/>
      <c r="AS307" s="54"/>
      <c r="AT307" s="55"/>
      <c r="AU307" s="53"/>
      <c r="AV307" s="54"/>
      <c r="AW307" s="54"/>
      <c r="AX307" s="373"/>
      <c r="AY307" s="374"/>
      <c r="AZ307" s="375"/>
      <c r="BA307" s="376"/>
      <c r="BB307" s="311"/>
      <c r="BC307" s="286"/>
      <c r="BD307" s="286"/>
      <c r="BE307" s="286"/>
      <c r="BF307" s="287"/>
    </row>
    <row r="308" spans="2:58" ht="20.25" customHeight="1" x14ac:dyDescent="0.2">
      <c r="B308" s="385"/>
      <c r="C308" s="297"/>
      <c r="D308" s="633"/>
      <c r="E308" s="298"/>
      <c r="F308" s="23"/>
      <c r="G308" s="259"/>
      <c r="H308" s="263"/>
      <c r="I308" s="264"/>
      <c r="J308" s="264"/>
      <c r="K308" s="265"/>
      <c r="L308" s="269"/>
      <c r="M308" s="622"/>
      <c r="N308" s="622"/>
      <c r="O308" s="270"/>
      <c r="P308" s="623" t="s">
        <v>380</v>
      </c>
      <c r="Q308" s="624"/>
      <c r="R308" s="625"/>
      <c r="S308" s="56" t="str">
        <f>IF(S307="","",VLOOKUP(S307,'[2]シフト記号表（勤務時間帯）'!$C$6:$K$35,9,FALSE))</f>
        <v/>
      </c>
      <c r="T308" s="57" t="str">
        <f>IF(T307="","",VLOOKUP(T307,'[2]シフト記号表（勤務時間帯）'!$C$6:$K$35,9,FALSE))</f>
        <v/>
      </c>
      <c r="U308" s="57" t="str">
        <f>IF(U307="","",VLOOKUP(U307,'[2]シフト記号表（勤務時間帯）'!$C$6:$K$35,9,FALSE))</f>
        <v/>
      </c>
      <c r="V308" s="57" t="str">
        <f>IF(V307="","",VLOOKUP(V307,'[2]シフト記号表（勤務時間帯）'!$C$6:$K$35,9,FALSE))</f>
        <v/>
      </c>
      <c r="W308" s="57" t="str">
        <f>IF(W307="","",VLOOKUP(W307,'[2]シフト記号表（勤務時間帯）'!$C$6:$K$35,9,FALSE))</f>
        <v/>
      </c>
      <c r="X308" s="57" t="str">
        <f>IF(X307="","",VLOOKUP(X307,'[2]シフト記号表（勤務時間帯）'!$C$6:$K$35,9,FALSE))</f>
        <v/>
      </c>
      <c r="Y308" s="58" t="str">
        <f>IF(Y307="","",VLOOKUP(Y307,'[2]シフト記号表（勤務時間帯）'!$C$6:$K$35,9,FALSE))</f>
        <v/>
      </c>
      <c r="Z308" s="56" t="str">
        <f>IF(Z307="","",VLOOKUP(Z307,'[2]シフト記号表（勤務時間帯）'!$C$6:$K$35,9,FALSE))</f>
        <v/>
      </c>
      <c r="AA308" s="57" t="str">
        <f>IF(AA307="","",VLOOKUP(AA307,'[2]シフト記号表（勤務時間帯）'!$C$6:$K$35,9,FALSE))</f>
        <v/>
      </c>
      <c r="AB308" s="57" t="str">
        <f>IF(AB307="","",VLOOKUP(AB307,'[2]シフト記号表（勤務時間帯）'!$C$6:$K$35,9,FALSE))</f>
        <v/>
      </c>
      <c r="AC308" s="57" t="str">
        <f>IF(AC307="","",VLOOKUP(AC307,'[2]シフト記号表（勤務時間帯）'!$C$6:$K$35,9,FALSE))</f>
        <v/>
      </c>
      <c r="AD308" s="57" t="str">
        <f>IF(AD307="","",VLOOKUP(AD307,'[2]シフト記号表（勤務時間帯）'!$C$6:$K$35,9,FALSE))</f>
        <v/>
      </c>
      <c r="AE308" s="57" t="str">
        <f>IF(AE307="","",VLOOKUP(AE307,'[2]シフト記号表（勤務時間帯）'!$C$6:$K$35,9,FALSE))</f>
        <v/>
      </c>
      <c r="AF308" s="58" t="str">
        <f>IF(AF307="","",VLOOKUP(AF307,'[2]シフト記号表（勤務時間帯）'!$C$6:$K$35,9,FALSE))</f>
        <v/>
      </c>
      <c r="AG308" s="56" t="str">
        <f>IF(AG307="","",VLOOKUP(AG307,'[2]シフト記号表（勤務時間帯）'!$C$6:$K$35,9,FALSE))</f>
        <v/>
      </c>
      <c r="AH308" s="57" t="str">
        <f>IF(AH307="","",VLOOKUP(AH307,'[2]シフト記号表（勤務時間帯）'!$C$6:$K$35,9,FALSE))</f>
        <v/>
      </c>
      <c r="AI308" s="57" t="str">
        <f>IF(AI307="","",VLOOKUP(AI307,'[2]シフト記号表（勤務時間帯）'!$C$6:$K$35,9,FALSE))</f>
        <v/>
      </c>
      <c r="AJ308" s="57" t="str">
        <f>IF(AJ307="","",VLOOKUP(AJ307,'[2]シフト記号表（勤務時間帯）'!$C$6:$K$35,9,FALSE))</f>
        <v/>
      </c>
      <c r="AK308" s="57" t="str">
        <f>IF(AK307="","",VLOOKUP(AK307,'[2]シフト記号表（勤務時間帯）'!$C$6:$K$35,9,FALSE))</f>
        <v/>
      </c>
      <c r="AL308" s="57" t="str">
        <f>IF(AL307="","",VLOOKUP(AL307,'[2]シフト記号表（勤務時間帯）'!$C$6:$K$35,9,FALSE))</f>
        <v/>
      </c>
      <c r="AM308" s="58" t="str">
        <f>IF(AM307="","",VLOOKUP(AM307,'[2]シフト記号表（勤務時間帯）'!$C$6:$K$35,9,FALSE))</f>
        <v/>
      </c>
      <c r="AN308" s="56" t="str">
        <f>IF(AN307="","",VLOOKUP(AN307,'[2]シフト記号表（勤務時間帯）'!$C$6:$K$35,9,FALSE))</f>
        <v/>
      </c>
      <c r="AO308" s="57" t="str">
        <f>IF(AO307="","",VLOOKUP(AO307,'[2]シフト記号表（勤務時間帯）'!$C$6:$K$35,9,FALSE))</f>
        <v/>
      </c>
      <c r="AP308" s="57" t="str">
        <f>IF(AP307="","",VLOOKUP(AP307,'[2]シフト記号表（勤務時間帯）'!$C$6:$K$35,9,FALSE))</f>
        <v/>
      </c>
      <c r="AQ308" s="57" t="str">
        <f>IF(AQ307="","",VLOOKUP(AQ307,'[2]シフト記号表（勤務時間帯）'!$C$6:$K$35,9,FALSE))</f>
        <v/>
      </c>
      <c r="AR308" s="57" t="str">
        <f>IF(AR307="","",VLOOKUP(AR307,'[2]シフト記号表（勤務時間帯）'!$C$6:$K$35,9,FALSE))</f>
        <v/>
      </c>
      <c r="AS308" s="57" t="str">
        <f>IF(AS307="","",VLOOKUP(AS307,'[2]シフト記号表（勤務時間帯）'!$C$6:$K$35,9,FALSE))</f>
        <v/>
      </c>
      <c r="AT308" s="58" t="str">
        <f>IF(AT307="","",VLOOKUP(AT307,'[2]シフト記号表（勤務時間帯）'!$C$6:$K$35,9,FALSE))</f>
        <v/>
      </c>
      <c r="AU308" s="56" t="str">
        <f>IF(AU307="","",VLOOKUP(AU307,'[2]シフト記号表（勤務時間帯）'!$C$6:$K$35,9,FALSE))</f>
        <v/>
      </c>
      <c r="AV308" s="57" t="str">
        <f>IF(AV307="","",VLOOKUP(AV307,'[2]シフト記号表（勤務時間帯）'!$C$6:$K$35,9,FALSE))</f>
        <v/>
      </c>
      <c r="AW308" s="57" t="str">
        <f>IF(AW307="","",VLOOKUP(AW307,'[2]シフト記号表（勤務時間帯）'!$C$6:$K$35,9,FALSE))</f>
        <v/>
      </c>
      <c r="AX308" s="377">
        <f>IF($BB$3="４週",SUM(S308:AT308),IF($BB$3="暦月",SUM(S308:AW308),""))</f>
        <v>0</v>
      </c>
      <c r="AY308" s="378"/>
      <c r="AZ308" s="379">
        <f>IF($BB$3="４週",AX308/4,IF($BB$3="暦月",'通所介護（100名）'!AX308/('通所介護（100名）'!$BB$8/7),""))</f>
        <v>0</v>
      </c>
      <c r="BA308" s="380"/>
      <c r="BB308" s="312"/>
      <c r="BC308" s="622"/>
      <c r="BD308" s="622"/>
      <c r="BE308" s="622"/>
      <c r="BF308" s="270"/>
    </row>
    <row r="309" spans="2:58" ht="20.25" customHeight="1" x14ac:dyDescent="0.2">
      <c r="B309" s="385"/>
      <c r="C309" s="299"/>
      <c r="D309" s="300"/>
      <c r="E309" s="301"/>
      <c r="F309" s="62">
        <f>C307</f>
        <v>0</v>
      </c>
      <c r="G309" s="283"/>
      <c r="H309" s="263"/>
      <c r="I309" s="264"/>
      <c r="J309" s="264"/>
      <c r="K309" s="265"/>
      <c r="L309" s="288"/>
      <c r="M309" s="289"/>
      <c r="N309" s="289"/>
      <c r="O309" s="290"/>
      <c r="P309" s="627" t="s">
        <v>381</v>
      </c>
      <c r="Q309" s="628"/>
      <c r="R309" s="629"/>
      <c r="S309" s="59" t="str">
        <f>IF(S307="","",VLOOKUP(S307,'[2]シフト記号表（勤務時間帯）'!$C$6:$U$35,19,FALSE))</f>
        <v/>
      </c>
      <c r="T309" s="60" t="str">
        <f>IF(T307="","",VLOOKUP(T307,'[2]シフト記号表（勤務時間帯）'!$C$6:$U$35,19,FALSE))</f>
        <v/>
      </c>
      <c r="U309" s="60" t="str">
        <f>IF(U307="","",VLOOKUP(U307,'[2]シフト記号表（勤務時間帯）'!$C$6:$U$35,19,FALSE))</f>
        <v/>
      </c>
      <c r="V309" s="60" t="str">
        <f>IF(V307="","",VLOOKUP(V307,'[2]シフト記号表（勤務時間帯）'!$C$6:$U$35,19,FALSE))</f>
        <v/>
      </c>
      <c r="W309" s="60" t="str">
        <f>IF(W307="","",VLOOKUP(W307,'[2]シフト記号表（勤務時間帯）'!$C$6:$U$35,19,FALSE))</f>
        <v/>
      </c>
      <c r="X309" s="60" t="str">
        <f>IF(X307="","",VLOOKUP(X307,'[2]シフト記号表（勤務時間帯）'!$C$6:$U$35,19,FALSE))</f>
        <v/>
      </c>
      <c r="Y309" s="61" t="str">
        <f>IF(Y307="","",VLOOKUP(Y307,'[2]シフト記号表（勤務時間帯）'!$C$6:$U$35,19,FALSE))</f>
        <v/>
      </c>
      <c r="Z309" s="59" t="str">
        <f>IF(Z307="","",VLOOKUP(Z307,'[2]シフト記号表（勤務時間帯）'!$C$6:$U$35,19,FALSE))</f>
        <v/>
      </c>
      <c r="AA309" s="60" t="str">
        <f>IF(AA307="","",VLOOKUP(AA307,'[2]シフト記号表（勤務時間帯）'!$C$6:$U$35,19,FALSE))</f>
        <v/>
      </c>
      <c r="AB309" s="60" t="str">
        <f>IF(AB307="","",VLOOKUP(AB307,'[2]シフト記号表（勤務時間帯）'!$C$6:$U$35,19,FALSE))</f>
        <v/>
      </c>
      <c r="AC309" s="60" t="str">
        <f>IF(AC307="","",VLOOKUP(AC307,'[2]シフト記号表（勤務時間帯）'!$C$6:$U$35,19,FALSE))</f>
        <v/>
      </c>
      <c r="AD309" s="60" t="str">
        <f>IF(AD307="","",VLOOKUP(AD307,'[2]シフト記号表（勤務時間帯）'!$C$6:$U$35,19,FALSE))</f>
        <v/>
      </c>
      <c r="AE309" s="60" t="str">
        <f>IF(AE307="","",VLOOKUP(AE307,'[2]シフト記号表（勤務時間帯）'!$C$6:$U$35,19,FALSE))</f>
        <v/>
      </c>
      <c r="AF309" s="61" t="str">
        <f>IF(AF307="","",VLOOKUP(AF307,'[2]シフト記号表（勤務時間帯）'!$C$6:$U$35,19,FALSE))</f>
        <v/>
      </c>
      <c r="AG309" s="59" t="str">
        <f>IF(AG307="","",VLOOKUP(AG307,'[2]シフト記号表（勤務時間帯）'!$C$6:$U$35,19,FALSE))</f>
        <v/>
      </c>
      <c r="AH309" s="60" t="str">
        <f>IF(AH307="","",VLOOKUP(AH307,'[2]シフト記号表（勤務時間帯）'!$C$6:$U$35,19,FALSE))</f>
        <v/>
      </c>
      <c r="AI309" s="60" t="str">
        <f>IF(AI307="","",VLOOKUP(AI307,'[2]シフト記号表（勤務時間帯）'!$C$6:$U$35,19,FALSE))</f>
        <v/>
      </c>
      <c r="AJ309" s="60" t="str">
        <f>IF(AJ307="","",VLOOKUP(AJ307,'[2]シフト記号表（勤務時間帯）'!$C$6:$U$35,19,FALSE))</f>
        <v/>
      </c>
      <c r="AK309" s="60" t="str">
        <f>IF(AK307="","",VLOOKUP(AK307,'[2]シフト記号表（勤務時間帯）'!$C$6:$U$35,19,FALSE))</f>
        <v/>
      </c>
      <c r="AL309" s="60" t="str">
        <f>IF(AL307="","",VLOOKUP(AL307,'[2]シフト記号表（勤務時間帯）'!$C$6:$U$35,19,FALSE))</f>
        <v/>
      </c>
      <c r="AM309" s="61" t="str">
        <f>IF(AM307="","",VLOOKUP(AM307,'[2]シフト記号表（勤務時間帯）'!$C$6:$U$35,19,FALSE))</f>
        <v/>
      </c>
      <c r="AN309" s="59" t="str">
        <f>IF(AN307="","",VLOOKUP(AN307,'[2]シフト記号表（勤務時間帯）'!$C$6:$U$35,19,FALSE))</f>
        <v/>
      </c>
      <c r="AO309" s="60" t="str">
        <f>IF(AO307="","",VLOOKUP(AO307,'[2]シフト記号表（勤務時間帯）'!$C$6:$U$35,19,FALSE))</f>
        <v/>
      </c>
      <c r="AP309" s="60" t="str">
        <f>IF(AP307="","",VLOOKUP(AP307,'[2]シフト記号表（勤務時間帯）'!$C$6:$U$35,19,FALSE))</f>
        <v/>
      </c>
      <c r="AQ309" s="60" t="str">
        <f>IF(AQ307="","",VLOOKUP(AQ307,'[2]シフト記号表（勤務時間帯）'!$C$6:$U$35,19,FALSE))</f>
        <v/>
      </c>
      <c r="AR309" s="60" t="str">
        <f>IF(AR307="","",VLOOKUP(AR307,'[2]シフト記号表（勤務時間帯）'!$C$6:$U$35,19,FALSE))</f>
        <v/>
      </c>
      <c r="AS309" s="60" t="str">
        <f>IF(AS307="","",VLOOKUP(AS307,'[2]シフト記号表（勤務時間帯）'!$C$6:$U$35,19,FALSE))</f>
        <v/>
      </c>
      <c r="AT309" s="61" t="str">
        <f>IF(AT307="","",VLOOKUP(AT307,'[2]シフト記号表（勤務時間帯）'!$C$6:$U$35,19,FALSE))</f>
        <v/>
      </c>
      <c r="AU309" s="59" t="str">
        <f>IF(AU307="","",VLOOKUP(AU307,'[2]シフト記号表（勤務時間帯）'!$C$6:$U$35,19,FALSE))</f>
        <v/>
      </c>
      <c r="AV309" s="60" t="str">
        <f>IF(AV307="","",VLOOKUP(AV307,'[2]シフト記号表（勤務時間帯）'!$C$6:$U$35,19,FALSE))</f>
        <v/>
      </c>
      <c r="AW309" s="60" t="str">
        <f>IF(AW307="","",VLOOKUP(AW307,'[2]シフト記号表（勤務時間帯）'!$C$6:$U$35,19,FALSE))</f>
        <v/>
      </c>
      <c r="AX309" s="381">
        <f>IF($BB$3="４週",SUM(S309:AT309),IF($BB$3="暦月",SUM(S309:AW309),""))</f>
        <v>0</v>
      </c>
      <c r="AY309" s="382"/>
      <c r="AZ309" s="383">
        <f>IF($BB$3="４週",AX309/4,IF($BB$3="暦月",'通所介護（100名）'!AX309/('通所介護（100名）'!$BB$8/7),""))</f>
        <v>0</v>
      </c>
      <c r="BA309" s="384"/>
      <c r="BB309" s="313"/>
      <c r="BC309" s="289"/>
      <c r="BD309" s="289"/>
      <c r="BE309" s="289"/>
      <c r="BF309" s="290"/>
    </row>
    <row r="310" spans="2:58" ht="20.25" customHeight="1" x14ac:dyDescent="0.2">
      <c r="B310" s="385">
        <f>B307+1</f>
        <v>97</v>
      </c>
      <c r="C310" s="294"/>
      <c r="D310" s="295"/>
      <c r="E310" s="296"/>
      <c r="F310" s="126"/>
      <c r="G310" s="282"/>
      <c r="H310" s="284"/>
      <c r="I310" s="264"/>
      <c r="J310" s="264"/>
      <c r="K310" s="265"/>
      <c r="L310" s="285"/>
      <c r="M310" s="286"/>
      <c r="N310" s="286"/>
      <c r="O310" s="287"/>
      <c r="P310" s="630" t="s">
        <v>377</v>
      </c>
      <c r="Q310" s="631"/>
      <c r="R310" s="632"/>
      <c r="S310" s="53"/>
      <c r="T310" s="54"/>
      <c r="U310" s="54"/>
      <c r="V310" s="54"/>
      <c r="W310" s="54"/>
      <c r="X310" s="54"/>
      <c r="Y310" s="55"/>
      <c r="Z310" s="53"/>
      <c r="AA310" s="54"/>
      <c r="AB310" s="54"/>
      <c r="AC310" s="54"/>
      <c r="AD310" s="54"/>
      <c r="AE310" s="54"/>
      <c r="AF310" s="55"/>
      <c r="AG310" s="53"/>
      <c r="AH310" s="54"/>
      <c r="AI310" s="54"/>
      <c r="AJ310" s="54"/>
      <c r="AK310" s="54"/>
      <c r="AL310" s="54"/>
      <c r="AM310" s="55"/>
      <c r="AN310" s="53"/>
      <c r="AO310" s="54"/>
      <c r="AP310" s="54"/>
      <c r="AQ310" s="54"/>
      <c r="AR310" s="54"/>
      <c r="AS310" s="54"/>
      <c r="AT310" s="55"/>
      <c r="AU310" s="53"/>
      <c r="AV310" s="54"/>
      <c r="AW310" s="54"/>
      <c r="AX310" s="373"/>
      <c r="AY310" s="374"/>
      <c r="AZ310" s="375"/>
      <c r="BA310" s="376"/>
      <c r="BB310" s="311"/>
      <c r="BC310" s="286"/>
      <c r="BD310" s="286"/>
      <c r="BE310" s="286"/>
      <c r="BF310" s="287"/>
    </row>
    <row r="311" spans="2:58" ht="20.25" customHeight="1" x14ac:dyDescent="0.2">
      <c r="B311" s="385"/>
      <c r="C311" s="297"/>
      <c r="D311" s="633"/>
      <c r="E311" s="298"/>
      <c r="F311" s="23"/>
      <c r="G311" s="259"/>
      <c r="H311" s="263"/>
      <c r="I311" s="264"/>
      <c r="J311" s="264"/>
      <c r="K311" s="265"/>
      <c r="L311" s="269"/>
      <c r="M311" s="622"/>
      <c r="N311" s="622"/>
      <c r="O311" s="270"/>
      <c r="P311" s="623" t="s">
        <v>380</v>
      </c>
      <c r="Q311" s="624"/>
      <c r="R311" s="625"/>
      <c r="S311" s="56" t="str">
        <f>IF(S310="","",VLOOKUP(S310,'[2]シフト記号表（勤務時間帯）'!$C$6:$K$35,9,FALSE))</f>
        <v/>
      </c>
      <c r="T311" s="57" t="str">
        <f>IF(T310="","",VLOOKUP(T310,'[2]シフト記号表（勤務時間帯）'!$C$6:$K$35,9,FALSE))</f>
        <v/>
      </c>
      <c r="U311" s="57" t="str">
        <f>IF(U310="","",VLOOKUP(U310,'[2]シフト記号表（勤務時間帯）'!$C$6:$K$35,9,FALSE))</f>
        <v/>
      </c>
      <c r="V311" s="57" t="str">
        <f>IF(V310="","",VLOOKUP(V310,'[2]シフト記号表（勤務時間帯）'!$C$6:$K$35,9,FALSE))</f>
        <v/>
      </c>
      <c r="W311" s="57" t="str">
        <f>IF(W310="","",VLOOKUP(W310,'[2]シフト記号表（勤務時間帯）'!$C$6:$K$35,9,FALSE))</f>
        <v/>
      </c>
      <c r="X311" s="57" t="str">
        <f>IF(X310="","",VLOOKUP(X310,'[2]シフト記号表（勤務時間帯）'!$C$6:$K$35,9,FALSE))</f>
        <v/>
      </c>
      <c r="Y311" s="58" t="str">
        <f>IF(Y310="","",VLOOKUP(Y310,'[2]シフト記号表（勤務時間帯）'!$C$6:$K$35,9,FALSE))</f>
        <v/>
      </c>
      <c r="Z311" s="56" t="str">
        <f>IF(Z310="","",VLOOKUP(Z310,'[2]シフト記号表（勤務時間帯）'!$C$6:$K$35,9,FALSE))</f>
        <v/>
      </c>
      <c r="AA311" s="57" t="str">
        <f>IF(AA310="","",VLOOKUP(AA310,'[2]シフト記号表（勤務時間帯）'!$C$6:$K$35,9,FALSE))</f>
        <v/>
      </c>
      <c r="AB311" s="57" t="str">
        <f>IF(AB310="","",VLOOKUP(AB310,'[2]シフト記号表（勤務時間帯）'!$C$6:$K$35,9,FALSE))</f>
        <v/>
      </c>
      <c r="AC311" s="57" t="str">
        <f>IF(AC310="","",VLOOKUP(AC310,'[2]シフト記号表（勤務時間帯）'!$C$6:$K$35,9,FALSE))</f>
        <v/>
      </c>
      <c r="AD311" s="57" t="str">
        <f>IF(AD310="","",VLOOKUP(AD310,'[2]シフト記号表（勤務時間帯）'!$C$6:$K$35,9,FALSE))</f>
        <v/>
      </c>
      <c r="AE311" s="57" t="str">
        <f>IF(AE310="","",VLOOKUP(AE310,'[2]シフト記号表（勤務時間帯）'!$C$6:$K$35,9,FALSE))</f>
        <v/>
      </c>
      <c r="AF311" s="58" t="str">
        <f>IF(AF310="","",VLOOKUP(AF310,'[2]シフト記号表（勤務時間帯）'!$C$6:$K$35,9,FALSE))</f>
        <v/>
      </c>
      <c r="AG311" s="56" t="str">
        <f>IF(AG310="","",VLOOKUP(AG310,'[2]シフト記号表（勤務時間帯）'!$C$6:$K$35,9,FALSE))</f>
        <v/>
      </c>
      <c r="AH311" s="57" t="str">
        <f>IF(AH310="","",VLOOKUP(AH310,'[2]シフト記号表（勤務時間帯）'!$C$6:$K$35,9,FALSE))</f>
        <v/>
      </c>
      <c r="AI311" s="57" t="str">
        <f>IF(AI310="","",VLOOKUP(AI310,'[2]シフト記号表（勤務時間帯）'!$C$6:$K$35,9,FALSE))</f>
        <v/>
      </c>
      <c r="AJ311" s="57" t="str">
        <f>IF(AJ310="","",VLOOKUP(AJ310,'[2]シフト記号表（勤務時間帯）'!$C$6:$K$35,9,FALSE))</f>
        <v/>
      </c>
      <c r="AK311" s="57" t="str">
        <f>IF(AK310="","",VLOOKUP(AK310,'[2]シフト記号表（勤務時間帯）'!$C$6:$K$35,9,FALSE))</f>
        <v/>
      </c>
      <c r="AL311" s="57" t="str">
        <f>IF(AL310="","",VLOOKUP(AL310,'[2]シフト記号表（勤務時間帯）'!$C$6:$K$35,9,FALSE))</f>
        <v/>
      </c>
      <c r="AM311" s="58" t="str">
        <f>IF(AM310="","",VLOOKUP(AM310,'[2]シフト記号表（勤務時間帯）'!$C$6:$K$35,9,FALSE))</f>
        <v/>
      </c>
      <c r="AN311" s="56" t="str">
        <f>IF(AN310="","",VLOOKUP(AN310,'[2]シフト記号表（勤務時間帯）'!$C$6:$K$35,9,FALSE))</f>
        <v/>
      </c>
      <c r="AO311" s="57" t="str">
        <f>IF(AO310="","",VLOOKUP(AO310,'[2]シフト記号表（勤務時間帯）'!$C$6:$K$35,9,FALSE))</f>
        <v/>
      </c>
      <c r="AP311" s="57" t="str">
        <f>IF(AP310="","",VLOOKUP(AP310,'[2]シフト記号表（勤務時間帯）'!$C$6:$K$35,9,FALSE))</f>
        <v/>
      </c>
      <c r="AQ311" s="57" t="str">
        <f>IF(AQ310="","",VLOOKUP(AQ310,'[2]シフト記号表（勤務時間帯）'!$C$6:$K$35,9,FALSE))</f>
        <v/>
      </c>
      <c r="AR311" s="57" t="str">
        <f>IF(AR310="","",VLOOKUP(AR310,'[2]シフト記号表（勤務時間帯）'!$C$6:$K$35,9,FALSE))</f>
        <v/>
      </c>
      <c r="AS311" s="57" t="str">
        <f>IF(AS310="","",VLOOKUP(AS310,'[2]シフト記号表（勤務時間帯）'!$C$6:$K$35,9,FALSE))</f>
        <v/>
      </c>
      <c r="AT311" s="58" t="str">
        <f>IF(AT310="","",VLOOKUP(AT310,'[2]シフト記号表（勤務時間帯）'!$C$6:$K$35,9,FALSE))</f>
        <v/>
      </c>
      <c r="AU311" s="56" t="str">
        <f>IF(AU310="","",VLOOKUP(AU310,'[2]シフト記号表（勤務時間帯）'!$C$6:$K$35,9,FALSE))</f>
        <v/>
      </c>
      <c r="AV311" s="57" t="str">
        <f>IF(AV310="","",VLOOKUP(AV310,'[2]シフト記号表（勤務時間帯）'!$C$6:$K$35,9,FALSE))</f>
        <v/>
      </c>
      <c r="AW311" s="57" t="str">
        <f>IF(AW310="","",VLOOKUP(AW310,'[2]シフト記号表（勤務時間帯）'!$C$6:$K$35,9,FALSE))</f>
        <v/>
      </c>
      <c r="AX311" s="377">
        <f>IF($BB$3="４週",SUM(S311:AT311),IF($BB$3="暦月",SUM(S311:AW311),""))</f>
        <v>0</v>
      </c>
      <c r="AY311" s="378"/>
      <c r="AZ311" s="379">
        <f>IF($BB$3="４週",AX311/4,IF($BB$3="暦月",'通所介護（100名）'!AX311/('通所介護（100名）'!$BB$8/7),""))</f>
        <v>0</v>
      </c>
      <c r="BA311" s="380"/>
      <c r="BB311" s="312"/>
      <c r="BC311" s="622"/>
      <c r="BD311" s="622"/>
      <c r="BE311" s="622"/>
      <c r="BF311" s="270"/>
    </row>
    <row r="312" spans="2:58" ht="20.25" customHeight="1" x14ac:dyDescent="0.2">
      <c r="B312" s="385"/>
      <c r="C312" s="299"/>
      <c r="D312" s="300"/>
      <c r="E312" s="301"/>
      <c r="F312" s="62">
        <f>C310</f>
        <v>0</v>
      </c>
      <c r="G312" s="283"/>
      <c r="H312" s="263"/>
      <c r="I312" s="264"/>
      <c r="J312" s="264"/>
      <c r="K312" s="265"/>
      <c r="L312" s="288"/>
      <c r="M312" s="289"/>
      <c r="N312" s="289"/>
      <c r="O312" s="290"/>
      <c r="P312" s="627" t="s">
        <v>381</v>
      </c>
      <c r="Q312" s="628"/>
      <c r="R312" s="629"/>
      <c r="S312" s="59" t="str">
        <f>IF(S310="","",VLOOKUP(S310,'[2]シフト記号表（勤務時間帯）'!$C$6:$U$35,19,FALSE))</f>
        <v/>
      </c>
      <c r="T312" s="60" t="str">
        <f>IF(T310="","",VLOOKUP(T310,'[2]シフト記号表（勤務時間帯）'!$C$6:$U$35,19,FALSE))</f>
        <v/>
      </c>
      <c r="U312" s="60" t="str">
        <f>IF(U310="","",VLOOKUP(U310,'[2]シフト記号表（勤務時間帯）'!$C$6:$U$35,19,FALSE))</f>
        <v/>
      </c>
      <c r="V312" s="60" t="str">
        <f>IF(V310="","",VLOOKUP(V310,'[2]シフト記号表（勤務時間帯）'!$C$6:$U$35,19,FALSE))</f>
        <v/>
      </c>
      <c r="W312" s="60" t="str">
        <f>IF(W310="","",VLOOKUP(W310,'[2]シフト記号表（勤務時間帯）'!$C$6:$U$35,19,FALSE))</f>
        <v/>
      </c>
      <c r="X312" s="60" t="str">
        <f>IF(X310="","",VLOOKUP(X310,'[2]シフト記号表（勤務時間帯）'!$C$6:$U$35,19,FALSE))</f>
        <v/>
      </c>
      <c r="Y312" s="61" t="str">
        <f>IF(Y310="","",VLOOKUP(Y310,'[2]シフト記号表（勤務時間帯）'!$C$6:$U$35,19,FALSE))</f>
        <v/>
      </c>
      <c r="Z312" s="59" t="str">
        <f>IF(Z310="","",VLOOKUP(Z310,'[2]シフト記号表（勤務時間帯）'!$C$6:$U$35,19,FALSE))</f>
        <v/>
      </c>
      <c r="AA312" s="60" t="str">
        <f>IF(AA310="","",VLOOKUP(AA310,'[2]シフト記号表（勤務時間帯）'!$C$6:$U$35,19,FALSE))</f>
        <v/>
      </c>
      <c r="AB312" s="60" t="str">
        <f>IF(AB310="","",VLOOKUP(AB310,'[2]シフト記号表（勤務時間帯）'!$C$6:$U$35,19,FALSE))</f>
        <v/>
      </c>
      <c r="AC312" s="60" t="str">
        <f>IF(AC310="","",VLOOKUP(AC310,'[2]シフト記号表（勤務時間帯）'!$C$6:$U$35,19,FALSE))</f>
        <v/>
      </c>
      <c r="AD312" s="60" t="str">
        <f>IF(AD310="","",VLOOKUP(AD310,'[2]シフト記号表（勤務時間帯）'!$C$6:$U$35,19,FALSE))</f>
        <v/>
      </c>
      <c r="AE312" s="60" t="str">
        <f>IF(AE310="","",VLOOKUP(AE310,'[2]シフト記号表（勤務時間帯）'!$C$6:$U$35,19,FALSE))</f>
        <v/>
      </c>
      <c r="AF312" s="61" t="str">
        <f>IF(AF310="","",VLOOKUP(AF310,'[2]シフト記号表（勤務時間帯）'!$C$6:$U$35,19,FALSE))</f>
        <v/>
      </c>
      <c r="AG312" s="59" t="str">
        <f>IF(AG310="","",VLOOKUP(AG310,'[2]シフト記号表（勤務時間帯）'!$C$6:$U$35,19,FALSE))</f>
        <v/>
      </c>
      <c r="AH312" s="60" t="str">
        <f>IF(AH310="","",VLOOKUP(AH310,'[2]シフト記号表（勤務時間帯）'!$C$6:$U$35,19,FALSE))</f>
        <v/>
      </c>
      <c r="AI312" s="60" t="str">
        <f>IF(AI310="","",VLOOKUP(AI310,'[2]シフト記号表（勤務時間帯）'!$C$6:$U$35,19,FALSE))</f>
        <v/>
      </c>
      <c r="AJ312" s="60" t="str">
        <f>IF(AJ310="","",VLOOKUP(AJ310,'[2]シフト記号表（勤務時間帯）'!$C$6:$U$35,19,FALSE))</f>
        <v/>
      </c>
      <c r="AK312" s="60" t="str">
        <f>IF(AK310="","",VLOOKUP(AK310,'[2]シフト記号表（勤務時間帯）'!$C$6:$U$35,19,FALSE))</f>
        <v/>
      </c>
      <c r="AL312" s="60" t="str">
        <f>IF(AL310="","",VLOOKUP(AL310,'[2]シフト記号表（勤務時間帯）'!$C$6:$U$35,19,FALSE))</f>
        <v/>
      </c>
      <c r="AM312" s="61" t="str">
        <f>IF(AM310="","",VLOOKUP(AM310,'[2]シフト記号表（勤務時間帯）'!$C$6:$U$35,19,FALSE))</f>
        <v/>
      </c>
      <c r="AN312" s="59" t="str">
        <f>IF(AN310="","",VLOOKUP(AN310,'[2]シフト記号表（勤務時間帯）'!$C$6:$U$35,19,FALSE))</f>
        <v/>
      </c>
      <c r="AO312" s="60" t="str">
        <f>IF(AO310="","",VLOOKUP(AO310,'[2]シフト記号表（勤務時間帯）'!$C$6:$U$35,19,FALSE))</f>
        <v/>
      </c>
      <c r="AP312" s="60" t="str">
        <f>IF(AP310="","",VLOOKUP(AP310,'[2]シフト記号表（勤務時間帯）'!$C$6:$U$35,19,FALSE))</f>
        <v/>
      </c>
      <c r="AQ312" s="60" t="str">
        <f>IF(AQ310="","",VLOOKUP(AQ310,'[2]シフト記号表（勤務時間帯）'!$C$6:$U$35,19,FALSE))</f>
        <v/>
      </c>
      <c r="AR312" s="60" t="str">
        <f>IF(AR310="","",VLOOKUP(AR310,'[2]シフト記号表（勤務時間帯）'!$C$6:$U$35,19,FALSE))</f>
        <v/>
      </c>
      <c r="AS312" s="60" t="str">
        <f>IF(AS310="","",VLOOKUP(AS310,'[2]シフト記号表（勤務時間帯）'!$C$6:$U$35,19,FALSE))</f>
        <v/>
      </c>
      <c r="AT312" s="61" t="str">
        <f>IF(AT310="","",VLOOKUP(AT310,'[2]シフト記号表（勤務時間帯）'!$C$6:$U$35,19,FALSE))</f>
        <v/>
      </c>
      <c r="AU312" s="59" t="str">
        <f>IF(AU310="","",VLOOKUP(AU310,'[2]シフト記号表（勤務時間帯）'!$C$6:$U$35,19,FALSE))</f>
        <v/>
      </c>
      <c r="AV312" s="60" t="str">
        <f>IF(AV310="","",VLOOKUP(AV310,'[2]シフト記号表（勤務時間帯）'!$C$6:$U$35,19,FALSE))</f>
        <v/>
      </c>
      <c r="AW312" s="60" t="str">
        <f>IF(AW310="","",VLOOKUP(AW310,'[2]シフト記号表（勤務時間帯）'!$C$6:$U$35,19,FALSE))</f>
        <v/>
      </c>
      <c r="AX312" s="381">
        <f>IF($BB$3="４週",SUM(S312:AT312),IF($BB$3="暦月",SUM(S312:AW312),""))</f>
        <v>0</v>
      </c>
      <c r="AY312" s="382"/>
      <c r="AZ312" s="383">
        <f>IF($BB$3="４週",AX312/4,IF($BB$3="暦月",'通所介護（100名）'!AX312/('通所介護（100名）'!$BB$8/7),""))</f>
        <v>0</v>
      </c>
      <c r="BA312" s="384"/>
      <c r="BB312" s="313"/>
      <c r="BC312" s="289"/>
      <c r="BD312" s="289"/>
      <c r="BE312" s="289"/>
      <c r="BF312" s="290"/>
    </row>
    <row r="313" spans="2:58" ht="20.25" customHeight="1" x14ac:dyDescent="0.2">
      <c r="B313" s="385">
        <f>B310+1</f>
        <v>98</v>
      </c>
      <c r="C313" s="294"/>
      <c r="D313" s="295"/>
      <c r="E313" s="296"/>
      <c r="F313" s="126"/>
      <c r="G313" s="282"/>
      <c r="H313" s="284"/>
      <c r="I313" s="264"/>
      <c r="J313" s="264"/>
      <c r="K313" s="265"/>
      <c r="L313" s="285"/>
      <c r="M313" s="286"/>
      <c r="N313" s="286"/>
      <c r="O313" s="287"/>
      <c r="P313" s="630" t="s">
        <v>377</v>
      </c>
      <c r="Q313" s="631"/>
      <c r="R313" s="632"/>
      <c r="S313" s="53"/>
      <c r="T313" s="54"/>
      <c r="U313" s="54"/>
      <c r="V313" s="54"/>
      <c r="W313" s="54"/>
      <c r="X313" s="54"/>
      <c r="Y313" s="55"/>
      <c r="Z313" s="53"/>
      <c r="AA313" s="54"/>
      <c r="AB313" s="54"/>
      <c r="AC313" s="54"/>
      <c r="AD313" s="54"/>
      <c r="AE313" s="54"/>
      <c r="AF313" s="55"/>
      <c r="AG313" s="53"/>
      <c r="AH313" s="54"/>
      <c r="AI313" s="54"/>
      <c r="AJ313" s="54"/>
      <c r="AK313" s="54"/>
      <c r="AL313" s="54"/>
      <c r="AM313" s="55"/>
      <c r="AN313" s="53"/>
      <c r="AO313" s="54"/>
      <c r="AP313" s="54"/>
      <c r="AQ313" s="54"/>
      <c r="AR313" s="54"/>
      <c r="AS313" s="54"/>
      <c r="AT313" s="55"/>
      <c r="AU313" s="53"/>
      <c r="AV313" s="54"/>
      <c r="AW313" s="54"/>
      <c r="AX313" s="373"/>
      <c r="AY313" s="374"/>
      <c r="AZ313" s="375"/>
      <c r="BA313" s="376"/>
      <c r="BB313" s="311"/>
      <c r="BC313" s="286"/>
      <c r="BD313" s="286"/>
      <c r="BE313" s="286"/>
      <c r="BF313" s="287"/>
    </row>
    <row r="314" spans="2:58" ht="20.25" customHeight="1" x14ac:dyDescent="0.2">
      <c r="B314" s="385"/>
      <c r="C314" s="297"/>
      <c r="D314" s="633"/>
      <c r="E314" s="298"/>
      <c r="F314" s="23"/>
      <c r="G314" s="259"/>
      <c r="H314" s="263"/>
      <c r="I314" s="264"/>
      <c r="J314" s="264"/>
      <c r="K314" s="265"/>
      <c r="L314" s="269"/>
      <c r="M314" s="622"/>
      <c r="N314" s="622"/>
      <c r="O314" s="270"/>
      <c r="P314" s="623" t="s">
        <v>380</v>
      </c>
      <c r="Q314" s="624"/>
      <c r="R314" s="625"/>
      <c r="S314" s="56" t="str">
        <f>IF(S313="","",VLOOKUP(S313,'[2]シフト記号表（勤務時間帯）'!$C$6:$K$35,9,FALSE))</f>
        <v/>
      </c>
      <c r="T314" s="57" t="str">
        <f>IF(T313="","",VLOOKUP(T313,'[2]シフト記号表（勤務時間帯）'!$C$6:$K$35,9,FALSE))</f>
        <v/>
      </c>
      <c r="U314" s="57" t="str">
        <f>IF(U313="","",VLOOKUP(U313,'[2]シフト記号表（勤務時間帯）'!$C$6:$K$35,9,FALSE))</f>
        <v/>
      </c>
      <c r="V314" s="57" t="str">
        <f>IF(V313="","",VLOOKUP(V313,'[2]シフト記号表（勤務時間帯）'!$C$6:$K$35,9,FALSE))</f>
        <v/>
      </c>
      <c r="W314" s="57" t="str">
        <f>IF(W313="","",VLOOKUP(W313,'[2]シフト記号表（勤務時間帯）'!$C$6:$K$35,9,FALSE))</f>
        <v/>
      </c>
      <c r="X314" s="57" t="str">
        <f>IF(X313="","",VLOOKUP(X313,'[2]シフト記号表（勤務時間帯）'!$C$6:$K$35,9,FALSE))</f>
        <v/>
      </c>
      <c r="Y314" s="58" t="str">
        <f>IF(Y313="","",VLOOKUP(Y313,'[2]シフト記号表（勤務時間帯）'!$C$6:$K$35,9,FALSE))</f>
        <v/>
      </c>
      <c r="Z314" s="56" t="str">
        <f>IF(Z313="","",VLOOKUP(Z313,'[2]シフト記号表（勤務時間帯）'!$C$6:$K$35,9,FALSE))</f>
        <v/>
      </c>
      <c r="AA314" s="57" t="str">
        <f>IF(AA313="","",VLOOKUP(AA313,'[2]シフト記号表（勤務時間帯）'!$C$6:$K$35,9,FALSE))</f>
        <v/>
      </c>
      <c r="AB314" s="57" t="str">
        <f>IF(AB313="","",VLOOKUP(AB313,'[2]シフト記号表（勤務時間帯）'!$C$6:$K$35,9,FALSE))</f>
        <v/>
      </c>
      <c r="AC314" s="57" t="str">
        <f>IF(AC313="","",VLOOKUP(AC313,'[2]シフト記号表（勤務時間帯）'!$C$6:$K$35,9,FALSE))</f>
        <v/>
      </c>
      <c r="AD314" s="57" t="str">
        <f>IF(AD313="","",VLOOKUP(AD313,'[2]シフト記号表（勤務時間帯）'!$C$6:$K$35,9,FALSE))</f>
        <v/>
      </c>
      <c r="AE314" s="57" t="str">
        <f>IF(AE313="","",VLOOKUP(AE313,'[2]シフト記号表（勤務時間帯）'!$C$6:$K$35,9,FALSE))</f>
        <v/>
      </c>
      <c r="AF314" s="58" t="str">
        <f>IF(AF313="","",VLOOKUP(AF313,'[2]シフト記号表（勤務時間帯）'!$C$6:$K$35,9,FALSE))</f>
        <v/>
      </c>
      <c r="AG314" s="56" t="str">
        <f>IF(AG313="","",VLOOKUP(AG313,'[2]シフト記号表（勤務時間帯）'!$C$6:$K$35,9,FALSE))</f>
        <v/>
      </c>
      <c r="AH314" s="57" t="str">
        <f>IF(AH313="","",VLOOKUP(AH313,'[2]シフト記号表（勤務時間帯）'!$C$6:$K$35,9,FALSE))</f>
        <v/>
      </c>
      <c r="AI314" s="57" t="str">
        <f>IF(AI313="","",VLOOKUP(AI313,'[2]シフト記号表（勤務時間帯）'!$C$6:$K$35,9,FALSE))</f>
        <v/>
      </c>
      <c r="AJ314" s="57" t="str">
        <f>IF(AJ313="","",VLOOKUP(AJ313,'[2]シフト記号表（勤務時間帯）'!$C$6:$K$35,9,FALSE))</f>
        <v/>
      </c>
      <c r="AK314" s="57" t="str">
        <f>IF(AK313="","",VLOOKUP(AK313,'[2]シフト記号表（勤務時間帯）'!$C$6:$K$35,9,FALSE))</f>
        <v/>
      </c>
      <c r="AL314" s="57" t="str">
        <f>IF(AL313="","",VLOOKUP(AL313,'[2]シフト記号表（勤務時間帯）'!$C$6:$K$35,9,FALSE))</f>
        <v/>
      </c>
      <c r="AM314" s="58" t="str">
        <f>IF(AM313="","",VLOOKUP(AM313,'[2]シフト記号表（勤務時間帯）'!$C$6:$K$35,9,FALSE))</f>
        <v/>
      </c>
      <c r="AN314" s="56" t="str">
        <f>IF(AN313="","",VLOOKUP(AN313,'[2]シフト記号表（勤務時間帯）'!$C$6:$K$35,9,FALSE))</f>
        <v/>
      </c>
      <c r="AO314" s="57" t="str">
        <f>IF(AO313="","",VLOOKUP(AO313,'[2]シフト記号表（勤務時間帯）'!$C$6:$K$35,9,FALSE))</f>
        <v/>
      </c>
      <c r="AP314" s="57" t="str">
        <f>IF(AP313="","",VLOOKUP(AP313,'[2]シフト記号表（勤務時間帯）'!$C$6:$K$35,9,FALSE))</f>
        <v/>
      </c>
      <c r="AQ314" s="57" t="str">
        <f>IF(AQ313="","",VLOOKUP(AQ313,'[2]シフト記号表（勤務時間帯）'!$C$6:$K$35,9,FALSE))</f>
        <v/>
      </c>
      <c r="AR314" s="57" t="str">
        <f>IF(AR313="","",VLOOKUP(AR313,'[2]シフト記号表（勤務時間帯）'!$C$6:$K$35,9,FALSE))</f>
        <v/>
      </c>
      <c r="AS314" s="57" t="str">
        <f>IF(AS313="","",VLOOKUP(AS313,'[2]シフト記号表（勤務時間帯）'!$C$6:$K$35,9,FALSE))</f>
        <v/>
      </c>
      <c r="AT314" s="58" t="str">
        <f>IF(AT313="","",VLOOKUP(AT313,'[2]シフト記号表（勤務時間帯）'!$C$6:$K$35,9,FALSE))</f>
        <v/>
      </c>
      <c r="AU314" s="56" t="str">
        <f>IF(AU313="","",VLOOKUP(AU313,'[2]シフト記号表（勤務時間帯）'!$C$6:$K$35,9,FALSE))</f>
        <v/>
      </c>
      <c r="AV314" s="57" t="str">
        <f>IF(AV313="","",VLOOKUP(AV313,'[2]シフト記号表（勤務時間帯）'!$C$6:$K$35,9,FALSE))</f>
        <v/>
      </c>
      <c r="AW314" s="57" t="str">
        <f>IF(AW313="","",VLOOKUP(AW313,'[2]シフト記号表（勤務時間帯）'!$C$6:$K$35,9,FALSE))</f>
        <v/>
      </c>
      <c r="AX314" s="377">
        <f>IF($BB$3="４週",SUM(S314:AT314),IF($BB$3="暦月",SUM(S314:AW314),""))</f>
        <v>0</v>
      </c>
      <c r="AY314" s="378"/>
      <c r="AZ314" s="379">
        <f>IF($BB$3="４週",AX314/4,IF($BB$3="暦月",'通所介護（100名）'!AX314/('通所介護（100名）'!$BB$8/7),""))</f>
        <v>0</v>
      </c>
      <c r="BA314" s="380"/>
      <c r="BB314" s="312"/>
      <c r="BC314" s="622"/>
      <c r="BD314" s="622"/>
      <c r="BE314" s="622"/>
      <c r="BF314" s="270"/>
    </row>
    <row r="315" spans="2:58" ht="20.25" customHeight="1" x14ac:dyDescent="0.2">
      <c r="B315" s="385"/>
      <c r="C315" s="299"/>
      <c r="D315" s="300"/>
      <c r="E315" s="301"/>
      <c r="F315" s="62">
        <f>C313</f>
        <v>0</v>
      </c>
      <c r="G315" s="283"/>
      <c r="H315" s="263"/>
      <c r="I315" s="264"/>
      <c r="J315" s="264"/>
      <c r="K315" s="265"/>
      <c r="L315" s="288"/>
      <c r="M315" s="289"/>
      <c r="N315" s="289"/>
      <c r="O315" s="290"/>
      <c r="P315" s="627" t="s">
        <v>381</v>
      </c>
      <c r="Q315" s="628"/>
      <c r="R315" s="629"/>
      <c r="S315" s="59" t="str">
        <f>IF(S313="","",VLOOKUP(S313,'[2]シフト記号表（勤務時間帯）'!$C$6:$U$35,19,FALSE))</f>
        <v/>
      </c>
      <c r="T315" s="60" t="str">
        <f>IF(T313="","",VLOOKUP(T313,'[2]シフト記号表（勤務時間帯）'!$C$6:$U$35,19,FALSE))</f>
        <v/>
      </c>
      <c r="U315" s="60" t="str">
        <f>IF(U313="","",VLOOKUP(U313,'[2]シフト記号表（勤務時間帯）'!$C$6:$U$35,19,FALSE))</f>
        <v/>
      </c>
      <c r="V315" s="60" t="str">
        <f>IF(V313="","",VLOOKUP(V313,'[2]シフト記号表（勤務時間帯）'!$C$6:$U$35,19,FALSE))</f>
        <v/>
      </c>
      <c r="W315" s="60" t="str">
        <f>IF(W313="","",VLOOKUP(W313,'[2]シフト記号表（勤務時間帯）'!$C$6:$U$35,19,FALSE))</f>
        <v/>
      </c>
      <c r="X315" s="60" t="str">
        <f>IF(X313="","",VLOOKUP(X313,'[2]シフト記号表（勤務時間帯）'!$C$6:$U$35,19,FALSE))</f>
        <v/>
      </c>
      <c r="Y315" s="61" t="str">
        <f>IF(Y313="","",VLOOKUP(Y313,'[2]シフト記号表（勤務時間帯）'!$C$6:$U$35,19,FALSE))</f>
        <v/>
      </c>
      <c r="Z315" s="59" t="str">
        <f>IF(Z313="","",VLOOKUP(Z313,'[2]シフト記号表（勤務時間帯）'!$C$6:$U$35,19,FALSE))</f>
        <v/>
      </c>
      <c r="AA315" s="60" t="str">
        <f>IF(AA313="","",VLOOKUP(AA313,'[2]シフト記号表（勤務時間帯）'!$C$6:$U$35,19,FALSE))</f>
        <v/>
      </c>
      <c r="AB315" s="60" t="str">
        <f>IF(AB313="","",VLOOKUP(AB313,'[2]シフト記号表（勤務時間帯）'!$C$6:$U$35,19,FALSE))</f>
        <v/>
      </c>
      <c r="AC315" s="60" t="str">
        <f>IF(AC313="","",VLOOKUP(AC313,'[2]シフト記号表（勤務時間帯）'!$C$6:$U$35,19,FALSE))</f>
        <v/>
      </c>
      <c r="AD315" s="60" t="str">
        <f>IF(AD313="","",VLOOKUP(AD313,'[2]シフト記号表（勤務時間帯）'!$C$6:$U$35,19,FALSE))</f>
        <v/>
      </c>
      <c r="AE315" s="60" t="str">
        <f>IF(AE313="","",VLOOKUP(AE313,'[2]シフト記号表（勤務時間帯）'!$C$6:$U$35,19,FALSE))</f>
        <v/>
      </c>
      <c r="AF315" s="61" t="str">
        <f>IF(AF313="","",VLOOKUP(AF313,'[2]シフト記号表（勤務時間帯）'!$C$6:$U$35,19,FALSE))</f>
        <v/>
      </c>
      <c r="AG315" s="59" t="str">
        <f>IF(AG313="","",VLOOKUP(AG313,'[2]シフト記号表（勤務時間帯）'!$C$6:$U$35,19,FALSE))</f>
        <v/>
      </c>
      <c r="AH315" s="60" t="str">
        <f>IF(AH313="","",VLOOKUP(AH313,'[2]シフト記号表（勤務時間帯）'!$C$6:$U$35,19,FALSE))</f>
        <v/>
      </c>
      <c r="AI315" s="60" t="str">
        <f>IF(AI313="","",VLOOKUP(AI313,'[2]シフト記号表（勤務時間帯）'!$C$6:$U$35,19,FALSE))</f>
        <v/>
      </c>
      <c r="AJ315" s="60" t="str">
        <f>IF(AJ313="","",VLOOKUP(AJ313,'[2]シフト記号表（勤務時間帯）'!$C$6:$U$35,19,FALSE))</f>
        <v/>
      </c>
      <c r="AK315" s="60" t="str">
        <f>IF(AK313="","",VLOOKUP(AK313,'[2]シフト記号表（勤務時間帯）'!$C$6:$U$35,19,FALSE))</f>
        <v/>
      </c>
      <c r="AL315" s="60" t="str">
        <f>IF(AL313="","",VLOOKUP(AL313,'[2]シフト記号表（勤務時間帯）'!$C$6:$U$35,19,FALSE))</f>
        <v/>
      </c>
      <c r="AM315" s="61" t="str">
        <f>IF(AM313="","",VLOOKUP(AM313,'[2]シフト記号表（勤務時間帯）'!$C$6:$U$35,19,FALSE))</f>
        <v/>
      </c>
      <c r="AN315" s="59" t="str">
        <f>IF(AN313="","",VLOOKUP(AN313,'[2]シフト記号表（勤務時間帯）'!$C$6:$U$35,19,FALSE))</f>
        <v/>
      </c>
      <c r="AO315" s="60" t="str">
        <f>IF(AO313="","",VLOOKUP(AO313,'[2]シフト記号表（勤務時間帯）'!$C$6:$U$35,19,FALSE))</f>
        <v/>
      </c>
      <c r="AP315" s="60" t="str">
        <f>IF(AP313="","",VLOOKUP(AP313,'[2]シフト記号表（勤務時間帯）'!$C$6:$U$35,19,FALSE))</f>
        <v/>
      </c>
      <c r="AQ315" s="60" t="str">
        <f>IF(AQ313="","",VLOOKUP(AQ313,'[2]シフト記号表（勤務時間帯）'!$C$6:$U$35,19,FALSE))</f>
        <v/>
      </c>
      <c r="AR315" s="60" t="str">
        <f>IF(AR313="","",VLOOKUP(AR313,'[2]シフト記号表（勤務時間帯）'!$C$6:$U$35,19,FALSE))</f>
        <v/>
      </c>
      <c r="AS315" s="60" t="str">
        <f>IF(AS313="","",VLOOKUP(AS313,'[2]シフト記号表（勤務時間帯）'!$C$6:$U$35,19,FALSE))</f>
        <v/>
      </c>
      <c r="AT315" s="61" t="str">
        <f>IF(AT313="","",VLOOKUP(AT313,'[2]シフト記号表（勤務時間帯）'!$C$6:$U$35,19,FALSE))</f>
        <v/>
      </c>
      <c r="AU315" s="59" t="str">
        <f>IF(AU313="","",VLOOKUP(AU313,'[2]シフト記号表（勤務時間帯）'!$C$6:$U$35,19,FALSE))</f>
        <v/>
      </c>
      <c r="AV315" s="60" t="str">
        <f>IF(AV313="","",VLOOKUP(AV313,'[2]シフト記号表（勤務時間帯）'!$C$6:$U$35,19,FALSE))</f>
        <v/>
      </c>
      <c r="AW315" s="60" t="str">
        <f>IF(AW313="","",VLOOKUP(AW313,'[2]シフト記号表（勤務時間帯）'!$C$6:$U$35,19,FALSE))</f>
        <v/>
      </c>
      <c r="AX315" s="381">
        <f>IF($BB$3="４週",SUM(S315:AT315),IF($BB$3="暦月",SUM(S315:AW315),""))</f>
        <v>0</v>
      </c>
      <c r="AY315" s="382"/>
      <c r="AZ315" s="383">
        <f>IF($BB$3="４週",AX315/4,IF($BB$3="暦月",'通所介護（100名）'!AX315/('通所介護（100名）'!$BB$8/7),""))</f>
        <v>0</v>
      </c>
      <c r="BA315" s="384"/>
      <c r="BB315" s="313"/>
      <c r="BC315" s="289"/>
      <c r="BD315" s="289"/>
      <c r="BE315" s="289"/>
      <c r="BF315" s="290"/>
    </row>
    <row r="316" spans="2:58" ht="20.25" customHeight="1" x14ac:dyDescent="0.2">
      <c r="B316" s="385">
        <f>B313+1</f>
        <v>99</v>
      </c>
      <c r="C316" s="294"/>
      <c r="D316" s="295"/>
      <c r="E316" s="296"/>
      <c r="F316" s="126"/>
      <c r="G316" s="282"/>
      <c r="H316" s="284"/>
      <c r="I316" s="264"/>
      <c r="J316" s="264"/>
      <c r="K316" s="265"/>
      <c r="L316" s="285"/>
      <c r="M316" s="286"/>
      <c r="N316" s="286"/>
      <c r="O316" s="287"/>
      <c r="P316" s="630" t="s">
        <v>377</v>
      </c>
      <c r="Q316" s="631"/>
      <c r="R316" s="632"/>
      <c r="S316" s="53"/>
      <c r="T316" s="54"/>
      <c r="U316" s="54"/>
      <c r="V316" s="54"/>
      <c r="W316" s="54"/>
      <c r="X316" s="54"/>
      <c r="Y316" s="55"/>
      <c r="Z316" s="53"/>
      <c r="AA316" s="54"/>
      <c r="AB316" s="54"/>
      <c r="AC316" s="54"/>
      <c r="AD316" s="54"/>
      <c r="AE316" s="54"/>
      <c r="AF316" s="55"/>
      <c r="AG316" s="53"/>
      <c r="AH316" s="54"/>
      <c r="AI316" s="54"/>
      <c r="AJ316" s="54"/>
      <c r="AK316" s="54"/>
      <c r="AL316" s="54"/>
      <c r="AM316" s="55"/>
      <c r="AN316" s="53"/>
      <c r="AO316" s="54"/>
      <c r="AP316" s="54"/>
      <c r="AQ316" s="54"/>
      <c r="AR316" s="54"/>
      <c r="AS316" s="54"/>
      <c r="AT316" s="55"/>
      <c r="AU316" s="53"/>
      <c r="AV316" s="54"/>
      <c r="AW316" s="54"/>
      <c r="AX316" s="373"/>
      <c r="AY316" s="374"/>
      <c r="AZ316" s="375"/>
      <c r="BA316" s="376"/>
      <c r="BB316" s="311"/>
      <c r="BC316" s="286"/>
      <c r="BD316" s="286"/>
      <c r="BE316" s="286"/>
      <c r="BF316" s="287"/>
    </row>
    <row r="317" spans="2:58" ht="20.25" customHeight="1" x14ac:dyDescent="0.2">
      <c r="B317" s="385"/>
      <c r="C317" s="297"/>
      <c r="D317" s="633"/>
      <c r="E317" s="298"/>
      <c r="F317" s="23"/>
      <c r="G317" s="259"/>
      <c r="H317" s="263"/>
      <c r="I317" s="264"/>
      <c r="J317" s="264"/>
      <c r="K317" s="265"/>
      <c r="L317" s="269"/>
      <c r="M317" s="622"/>
      <c r="N317" s="622"/>
      <c r="O317" s="270"/>
      <c r="P317" s="623" t="s">
        <v>380</v>
      </c>
      <c r="Q317" s="624"/>
      <c r="R317" s="625"/>
      <c r="S317" s="56" t="str">
        <f>IF(S316="","",VLOOKUP(S316,'[2]シフト記号表（勤務時間帯）'!$C$6:$K$35,9,FALSE))</f>
        <v/>
      </c>
      <c r="T317" s="57" t="str">
        <f>IF(T316="","",VLOOKUP(T316,'[2]シフト記号表（勤務時間帯）'!$C$6:$K$35,9,FALSE))</f>
        <v/>
      </c>
      <c r="U317" s="57" t="str">
        <f>IF(U316="","",VLOOKUP(U316,'[2]シフト記号表（勤務時間帯）'!$C$6:$K$35,9,FALSE))</f>
        <v/>
      </c>
      <c r="V317" s="57" t="str">
        <f>IF(V316="","",VLOOKUP(V316,'[2]シフト記号表（勤務時間帯）'!$C$6:$K$35,9,FALSE))</f>
        <v/>
      </c>
      <c r="W317" s="57" t="str">
        <f>IF(W316="","",VLOOKUP(W316,'[2]シフト記号表（勤務時間帯）'!$C$6:$K$35,9,FALSE))</f>
        <v/>
      </c>
      <c r="X317" s="57" t="str">
        <f>IF(X316="","",VLOOKUP(X316,'[2]シフト記号表（勤務時間帯）'!$C$6:$K$35,9,FALSE))</f>
        <v/>
      </c>
      <c r="Y317" s="58" t="str">
        <f>IF(Y316="","",VLOOKUP(Y316,'[2]シフト記号表（勤務時間帯）'!$C$6:$K$35,9,FALSE))</f>
        <v/>
      </c>
      <c r="Z317" s="56" t="str">
        <f>IF(Z316="","",VLOOKUP(Z316,'[2]シフト記号表（勤務時間帯）'!$C$6:$K$35,9,FALSE))</f>
        <v/>
      </c>
      <c r="AA317" s="57" t="str">
        <f>IF(AA316="","",VLOOKUP(AA316,'[2]シフト記号表（勤務時間帯）'!$C$6:$K$35,9,FALSE))</f>
        <v/>
      </c>
      <c r="AB317" s="57" t="str">
        <f>IF(AB316="","",VLOOKUP(AB316,'[2]シフト記号表（勤務時間帯）'!$C$6:$K$35,9,FALSE))</f>
        <v/>
      </c>
      <c r="AC317" s="57" t="str">
        <f>IF(AC316="","",VLOOKUP(AC316,'[2]シフト記号表（勤務時間帯）'!$C$6:$K$35,9,FALSE))</f>
        <v/>
      </c>
      <c r="AD317" s="57" t="str">
        <f>IF(AD316="","",VLOOKUP(AD316,'[2]シフト記号表（勤務時間帯）'!$C$6:$K$35,9,FALSE))</f>
        <v/>
      </c>
      <c r="AE317" s="57" t="str">
        <f>IF(AE316="","",VLOOKUP(AE316,'[2]シフト記号表（勤務時間帯）'!$C$6:$K$35,9,FALSE))</f>
        <v/>
      </c>
      <c r="AF317" s="58" t="str">
        <f>IF(AF316="","",VLOOKUP(AF316,'[2]シフト記号表（勤務時間帯）'!$C$6:$K$35,9,FALSE))</f>
        <v/>
      </c>
      <c r="AG317" s="56" t="str">
        <f>IF(AG316="","",VLOOKUP(AG316,'[2]シフト記号表（勤務時間帯）'!$C$6:$K$35,9,FALSE))</f>
        <v/>
      </c>
      <c r="AH317" s="57" t="str">
        <f>IF(AH316="","",VLOOKUP(AH316,'[2]シフト記号表（勤務時間帯）'!$C$6:$K$35,9,FALSE))</f>
        <v/>
      </c>
      <c r="AI317" s="57" t="str">
        <f>IF(AI316="","",VLOOKUP(AI316,'[2]シフト記号表（勤務時間帯）'!$C$6:$K$35,9,FALSE))</f>
        <v/>
      </c>
      <c r="AJ317" s="57" t="str">
        <f>IF(AJ316="","",VLOOKUP(AJ316,'[2]シフト記号表（勤務時間帯）'!$C$6:$K$35,9,FALSE))</f>
        <v/>
      </c>
      <c r="AK317" s="57" t="str">
        <f>IF(AK316="","",VLOOKUP(AK316,'[2]シフト記号表（勤務時間帯）'!$C$6:$K$35,9,FALSE))</f>
        <v/>
      </c>
      <c r="AL317" s="57" t="str">
        <f>IF(AL316="","",VLOOKUP(AL316,'[2]シフト記号表（勤務時間帯）'!$C$6:$K$35,9,FALSE))</f>
        <v/>
      </c>
      <c r="AM317" s="58" t="str">
        <f>IF(AM316="","",VLOOKUP(AM316,'[2]シフト記号表（勤務時間帯）'!$C$6:$K$35,9,FALSE))</f>
        <v/>
      </c>
      <c r="AN317" s="56" t="str">
        <f>IF(AN316="","",VLOOKUP(AN316,'[2]シフト記号表（勤務時間帯）'!$C$6:$K$35,9,FALSE))</f>
        <v/>
      </c>
      <c r="AO317" s="57" t="str">
        <f>IF(AO316="","",VLOOKUP(AO316,'[2]シフト記号表（勤務時間帯）'!$C$6:$K$35,9,FALSE))</f>
        <v/>
      </c>
      <c r="AP317" s="57" t="str">
        <f>IF(AP316="","",VLOOKUP(AP316,'[2]シフト記号表（勤務時間帯）'!$C$6:$K$35,9,FALSE))</f>
        <v/>
      </c>
      <c r="AQ317" s="57" t="str">
        <f>IF(AQ316="","",VLOOKUP(AQ316,'[2]シフト記号表（勤務時間帯）'!$C$6:$K$35,9,FALSE))</f>
        <v/>
      </c>
      <c r="AR317" s="57" t="str">
        <f>IF(AR316="","",VLOOKUP(AR316,'[2]シフト記号表（勤務時間帯）'!$C$6:$K$35,9,FALSE))</f>
        <v/>
      </c>
      <c r="AS317" s="57" t="str">
        <f>IF(AS316="","",VLOOKUP(AS316,'[2]シフト記号表（勤務時間帯）'!$C$6:$K$35,9,FALSE))</f>
        <v/>
      </c>
      <c r="AT317" s="58" t="str">
        <f>IF(AT316="","",VLOOKUP(AT316,'[2]シフト記号表（勤務時間帯）'!$C$6:$K$35,9,FALSE))</f>
        <v/>
      </c>
      <c r="AU317" s="56" t="str">
        <f>IF(AU316="","",VLOOKUP(AU316,'[2]シフト記号表（勤務時間帯）'!$C$6:$K$35,9,FALSE))</f>
        <v/>
      </c>
      <c r="AV317" s="57" t="str">
        <f>IF(AV316="","",VLOOKUP(AV316,'[2]シフト記号表（勤務時間帯）'!$C$6:$K$35,9,FALSE))</f>
        <v/>
      </c>
      <c r="AW317" s="57" t="str">
        <f>IF(AW316="","",VLOOKUP(AW316,'[2]シフト記号表（勤務時間帯）'!$C$6:$K$35,9,FALSE))</f>
        <v/>
      </c>
      <c r="AX317" s="377">
        <f>IF($BB$3="４週",SUM(S317:AT317),IF($BB$3="暦月",SUM(S317:AW317),""))</f>
        <v>0</v>
      </c>
      <c r="AY317" s="378"/>
      <c r="AZ317" s="379">
        <f>IF($BB$3="４週",AX317/4,IF($BB$3="暦月",'通所介護（100名）'!AX317/('通所介護（100名）'!$BB$8/7),""))</f>
        <v>0</v>
      </c>
      <c r="BA317" s="380"/>
      <c r="BB317" s="312"/>
      <c r="BC317" s="622"/>
      <c r="BD317" s="622"/>
      <c r="BE317" s="622"/>
      <c r="BF317" s="270"/>
    </row>
    <row r="318" spans="2:58" ht="20.25" customHeight="1" x14ac:dyDescent="0.2">
      <c r="B318" s="385"/>
      <c r="C318" s="299"/>
      <c r="D318" s="300"/>
      <c r="E318" s="301"/>
      <c r="F318" s="62">
        <f>C316</f>
        <v>0</v>
      </c>
      <c r="G318" s="283"/>
      <c r="H318" s="263"/>
      <c r="I318" s="264"/>
      <c r="J318" s="264"/>
      <c r="K318" s="265"/>
      <c r="L318" s="288"/>
      <c r="M318" s="289"/>
      <c r="N318" s="289"/>
      <c r="O318" s="290"/>
      <c r="P318" s="627" t="s">
        <v>381</v>
      </c>
      <c r="Q318" s="628"/>
      <c r="R318" s="629"/>
      <c r="S318" s="59" t="str">
        <f>IF(S316="","",VLOOKUP(S316,'[2]シフト記号表（勤務時間帯）'!$C$6:$U$35,19,FALSE))</f>
        <v/>
      </c>
      <c r="T318" s="60" t="str">
        <f>IF(T316="","",VLOOKUP(T316,'[2]シフト記号表（勤務時間帯）'!$C$6:$U$35,19,FALSE))</f>
        <v/>
      </c>
      <c r="U318" s="60" t="str">
        <f>IF(U316="","",VLOOKUP(U316,'[2]シフト記号表（勤務時間帯）'!$C$6:$U$35,19,FALSE))</f>
        <v/>
      </c>
      <c r="V318" s="60" t="str">
        <f>IF(V316="","",VLOOKUP(V316,'[2]シフト記号表（勤務時間帯）'!$C$6:$U$35,19,FALSE))</f>
        <v/>
      </c>
      <c r="W318" s="60" t="str">
        <f>IF(W316="","",VLOOKUP(W316,'[2]シフト記号表（勤務時間帯）'!$C$6:$U$35,19,FALSE))</f>
        <v/>
      </c>
      <c r="X318" s="60" t="str">
        <f>IF(X316="","",VLOOKUP(X316,'[2]シフト記号表（勤務時間帯）'!$C$6:$U$35,19,FALSE))</f>
        <v/>
      </c>
      <c r="Y318" s="61" t="str">
        <f>IF(Y316="","",VLOOKUP(Y316,'[2]シフト記号表（勤務時間帯）'!$C$6:$U$35,19,FALSE))</f>
        <v/>
      </c>
      <c r="Z318" s="59" t="str">
        <f>IF(Z316="","",VLOOKUP(Z316,'[2]シフト記号表（勤務時間帯）'!$C$6:$U$35,19,FALSE))</f>
        <v/>
      </c>
      <c r="AA318" s="60" t="str">
        <f>IF(AA316="","",VLOOKUP(AA316,'[2]シフト記号表（勤務時間帯）'!$C$6:$U$35,19,FALSE))</f>
        <v/>
      </c>
      <c r="AB318" s="60" t="str">
        <f>IF(AB316="","",VLOOKUP(AB316,'[2]シフト記号表（勤務時間帯）'!$C$6:$U$35,19,FALSE))</f>
        <v/>
      </c>
      <c r="AC318" s="60" t="str">
        <f>IF(AC316="","",VLOOKUP(AC316,'[2]シフト記号表（勤務時間帯）'!$C$6:$U$35,19,FALSE))</f>
        <v/>
      </c>
      <c r="AD318" s="60" t="str">
        <f>IF(AD316="","",VLOOKUP(AD316,'[2]シフト記号表（勤務時間帯）'!$C$6:$U$35,19,FALSE))</f>
        <v/>
      </c>
      <c r="AE318" s="60" t="str">
        <f>IF(AE316="","",VLOOKUP(AE316,'[2]シフト記号表（勤務時間帯）'!$C$6:$U$35,19,FALSE))</f>
        <v/>
      </c>
      <c r="AF318" s="61" t="str">
        <f>IF(AF316="","",VLOOKUP(AF316,'[2]シフト記号表（勤務時間帯）'!$C$6:$U$35,19,FALSE))</f>
        <v/>
      </c>
      <c r="AG318" s="59" t="str">
        <f>IF(AG316="","",VLOOKUP(AG316,'[2]シフト記号表（勤務時間帯）'!$C$6:$U$35,19,FALSE))</f>
        <v/>
      </c>
      <c r="AH318" s="60" t="str">
        <f>IF(AH316="","",VLOOKUP(AH316,'[2]シフト記号表（勤務時間帯）'!$C$6:$U$35,19,FALSE))</f>
        <v/>
      </c>
      <c r="AI318" s="60" t="str">
        <f>IF(AI316="","",VLOOKUP(AI316,'[2]シフト記号表（勤務時間帯）'!$C$6:$U$35,19,FALSE))</f>
        <v/>
      </c>
      <c r="AJ318" s="60" t="str">
        <f>IF(AJ316="","",VLOOKUP(AJ316,'[2]シフト記号表（勤務時間帯）'!$C$6:$U$35,19,FALSE))</f>
        <v/>
      </c>
      <c r="AK318" s="60" t="str">
        <f>IF(AK316="","",VLOOKUP(AK316,'[2]シフト記号表（勤務時間帯）'!$C$6:$U$35,19,FALSE))</f>
        <v/>
      </c>
      <c r="AL318" s="60" t="str">
        <f>IF(AL316="","",VLOOKUP(AL316,'[2]シフト記号表（勤務時間帯）'!$C$6:$U$35,19,FALSE))</f>
        <v/>
      </c>
      <c r="AM318" s="61" t="str">
        <f>IF(AM316="","",VLOOKUP(AM316,'[2]シフト記号表（勤務時間帯）'!$C$6:$U$35,19,FALSE))</f>
        <v/>
      </c>
      <c r="AN318" s="59" t="str">
        <f>IF(AN316="","",VLOOKUP(AN316,'[2]シフト記号表（勤務時間帯）'!$C$6:$U$35,19,FALSE))</f>
        <v/>
      </c>
      <c r="AO318" s="60" t="str">
        <f>IF(AO316="","",VLOOKUP(AO316,'[2]シフト記号表（勤務時間帯）'!$C$6:$U$35,19,FALSE))</f>
        <v/>
      </c>
      <c r="AP318" s="60" t="str">
        <f>IF(AP316="","",VLOOKUP(AP316,'[2]シフト記号表（勤務時間帯）'!$C$6:$U$35,19,FALSE))</f>
        <v/>
      </c>
      <c r="AQ318" s="60" t="str">
        <f>IF(AQ316="","",VLOOKUP(AQ316,'[2]シフト記号表（勤務時間帯）'!$C$6:$U$35,19,FALSE))</f>
        <v/>
      </c>
      <c r="AR318" s="60" t="str">
        <f>IF(AR316="","",VLOOKUP(AR316,'[2]シフト記号表（勤務時間帯）'!$C$6:$U$35,19,FALSE))</f>
        <v/>
      </c>
      <c r="AS318" s="60" t="str">
        <f>IF(AS316="","",VLOOKUP(AS316,'[2]シフト記号表（勤務時間帯）'!$C$6:$U$35,19,FALSE))</f>
        <v/>
      </c>
      <c r="AT318" s="61" t="str">
        <f>IF(AT316="","",VLOOKUP(AT316,'[2]シフト記号表（勤務時間帯）'!$C$6:$U$35,19,FALSE))</f>
        <v/>
      </c>
      <c r="AU318" s="59" t="str">
        <f>IF(AU316="","",VLOOKUP(AU316,'[2]シフト記号表（勤務時間帯）'!$C$6:$U$35,19,FALSE))</f>
        <v/>
      </c>
      <c r="AV318" s="60" t="str">
        <f>IF(AV316="","",VLOOKUP(AV316,'[2]シフト記号表（勤務時間帯）'!$C$6:$U$35,19,FALSE))</f>
        <v/>
      </c>
      <c r="AW318" s="60" t="str">
        <f>IF(AW316="","",VLOOKUP(AW316,'[2]シフト記号表（勤務時間帯）'!$C$6:$U$35,19,FALSE))</f>
        <v/>
      </c>
      <c r="AX318" s="381">
        <f>IF($BB$3="４週",SUM(S318:AT318),IF($BB$3="暦月",SUM(S318:AW318),""))</f>
        <v>0</v>
      </c>
      <c r="AY318" s="382"/>
      <c r="AZ318" s="383">
        <f>IF($BB$3="４週",AX318/4,IF($BB$3="暦月",'通所介護（100名）'!AX318/('通所介護（100名）'!$BB$8/7),""))</f>
        <v>0</v>
      </c>
      <c r="BA318" s="384"/>
      <c r="BB318" s="313"/>
      <c r="BC318" s="289"/>
      <c r="BD318" s="289"/>
      <c r="BE318" s="289"/>
      <c r="BF318" s="290"/>
    </row>
    <row r="319" spans="2:58" ht="20.25" customHeight="1" x14ac:dyDescent="0.2">
      <c r="B319" s="385">
        <f>B316+1</f>
        <v>100</v>
      </c>
      <c r="C319" s="294"/>
      <c r="D319" s="295"/>
      <c r="E319" s="296"/>
      <c r="F319" s="126"/>
      <c r="G319" s="282"/>
      <c r="H319" s="284"/>
      <c r="I319" s="264"/>
      <c r="J319" s="264"/>
      <c r="K319" s="265"/>
      <c r="L319" s="285"/>
      <c r="M319" s="286"/>
      <c r="N319" s="286"/>
      <c r="O319" s="287"/>
      <c r="P319" s="630" t="s">
        <v>377</v>
      </c>
      <c r="Q319" s="631"/>
      <c r="R319" s="632"/>
      <c r="S319" s="53"/>
      <c r="T319" s="54"/>
      <c r="U319" s="54"/>
      <c r="V319" s="54"/>
      <c r="W319" s="54"/>
      <c r="X319" s="54"/>
      <c r="Y319" s="55"/>
      <c r="Z319" s="53"/>
      <c r="AA319" s="54"/>
      <c r="AB319" s="54"/>
      <c r="AC319" s="54"/>
      <c r="AD319" s="54"/>
      <c r="AE319" s="54"/>
      <c r="AF319" s="55"/>
      <c r="AG319" s="53"/>
      <c r="AH319" s="54"/>
      <c r="AI319" s="54"/>
      <c r="AJ319" s="54"/>
      <c r="AK319" s="54"/>
      <c r="AL319" s="54"/>
      <c r="AM319" s="55"/>
      <c r="AN319" s="53"/>
      <c r="AO319" s="54"/>
      <c r="AP319" s="54"/>
      <c r="AQ319" s="54"/>
      <c r="AR319" s="54"/>
      <c r="AS319" s="54"/>
      <c r="AT319" s="55"/>
      <c r="AU319" s="53"/>
      <c r="AV319" s="54"/>
      <c r="AW319" s="54"/>
      <c r="AX319" s="373"/>
      <c r="AY319" s="374"/>
      <c r="AZ319" s="375"/>
      <c r="BA319" s="376"/>
      <c r="BB319" s="311"/>
      <c r="BC319" s="286"/>
      <c r="BD319" s="286"/>
      <c r="BE319" s="286"/>
      <c r="BF319" s="287"/>
    </row>
    <row r="320" spans="2:58" ht="20.25" customHeight="1" x14ac:dyDescent="0.2">
      <c r="B320" s="385"/>
      <c r="C320" s="297"/>
      <c r="D320" s="633"/>
      <c r="E320" s="298"/>
      <c r="F320" s="23"/>
      <c r="G320" s="259"/>
      <c r="H320" s="263"/>
      <c r="I320" s="264"/>
      <c r="J320" s="264"/>
      <c r="K320" s="265"/>
      <c r="L320" s="269"/>
      <c r="M320" s="622"/>
      <c r="N320" s="622"/>
      <c r="O320" s="270"/>
      <c r="P320" s="623" t="s">
        <v>380</v>
      </c>
      <c r="Q320" s="624"/>
      <c r="R320" s="625"/>
      <c r="S320" s="56" t="str">
        <f>IF(S319="","",VLOOKUP(S319,'[2]シフト記号表（勤務時間帯）'!$C$6:$K$35,9,FALSE))</f>
        <v/>
      </c>
      <c r="T320" s="57" t="str">
        <f>IF(T319="","",VLOOKUP(T319,'[2]シフト記号表（勤務時間帯）'!$C$6:$K$35,9,FALSE))</f>
        <v/>
      </c>
      <c r="U320" s="57" t="str">
        <f>IF(U319="","",VLOOKUP(U319,'[2]シフト記号表（勤務時間帯）'!$C$6:$K$35,9,FALSE))</f>
        <v/>
      </c>
      <c r="V320" s="57" t="str">
        <f>IF(V319="","",VLOOKUP(V319,'[2]シフト記号表（勤務時間帯）'!$C$6:$K$35,9,FALSE))</f>
        <v/>
      </c>
      <c r="W320" s="57" t="str">
        <f>IF(W319="","",VLOOKUP(W319,'[2]シフト記号表（勤務時間帯）'!$C$6:$K$35,9,FALSE))</f>
        <v/>
      </c>
      <c r="X320" s="57" t="str">
        <f>IF(X319="","",VLOOKUP(X319,'[2]シフト記号表（勤務時間帯）'!$C$6:$K$35,9,FALSE))</f>
        <v/>
      </c>
      <c r="Y320" s="58" t="str">
        <f>IF(Y319="","",VLOOKUP(Y319,'[2]シフト記号表（勤務時間帯）'!$C$6:$K$35,9,FALSE))</f>
        <v/>
      </c>
      <c r="Z320" s="56" t="str">
        <f>IF(Z319="","",VLOOKUP(Z319,'[2]シフト記号表（勤務時間帯）'!$C$6:$K$35,9,FALSE))</f>
        <v/>
      </c>
      <c r="AA320" s="57" t="str">
        <f>IF(AA319="","",VLOOKUP(AA319,'[2]シフト記号表（勤務時間帯）'!$C$6:$K$35,9,FALSE))</f>
        <v/>
      </c>
      <c r="AB320" s="57" t="str">
        <f>IF(AB319="","",VLOOKUP(AB319,'[2]シフト記号表（勤務時間帯）'!$C$6:$K$35,9,FALSE))</f>
        <v/>
      </c>
      <c r="AC320" s="57" t="str">
        <f>IF(AC319="","",VLOOKUP(AC319,'[2]シフト記号表（勤務時間帯）'!$C$6:$K$35,9,FALSE))</f>
        <v/>
      </c>
      <c r="AD320" s="57" t="str">
        <f>IF(AD319="","",VLOOKUP(AD319,'[2]シフト記号表（勤務時間帯）'!$C$6:$K$35,9,FALSE))</f>
        <v/>
      </c>
      <c r="AE320" s="57" t="str">
        <f>IF(AE319="","",VLOOKUP(AE319,'[2]シフト記号表（勤務時間帯）'!$C$6:$K$35,9,FALSE))</f>
        <v/>
      </c>
      <c r="AF320" s="58" t="str">
        <f>IF(AF319="","",VLOOKUP(AF319,'[2]シフト記号表（勤務時間帯）'!$C$6:$K$35,9,FALSE))</f>
        <v/>
      </c>
      <c r="AG320" s="56" t="str">
        <f>IF(AG319="","",VLOOKUP(AG319,'[2]シフト記号表（勤務時間帯）'!$C$6:$K$35,9,FALSE))</f>
        <v/>
      </c>
      <c r="AH320" s="57" t="str">
        <f>IF(AH319="","",VLOOKUP(AH319,'[2]シフト記号表（勤務時間帯）'!$C$6:$K$35,9,FALSE))</f>
        <v/>
      </c>
      <c r="AI320" s="57" t="str">
        <f>IF(AI319="","",VLOOKUP(AI319,'[2]シフト記号表（勤務時間帯）'!$C$6:$K$35,9,FALSE))</f>
        <v/>
      </c>
      <c r="AJ320" s="57" t="str">
        <f>IF(AJ319="","",VLOOKUP(AJ319,'[2]シフト記号表（勤務時間帯）'!$C$6:$K$35,9,FALSE))</f>
        <v/>
      </c>
      <c r="AK320" s="57" t="str">
        <f>IF(AK319="","",VLOOKUP(AK319,'[2]シフト記号表（勤務時間帯）'!$C$6:$K$35,9,FALSE))</f>
        <v/>
      </c>
      <c r="AL320" s="57" t="str">
        <f>IF(AL319="","",VLOOKUP(AL319,'[2]シフト記号表（勤務時間帯）'!$C$6:$K$35,9,FALSE))</f>
        <v/>
      </c>
      <c r="AM320" s="58" t="str">
        <f>IF(AM319="","",VLOOKUP(AM319,'[2]シフト記号表（勤務時間帯）'!$C$6:$K$35,9,FALSE))</f>
        <v/>
      </c>
      <c r="AN320" s="56" t="str">
        <f>IF(AN319="","",VLOOKUP(AN319,'[2]シフト記号表（勤務時間帯）'!$C$6:$K$35,9,FALSE))</f>
        <v/>
      </c>
      <c r="AO320" s="57" t="str">
        <f>IF(AO319="","",VLOOKUP(AO319,'[2]シフト記号表（勤務時間帯）'!$C$6:$K$35,9,FALSE))</f>
        <v/>
      </c>
      <c r="AP320" s="57" t="str">
        <f>IF(AP319="","",VLOOKUP(AP319,'[2]シフト記号表（勤務時間帯）'!$C$6:$K$35,9,FALSE))</f>
        <v/>
      </c>
      <c r="AQ320" s="57" t="str">
        <f>IF(AQ319="","",VLOOKUP(AQ319,'[2]シフト記号表（勤務時間帯）'!$C$6:$K$35,9,FALSE))</f>
        <v/>
      </c>
      <c r="AR320" s="57" t="str">
        <f>IF(AR319="","",VLOOKUP(AR319,'[2]シフト記号表（勤務時間帯）'!$C$6:$K$35,9,FALSE))</f>
        <v/>
      </c>
      <c r="AS320" s="57" t="str">
        <f>IF(AS319="","",VLOOKUP(AS319,'[2]シフト記号表（勤務時間帯）'!$C$6:$K$35,9,FALSE))</f>
        <v/>
      </c>
      <c r="AT320" s="58" t="str">
        <f>IF(AT319="","",VLOOKUP(AT319,'[2]シフト記号表（勤務時間帯）'!$C$6:$K$35,9,FALSE))</f>
        <v/>
      </c>
      <c r="AU320" s="56" t="str">
        <f>IF(AU319="","",VLOOKUP(AU319,'[2]シフト記号表（勤務時間帯）'!$C$6:$K$35,9,FALSE))</f>
        <v/>
      </c>
      <c r="AV320" s="57" t="str">
        <f>IF(AV319="","",VLOOKUP(AV319,'[2]シフト記号表（勤務時間帯）'!$C$6:$K$35,9,FALSE))</f>
        <v/>
      </c>
      <c r="AW320" s="57" t="str">
        <f>IF(AW319="","",VLOOKUP(AW319,'[2]シフト記号表（勤務時間帯）'!$C$6:$K$35,9,FALSE))</f>
        <v/>
      </c>
      <c r="AX320" s="377">
        <f>IF($BB$3="４週",SUM(S320:AT320),IF($BB$3="暦月",SUM(S320:AW320),""))</f>
        <v>0</v>
      </c>
      <c r="AY320" s="378"/>
      <c r="AZ320" s="379">
        <f>IF($BB$3="４週",AX320/4,IF($BB$3="暦月",'通所介護（100名）'!AX320/('通所介護（100名）'!$BB$8/7),""))</f>
        <v>0</v>
      </c>
      <c r="BA320" s="380"/>
      <c r="BB320" s="312"/>
      <c r="BC320" s="622"/>
      <c r="BD320" s="622"/>
      <c r="BE320" s="622"/>
      <c r="BF320" s="270"/>
    </row>
    <row r="321" spans="2:73" ht="20.25" customHeight="1" thickBot="1" x14ac:dyDescent="0.25">
      <c r="B321" s="385"/>
      <c r="C321" s="299"/>
      <c r="D321" s="300"/>
      <c r="E321" s="301"/>
      <c r="F321" s="62">
        <f>C319</f>
        <v>0</v>
      </c>
      <c r="G321" s="283"/>
      <c r="H321" s="263"/>
      <c r="I321" s="264"/>
      <c r="J321" s="264"/>
      <c r="K321" s="265"/>
      <c r="L321" s="288"/>
      <c r="M321" s="289"/>
      <c r="N321" s="289"/>
      <c r="O321" s="290"/>
      <c r="P321" s="627" t="s">
        <v>381</v>
      </c>
      <c r="Q321" s="628"/>
      <c r="R321" s="629"/>
      <c r="S321" s="59" t="str">
        <f>IF(S319="","",VLOOKUP(S319,'[2]シフト記号表（勤務時間帯）'!$C$6:$U$35,19,FALSE))</f>
        <v/>
      </c>
      <c r="T321" s="60" t="str">
        <f>IF(T319="","",VLOOKUP(T319,'[2]シフト記号表（勤務時間帯）'!$C$6:$U$35,19,FALSE))</f>
        <v/>
      </c>
      <c r="U321" s="60" t="str">
        <f>IF(U319="","",VLOOKUP(U319,'[2]シフト記号表（勤務時間帯）'!$C$6:$U$35,19,FALSE))</f>
        <v/>
      </c>
      <c r="V321" s="60" t="str">
        <f>IF(V319="","",VLOOKUP(V319,'[2]シフト記号表（勤務時間帯）'!$C$6:$U$35,19,FALSE))</f>
        <v/>
      </c>
      <c r="W321" s="60" t="str">
        <f>IF(W319="","",VLOOKUP(W319,'[2]シフト記号表（勤務時間帯）'!$C$6:$U$35,19,FALSE))</f>
        <v/>
      </c>
      <c r="X321" s="60" t="str">
        <f>IF(X319="","",VLOOKUP(X319,'[2]シフト記号表（勤務時間帯）'!$C$6:$U$35,19,FALSE))</f>
        <v/>
      </c>
      <c r="Y321" s="61" t="str">
        <f>IF(Y319="","",VLOOKUP(Y319,'[2]シフト記号表（勤務時間帯）'!$C$6:$U$35,19,FALSE))</f>
        <v/>
      </c>
      <c r="Z321" s="59" t="str">
        <f>IF(Z319="","",VLOOKUP(Z319,'[2]シフト記号表（勤務時間帯）'!$C$6:$U$35,19,FALSE))</f>
        <v/>
      </c>
      <c r="AA321" s="60" t="str">
        <f>IF(AA319="","",VLOOKUP(AA319,'[2]シフト記号表（勤務時間帯）'!$C$6:$U$35,19,FALSE))</f>
        <v/>
      </c>
      <c r="AB321" s="60" t="str">
        <f>IF(AB319="","",VLOOKUP(AB319,'[2]シフト記号表（勤務時間帯）'!$C$6:$U$35,19,FALSE))</f>
        <v/>
      </c>
      <c r="AC321" s="60" t="str">
        <f>IF(AC319="","",VLOOKUP(AC319,'[2]シフト記号表（勤務時間帯）'!$C$6:$U$35,19,FALSE))</f>
        <v/>
      </c>
      <c r="AD321" s="60" t="str">
        <f>IF(AD319="","",VLOOKUP(AD319,'[2]シフト記号表（勤務時間帯）'!$C$6:$U$35,19,FALSE))</f>
        <v/>
      </c>
      <c r="AE321" s="60" t="str">
        <f>IF(AE319="","",VLOOKUP(AE319,'[2]シフト記号表（勤務時間帯）'!$C$6:$U$35,19,FALSE))</f>
        <v/>
      </c>
      <c r="AF321" s="61" t="str">
        <f>IF(AF319="","",VLOOKUP(AF319,'[2]シフト記号表（勤務時間帯）'!$C$6:$U$35,19,FALSE))</f>
        <v/>
      </c>
      <c r="AG321" s="59" t="str">
        <f>IF(AG319="","",VLOOKUP(AG319,'[2]シフト記号表（勤務時間帯）'!$C$6:$U$35,19,FALSE))</f>
        <v/>
      </c>
      <c r="AH321" s="60" t="str">
        <f>IF(AH319="","",VLOOKUP(AH319,'[2]シフト記号表（勤務時間帯）'!$C$6:$U$35,19,FALSE))</f>
        <v/>
      </c>
      <c r="AI321" s="60" t="str">
        <f>IF(AI319="","",VLOOKUP(AI319,'[2]シフト記号表（勤務時間帯）'!$C$6:$U$35,19,FALSE))</f>
        <v/>
      </c>
      <c r="AJ321" s="60" t="str">
        <f>IF(AJ319="","",VLOOKUP(AJ319,'[2]シフト記号表（勤務時間帯）'!$C$6:$U$35,19,FALSE))</f>
        <v/>
      </c>
      <c r="AK321" s="60" t="str">
        <f>IF(AK319="","",VLOOKUP(AK319,'[2]シフト記号表（勤務時間帯）'!$C$6:$U$35,19,FALSE))</f>
        <v/>
      </c>
      <c r="AL321" s="60" t="str">
        <f>IF(AL319="","",VLOOKUP(AL319,'[2]シフト記号表（勤務時間帯）'!$C$6:$U$35,19,FALSE))</f>
        <v/>
      </c>
      <c r="AM321" s="61" t="str">
        <f>IF(AM319="","",VLOOKUP(AM319,'[2]シフト記号表（勤務時間帯）'!$C$6:$U$35,19,FALSE))</f>
        <v/>
      </c>
      <c r="AN321" s="59" t="str">
        <f>IF(AN319="","",VLOOKUP(AN319,'[2]シフト記号表（勤務時間帯）'!$C$6:$U$35,19,FALSE))</f>
        <v/>
      </c>
      <c r="AO321" s="60" t="str">
        <f>IF(AO319="","",VLOOKUP(AO319,'[2]シフト記号表（勤務時間帯）'!$C$6:$U$35,19,FALSE))</f>
        <v/>
      </c>
      <c r="AP321" s="60" t="str">
        <f>IF(AP319="","",VLOOKUP(AP319,'[2]シフト記号表（勤務時間帯）'!$C$6:$U$35,19,FALSE))</f>
        <v/>
      </c>
      <c r="AQ321" s="60" t="str">
        <f>IF(AQ319="","",VLOOKUP(AQ319,'[2]シフト記号表（勤務時間帯）'!$C$6:$U$35,19,FALSE))</f>
        <v/>
      </c>
      <c r="AR321" s="60" t="str">
        <f>IF(AR319="","",VLOOKUP(AR319,'[2]シフト記号表（勤務時間帯）'!$C$6:$U$35,19,FALSE))</f>
        <v/>
      </c>
      <c r="AS321" s="60" t="str">
        <f>IF(AS319="","",VLOOKUP(AS319,'[2]シフト記号表（勤務時間帯）'!$C$6:$U$35,19,FALSE))</f>
        <v/>
      </c>
      <c r="AT321" s="61" t="str">
        <f>IF(AT319="","",VLOOKUP(AT319,'[2]シフト記号表（勤務時間帯）'!$C$6:$U$35,19,FALSE))</f>
        <v/>
      </c>
      <c r="AU321" s="59" t="str">
        <f>IF(AU319="","",VLOOKUP(AU319,'[2]シフト記号表（勤務時間帯）'!$C$6:$U$35,19,FALSE))</f>
        <v/>
      </c>
      <c r="AV321" s="60" t="str">
        <f>IF(AV319="","",VLOOKUP(AV319,'[2]シフト記号表（勤務時間帯）'!$C$6:$U$35,19,FALSE))</f>
        <v/>
      </c>
      <c r="AW321" s="60" t="str">
        <f>IF(AW319="","",VLOOKUP(AW319,'[2]シフト記号表（勤務時間帯）'!$C$6:$U$35,19,FALSE))</f>
        <v/>
      </c>
      <c r="AX321" s="381">
        <f>IF($BB$3="４週",SUM(S321:AT321),IF($BB$3="暦月",SUM(S321:AW321),""))</f>
        <v>0</v>
      </c>
      <c r="AY321" s="382"/>
      <c r="AZ321" s="383">
        <f>IF($BB$3="４週",AX321/4,IF($BB$3="暦月",'通所介護（100名）'!AX321/('通所介護（100名）'!$BB$8/7),""))</f>
        <v>0</v>
      </c>
      <c r="BA321" s="384"/>
      <c r="BB321" s="313"/>
      <c r="BC321" s="289"/>
      <c r="BD321" s="289"/>
      <c r="BE321" s="289"/>
      <c r="BF321" s="290"/>
    </row>
    <row r="322" spans="2:73" s="63" customFormat="1" ht="6" customHeight="1" thickBot="1" x14ac:dyDescent="0.25">
      <c r="B322" s="64"/>
      <c r="C322" s="65"/>
      <c r="D322" s="65"/>
      <c r="E322" s="65"/>
      <c r="F322" s="66"/>
      <c r="G322" s="66"/>
      <c r="H322" s="67"/>
      <c r="I322" s="67"/>
      <c r="J322" s="67"/>
      <c r="K322" s="67"/>
      <c r="L322" s="66"/>
      <c r="M322" s="66"/>
      <c r="N322" s="66"/>
      <c r="O322" s="66"/>
      <c r="P322" s="68"/>
      <c r="Q322" s="68"/>
      <c r="R322" s="68"/>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c r="AU322" s="69"/>
      <c r="AV322" s="69"/>
      <c r="AW322" s="69"/>
      <c r="AX322" s="70"/>
      <c r="AY322" s="70"/>
      <c r="AZ322" s="70"/>
      <c r="BA322" s="70"/>
      <c r="BB322" s="66"/>
      <c r="BC322" s="66"/>
      <c r="BD322" s="66"/>
      <c r="BE322" s="66"/>
      <c r="BF322" s="71"/>
    </row>
    <row r="323" spans="2:73" ht="20.149999999999999" customHeight="1" x14ac:dyDescent="0.2">
      <c r="B323" s="72"/>
      <c r="C323" s="698"/>
      <c r="D323" s="698"/>
      <c r="E323" s="698"/>
      <c r="F323" s="698"/>
      <c r="G323" s="640" t="s">
        <v>406</v>
      </c>
      <c r="H323" s="640"/>
      <c r="I323" s="640"/>
      <c r="J323" s="640"/>
      <c r="K323" s="640"/>
      <c r="L323" s="640"/>
      <c r="M323" s="640"/>
      <c r="N323" s="640"/>
      <c r="O323" s="640"/>
      <c r="P323" s="640"/>
      <c r="Q323" s="640"/>
      <c r="R323" s="641"/>
      <c r="S323" s="73" t="str">
        <f t="shared" ref="S323:AW323" si="1">IF(SUMIF($F$22:$F$60, "生活相談員", S22:S60)=0,"",SUMIF($F$22:$F$60,"生活相談員",S22:S60))</f>
        <v/>
      </c>
      <c r="T323" s="74" t="str">
        <f t="shared" si="1"/>
        <v/>
      </c>
      <c r="U323" s="74" t="str">
        <f t="shared" si="1"/>
        <v/>
      </c>
      <c r="V323" s="74" t="str">
        <f t="shared" si="1"/>
        <v/>
      </c>
      <c r="W323" s="74" t="str">
        <f t="shared" si="1"/>
        <v/>
      </c>
      <c r="X323" s="74" t="str">
        <f t="shared" si="1"/>
        <v/>
      </c>
      <c r="Y323" s="75" t="str">
        <f t="shared" si="1"/>
        <v/>
      </c>
      <c r="Z323" s="73" t="str">
        <f t="shared" si="1"/>
        <v/>
      </c>
      <c r="AA323" s="74" t="str">
        <f t="shared" si="1"/>
        <v/>
      </c>
      <c r="AB323" s="74" t="str">
        <f t="shared" si="1"/>
        <v/>
      </c>
      <c r="AC323" s="74" t="str">
        <f t="shared" si="1"/>
        <v/>
      </c>
      <c r="AD323" s="74" t="str">
        <f t="shared" si="1"/>
        <v/>
      </c>
      <c r="AE323" s="74" t="str">
        <f t="shared" si="1"/>
        <v/>
      </c>
      <c r="AF323" s="75" t="str">
        <f t="shared" si="1"/>
        <v/>
      </c>
      <c r="AG323" s="73" t="str">
        <f t="shared" si="1"/>
        <v/>
      </c>
      <c r="AH323" s="74" t="str">
        <f t="shared" si="1"/>
        <v/>
      </c>
      <c r="AI323" s="74" t="str">
        <f t="shared" si="1"/>
        <v/>
      </c>
      <c r="AJ323" s="74" t="str">
        <f t="shared" si="1"/>
        <v/>
      </c>
      <c r="AK323" s="74" t="str">
        <f t="shared" si="1"/>
        <v/>
      </c>
      <c r="AL323" s="74" t="str">
        <f t="shared" si="1"/>
        <v/>
      </c>
      <c r="AM323" s="75" t="str">
        <f t="shared" si="1"/>
        <v/>
      </c>
      <c r="AN323" s="73" t="str">
        <f t="shared" si="1"/>
        <v/>
      </c>
      <c r="AO323" s="74" t="str">
        <f t="shared" si="1"/>
        <v/>
      </c>
      <c r="AP323" s="74" t="str">
        <f t="shared" si="1"/>
        <v/>
      </c>
      <c r="AQ323" s="74" t="str">
        <f t="shared" si="1"/>
        <v/>
      </c>
      <c r="AR323" s="74" t="str">
        <f t="shared" si="1"/>
        <v/>
      </c>
      <c r="AS323" s="74" t="str">
        <f t="shared" si="1"/>
        <v/>
      </c>
      <c r="AT323" s="75" t="str">
        <f t="shared" si="1"/>
        <v/>
      </c>
      <c r="AU323" s="73" t="str">
        <f t="shared" si="1"/>
        <v/>
      </c>
      <c r="AV323" s="74" t="str">
        <f t="shared" si="1"/>
        <v/>
      </c>
      <c r="AW323" s="75" t="str">
        <f t="shared" si="1"/>
        <v/>
      </c>
      <c r="AX323" s="404" t="str">
        <f>IF(SUMIF($F$22:$F$60, "生活相談員", AX22:AY60)=0,"",SUMIF($F$22:$F$60,"生活相談員",AX22:AY60))</f>
        <v/>
      </c>
      <c r="AY323" s="405"/>
      <c r="AZ323" s="406" t="str">
        <f>IF(AX323="","",IF($BB$3="４週",AX323/4,IF($BB$3="暦月",AX323/('通所介護（100名）'!$BB$8/7),"")))</f>
        <v/>
      </c>
      <c r="BA323" s="407"/>
      <c r="BB323" s="408"/>
      <c r="BC323" s="409"/>
      <c r="BD323" s="409"/>
      <c r="BE323" s="409"/>
      <c r="BF323" s="410"/>
    </row>
    <row r="324" spans="2:73" ht="20.25" customHeight="1" x14ac:dyDescent="0.2">
      <c r="B324" s="76"/>
      <c r="C324" s="699"/>
      <c r="D324" s="699"/>
      <c r="E324" s="699"/>
      <c r="F324" s="699"/>
      <c r="G324" s="647" t="s">
        <v>407</v>
      </c>
      <c r="H324" s="647"/>
      <c r="I324" s="647"/>
      <c r="J324" s="647"/>
      <c r="K324" s="647"/>
      <c r="L324" s="647"/>
      <c r="M324" s="647"/>
      <c r="N324" s="647"/>
      <c r="O324" s="647"/>
      <c r="P324" s="647"/>
      <c r="Q324" s="647"/>
      <c r="R324" s="648"/>
      <c r="S324" s="77" t="str">
        <f t="shared" ref="S324:AX324" si="2">IF(SUMIF($F$22:$F$60, "介護職員", S22:S60)=0,"",SUMIF($F$22:$F$60, "介護職員", S22:S60))</f>
        <v/>
      </c>
      <c r="T324" s="78" t="str">
        <f t="shared" si="2"/>
        <v/>
      </c>
      <c r="U324" s="78" t="str">
        <f t="shared" si="2"/>
        <v/>
      </c>
      <c r="V324" s="78" t="str">
        <f t="shared" si="2"/>
        <v/>
      </c>
      <c r="W324" s="78" t="str">
        <f t="shared" si="2"/>
        <v/>
      </c>
      <c r="X324" s="78" t="str">
        <f t="shared" si="2"/>
        <v/>
      </c>
      <c r="Y324" s="79" t="str">
        <f t="shared" si="2"/>
        <v/>
      </c>
      <c r="Z324" s="77" t="str">
        <f t="shared" si="2"/>
        <v/>
      </c>
      <c r="AA324" s="78" t="str">
        <f t="shared" si="2"/>
        <v/>
      </c>
      <c r="AB324" s="78" t="str">
        <f t="shared" si="2"/>
        <v/>
      </c>
      <c r="AC324" s="78" t="str">
        <f t="shared" si="2"/>
        <v/>
      </c>
      <c r="AD324" s="78" t="str">
        <f t="shared" si="2"/>
        <v/>
      </c>
      <c r="AE324" s="78" t="str">
        <f t="shared" si="2"/>
        <v/>
      </c>
      <c r="AF324" s="79" t="str">
        <f t="shared" si="2"/>
        <v/>
      </c>
      <c r="AG324" s="77" t="str">
        <f t="shared" si="2"/>
        <v/>
      </c>
      <c r="AH324" s="78" t="str">
        <f t="shared" si="2"/>
        <v/>
      </c>
      <c r="AI324" s="78" t="str">
        <f t="shared" si="2"/>
        <v/>
      </c>
      <c r="AJ324" s="78" t="str">
        <f t="shared" si="2"/>
        <v/>
      </c>
      <c r="AK324" s="78" t="str">
        <f t="shared" si="2"/>
        <v/>
      </c>
      <c r="AL324" s="78" t="str">
        <f t="shared" si="2"/>
        <v/>
      </c>
      <c r="AM324" s="79" t="str">
        <f t="shared" si="2"/>
        <v/>
      </c>
      <c r="AN324" s="77" t="str">
        <f t="shared" si="2"/>
        <v/>
      </c>
      <c r="AO324" s="78" t="str">
        <f t="shared" si="2"/>
        <v/>
      </c>
      <c r="AP324" s="78" t="str">
        <f t="shared" si="2"/>
        <v/>
      </c>
      <c r="AQ324" s="78" t="str">
        <f t="shared" si="2"/>
        <v/>
      </c>
      <c r="AR324" s="78" t="str">
        <f t="shared" si="2"/>
        <v/>
      </c>
      <c r="AS324" s="78" t="str">
        <f t="shared" si="2"/>
        <v/>
      </c>
      <c r="AT324" s="79" t="str">
        <f t="shared" si="2"/>
        <v/>
      </c>
      <c r="AU324" s="77" t="str">
        <f t="shared" si="2"/>
        <v/>
      </c>
      <c r="AV324" s="78" t="str">
        <f t="shared" si="2"/>
        <v/>
      </c>
      <c r="AW324" s="79" t="str">
        <f t="shared" si="2"/>
        <v/>
      </c>
      <c r="AX324" s="417" t="str">
        <f t="shared" si="2"/>
        <v/>
      </c>
      <c r="AY324" s="418"/>
      <c r="AZ324" s="419" t="str">
        <f>IF(AX324="","",IF($BB$3="４週",AX324/4,IF($BB$3="暦月",AX324/('通所介護（100名）'!$BB$8/7),"")))</f>
        <v/>
      </c>
      <c r="BA324" s="420"/>
      <c r="BB324" s="411"/>
      <c r="BC324" s="412"/>
      <c r="BD324" s="412"/>
      <c r="BE324" s="412"/>
      <c r="BF324" s="413"/>
    </row>
    <row r="325" spans="2:73" ht="20.25" customHeight="1" x14ac:dyDescent="0.2">
      <c r="B325" s="76"/>
      <c r="C325" s="699"/>
      <c r="D325" s="699"/>
      <c r="E325" s="699"/>
      <c r="F325" s="699"/>
      <c r="G325" s="647" t="s">
        <v>460</v>
      </c>
      <c r="H325" s="647"/>
      <c r="I325" s="647"/>
      <c r="J325" s="647"/>
      <c r="K325" s="647"/>
      <c r="L325" s="647"/>
      <c r="M325" s="647"/>
      <c r="N325" s="647"/>
      <c r="O325" s="647"/>
      <c r="P325" s="647"/>
      <c r="Q325" s="647"/>
      <c r="R325" s="648"/>
      <c r="S325" s="26"/>
      <c r="T325" s="27"/>
      <c r="U325" s="27"/>
      <c r="V325" s="27"/>
      <c r="W325" s="27"/>
      <c r="X325" s="27"/>
      <c r="Y325" s="28"/>
      <c r="Z325" s="26"/>
      <c r="AA325" s="27"/>
      <c r="AB325" s="27"/>
      <c r="AC325" s="27"/>
      <c r="AD325" s="27"/>
      <c r="AE325" s="27"/>
      <c r="AF325" s="28"/>
      <c r="AG325" s="26"/>
      <c r="AH325" s="27"/>
      <c r="AI325" s="27"/>
      <c r="AJ325" s="27"/>
      <c r="AK325" s="27"/>
      <c r="AL325" s="27"/>
      <c r="AM325" s="28"/>
      <c r="AN325" s="26"/>
      <c r="AO325" s="27"/>
      <c r="AP325" s="27"/>
      <c r="AQ325" s="27"/>
      <c r="AR325" s="27"/>
      <c r="AS325" s="27"/>
      <c r="AT325" s="28"/>
      <c r="AU325" s="26"/>
      <c r="AV325" s="27"/>
      <c r="AW325" s="28"/>
      <c r="AX325" s="421"/>
      <c r="AY325" s="422"/>
      <c r="AZ325" s="422"/>
      <c r="BA325" s="423"/>
      <c r="BB325" s="411"/>
      <c r="BC325" s="412"/>
      <c r="BD325" s="412"/>
      <c r="BE325" s="412"/>
      <c r="BF325" s="413"/>
    </row>
    <row r="326" spans="2:73" ht="20.25" customHeight="1" x14ac:dyDescent="0.2">
      <c r="B326" s="76"/>
      <c r="C326" s="699"/>
      <c r="D326" s="699"/>
      <c r="E326" s="699"/>
      <c r="F326" s="699"/>
      <c r="G326" s="647" t="s">
        <v>409</v>
      </c>
      <c r="H326" s="647"/>
      <c r="I326" s="647"/>
      <c r="J326" s="647"/>
      <c r="K326" s="647"/>
      <c r="L326" s="647"/>
      <c r="M326" s="647"/>
      <c r="N326" s="647"/>
      <c r="O326" s="647"/>
      <c r="P326" s="647"/>
      <c r="Q326" s="647"/>
      <c r="R326" s="648"/>
      <c r="S326" s="26"/>
      <c r="T326" s="27"/>
      <c r="U326" s="27"/>
      <c r="V326" s="27"/>
      <c r="W326" s="27"/>
      <c r="X326" s="27"/>
      <c r="Y326" s="28"/>
      <c r="Z326" s="26"/>
      <c r="AA326" s="27"/>
      <c r="AB326" s="27"/>
      <c r="AC326" s="27"/>
      <c r="AD326" s="27"/>
      <c r="AE326" s="27"/>
      <c r="AF326" s="28"/>
      <c r="AG326" s="26"/>
      <c r="AH326" s="27"/>
      <c r="AI326" s="27"/>
      <c r="AJ326" s="27"/>
      <c r="AK326" s="27"/>
      <c r="AL326" s="27"/>
      <c r="AM326" s="28"/>
      <c r="AN326" s="26"/>
      <c r="AO326" s="27"/>
      <c r="AP326" s="27"/>
      <c r="AQ326" s="27"/>
      <c r="AR326" s="27"/>
      <c r="AS326" s="27"/>
      <c r="AT326" s="28"/>
      <c r="AU326" s="26"/>
      <c r="AV326" s="27"/>
      <c r="AW326" s="28"/>
      <c r="AX326" s="424"/>
      <c r="AY326" s="425"/>
      <c r="AZ326" s="425"/>
      <c r="BA326" s="426"/>
      <c r="BB326" s="411"/>
      <c r="BC326" s="412"/>
      <c r="BD326" s="412"/>
      <c r="BE326" s="412"/>
      <c r="BF326" s="413"/>
    </row>
    <row r="327" spans="2:73" ht="20.25" customHeight="1" thickBot="1" x14ac:dyDescent="0.25">
      <c r="B327" s="80"/>
      <c r="C327" s="700"/>
      <c r="D327" s="700"/>
      <c r="E327" s="700"/>
      <c r="F327" s="700"/>
      <c r="G327" s="660" t="s">
        <v>410</v>
      </c>
      <c r="H327" s="660"/>
      <c r="I327" s="660"/>
      <c r="J327" s="660"/>
      <c r="K327" s="660"/>
      <c r="L327" s="660"/>
      <c r="M327" s="660"/>
      <c r="N327" s="660"/>
      <c r="O327" s="660"/>
      <c r="P327" s="660"/>
      <c r="Q327" s="660"/>
      <c r="R327" s="661"/>
      <c r="S327" s="662" t="str">
        <f>IF(S326&lt;&gt;"",IF(S325&gt;15,((S325-15)/5+1)*S326,S326),"")</f>
        <v/>
      </c>
      <c r="T327" s="663" t="str">
        <f t="shared" ref="T327:AW327" si="3">IF(T326&lt;&gt;"",IF(T325&gt;15,((T325-15)/5+1)*T326,T326),"")</f>
        <v/>
      </c>
      <c r="U327" s="663" t="str">
        <f t="shared" si="3"/>
        <v/>
      </c>
      <c r="V327" s="663" t="str">
        <f t="shared" si="3"/>
        <v/>
      </c>
      <c r="W327" s="663" t="str">
        <f t="shared" si="3"/>
        <v/>
      </c>
      <c r="X327" s="663" t="str">
        <f t="shared" si="3"/>
        <v/>
      </c>
      <c r="Y327" s="664" t="str">
        <f t="shared" si="3"/>
        <v/>
      </c>
      <c r="Z327" s="662" t="str">
        <f t="shared" si="3"/>
        <v/>
      </c>
      <c r="AA327" s="663" t="str">
        <f t="shared" si="3"/>
        <v/>
      </c>
      <c r="AB327" s="663" t="str">
        <f t="shared" si="3"/>
        <v/>
      </c>
      <c r="AC327" s="663" t="str">
        <f t="shared" si="3"/>
        <v/>
      </c>
      <c r="AD327" s="663" t="str">
        <f t="shared" si="3"/>
        <v/>
      </c>
      <c r="AE327" s="663" t="str">
        <f t="shared" si="3"/>
        <v/>
      </c>
      <c r="AF327" s="664" t="str">
        <f t="shared" si="3"/>
        <v/>
      </c>
      <c r="AG327" s="662" t="str">
        <f t="shared" si="3"/>
        <v/>
      </c>
      <c r="AH327" s="663" t="str">
        <f t="shared" si="3"/>
        <v/>
      </c>
      <c r="AI327" s="663" t="str">
        <f t="shared" si="3"/>
        <v/>
      </c>
      <c r="AJ327" s="663" t="str">
        <f t="shared" si="3"/>
        <v/>
      </c>
      <c r="AK327" s="663" t="str">
        <f t="shared" si="3"/>
        <v/>
      </c>
      <c r="AL327" s="663" t="str">
        <f t="shared" si="3"/>
        <v/>
      </c>
      <c r="AM327" s="664" t="str">
        <f t="shared" si="3"/>
        <v/>
      </c>
      <c r="AN327" s="662" t="str">
        <f t="shared" si="3"/>
        <v/>
      </c>
      <c r="AO327" s="663" t="str">
        <f t="shared" si="3"/>
        <v/>
      </c>
      <c r="AP327" s="663" t="str">
        <f t="shared" si="3"/>
        <v/>
      </c>
      <c r="AQ327" s="663" t="str">
        <f t="shared" si="3"/>
        <v/>
      </c>
      <c r="AR327" s="663" t="str">
        <f t="shared" si="3"/>
        <v/>
      </c>
      <c r="AS327" s="663" t="str">
        <f t="shared" si="3"/>
        <v/>
      </c>
      <c r="AT327" s="664" t="str">
        <f t="shared" si="3"/>
        <v/>
      </c>
      <c r="AU327" s="77" t="str">
        <f t="shared" si="3"/>
        <v/>
      </c>
      <c r="AV327" s="78" t="str">
        <f t="shared" si="3"/>
        <v/>
      </c>
      <c r="AW327" s="79" t="str">
        <f t="shared" si="3"/>
        <v/>
      </c>
      <c r="AX327" s="424"/>
      <c r="AY327" s="425"/>
      <c r="AZ327" s="425"/>
      <c r="BA327" s="426"/>
      <c r="BB327" s="411"/>
      <c r="BC327" s="412"/>
      <c r="BD327" s="412"/>
      <c r="BE327" s="412"/>
      <c r="BF327" s="413"/>
    </row>
    <row r="328" spans="2:73" ht="18.75" customHeight="1" x14ac:dyDescent="0.2">
      <c r="B328" s="332" t="s">
        <v>411</v>
      </c>
      <c r="C328" s="612"/>
      <c r="D328" s="612"/>
      <c r="E328" s="612"/>
      <c r="F328" s="612"/>
      <c r="G328" s="612"/>
      <c r="H328" s="612"/>
      <c r="I328" s="612"/>
      <c r="J328" s="612"/>
      <c r="K328" s="333"/>
      <c r="L328" s="400" t="s">
        <v>382</v>
      </c>
      <c r="M328" s="400"/>
      <c r="N328" s="400"/>
      <c r="O328" s="400"/>
      <c r="P328" s="400"/>
      <c r="Q328" s="400"/>
      <c r="R328" s="401"/>
      <c r="S328" s="665" t="str">
        <f>IF($L328="","",IF(COUNTIFS($F$22:$F$60,$L328,S$22:S$60,"&gt;0")=0,"",COUNTIFS($F$22:$F$60,$L328,S$22:S$60,"&gt;0")))</f>
        <v/>
      </c>
      <c r="T328" s="666" t="str">
        <f t="shared" ref="T328:AW332" si="4">IF($L328="","",IF(COUNTIFS($F$22:$F$60,$L328,T$22:T$60,"&gt;0")=0,"",COUNTIFS($F$22:$F$60,$L328,T$22:T$60,"&gt;0")))</f>
        <v/>
      </c>
      <c r="U328" s="666" t="str">
        <f t="shared" si="4"/>
        <v/>
      </c>
      <c r="V328" s="666" t="str">
        <f t="shared" si="4"/>
        <v/>
      </c>
      <c r="W328" s="666" t="str">
        <f t="shared" si="4"/>
        <v/>
      </c>
      <c r="X328" s="666" t="str">
        <f t="shared" si="4"/>
        <v/>
      </c>
      <c r="Y328" s="667" t="str">
        <f t="shared" si="4"/>
        <v/>
      </c>
      <c r="Z328" s="668" t="str">
        <f t="shared" si="4"/>
        <v/>
      </c>
      <c r="AA328" s="666" t="str">
        <f t="shared" si="4"/>
        <v/>
      </c>
      <c r="AB328" s="666" t="str">
        <f t="shared" si="4"/>
        <v/>
      </c>
      <c r="AC328" s="666" t="str">
        <f t="shared" si="4"/>
        <v/>
      </c>
      <c r="AD328" s="666" t="str">
        <f t="shared" si="4"/>
        <v/>
      </c>
      <c r="AE328" s="666" t="str">
        <f t="shared" si="4"/>
        <v/>
      </c>
      <c r="AF328" s="667" t="str">
        <f t="shared" si="4"/>
        <v/>
      </c>
      <c r="AG328" s="666" t="str">
        <f t="shared" si="4"/>
        <v/>
      </c>
      <c r="AH328" s="666" t="str">
        <f t="shared" si="4"/>
        <v/>
      </c>
      <c r="AI328" s="666" t="str">
        <f t="shared" si="4"/>
        <v/>
      </c>
      <c r="AJ328" s="666" t="str">
        <f t="shared" si="4"/>
        <v/>
      </c>
      <c r="AK328" s="666" t="str">
        <f t="shared" si="4"/>
        <v/>
      </c>
      <c r="AL328" s="666" t="str">
        <f t="shared" si="4"/>
        <v/>
      </c>
      <c r="AM328" s="667" t="str">
        <f t="shared" si="4"/>
        <v/>
      </c>
      <c r="AN328" s="666" t="str">
        <f t="shared" si="4"/>
        <v/>
      </c>
      <c r="AO328" s="666" t="str">
        <f t="shared" si="4"/>
        <v/>
      </c>
      <c r="AP328" s="666" t="str">
        <f t="shared" si="4"/>
        <v/>
      </c>
      <c r="AQ328" s="666" t="str">
        <f t="shared" si="4"/>
        <v/>
      </c>
      <c r="AR328" s="666" t="str">
        <f t="shared" si="4"/>
        <v/>
      </c>
      <c r="AS328" s="666" t="str">
        <f t="shared" si="4"/>
        <v/>
      </c>
      <c r="AT328" s="667" t="str">
        <f t="shared" si="4"/>
        <v/>
      </c>
      <c r="AU328" s="666" t="str">
        <f t="shared" si="4"/>
        <v/>
      </c>
      <c r="AV328" s="666" t="str">
        <f t="shared" si="4"/>
        <v/>
      </c>
      <c r="AW328" s="667" t="str">
        <f t="shared" si="4"/>
        <v/>
      </c>
      <c r="AX328" s="424"/>
      <c r="AY328" s="425"/>
      <c r="AZ328" s="425"/>
      <c r="BA328" s="426"/>
      <c r="BB328" s="411"/>
      <c r="BC328" s="412"/>
      <c r="BD328" s="412"/>
      <c r="BE328" s="412"/>
      <c r="BF328" s="413"/>
    </row>
    <row r="329" spans="2:73" ht="18.75" customHeight="1" x14ac:dyDescent="0.2">
      <c r="B329" s="332"/>
      <c r="C329" s="612"/>
      <c r="D329" s="612"/>
      <c r="E329" s="612"/>
      <c r="F329" s="612"/>
      <c r="G329" s="612"/>
      <c r="H329" s="612"/>
      <c r="I329" s="612"/>
      <c r="J329" s="612"/>
      <c r="K329" s="333"/>
      <c r="L329" s="402" t="s">
        <v>390</v>
      </c>
      <c r="M329" s="402"/>
      <c r="N329" s="402"/>
      <c r="O329" s="402"/>
      <c r="P329" s="402"/>
      <c r="Q329" s="402"/>
      <c r="R329" s="403"/>
      <c r="S329" s="77" t="str">
        <f t="shared" ref="S329:AH332" si="5">IF($L329="","",IF(COUNTIFS($F$22:$F$60,$L329,S$22:S$60,"&gt;0")=0,"",COUNTIFS($F$22:$F$60,$L329,S$22:S$60,"&gt;0")))</f>
        <v/>
      </c>
      <c r="T329" s="78" t="str">
        <f>IF($L329="","",IF(COUNTIFS($F$22:$F$60,$L329,T$22:T$60,"&gt;0")=0,"",COUNTIFS($F$22:$F$60,$L329,T$22:T$60,"&gt;0")))</f>
        <v/>
      </c>
      <c r="U329" s="78" t="str">
        <f t="shared" si="5"/>
        <v/>
      </c>
      <c r="V329" s="78" t="str">
        <f t="shared" si="5"/>
        <v/>
      </c>
      <c r="W329" s="78" t="str">
        <f t="shared" si="5"/>
        <v/>
      </c>
      <c r="X329" s="78" t="str">
        <f t="shared" si="5"/>
        <v/>
      </c>
      <c r="Y329" s="79" t="str">
        <f t="shared" si="5"/>
        <v/>
      </c>
      <c r="Z329" s="669" t="str">
        <f t="shared" si="5"/>
        <v/>
      </c>
      <c r="AA329" s="78" t="str">
        <f t="shared" si="5"/>
        <v/>
      </c>
      <c r="AB329" s="78" t="str">
        <f t="shared" si="5"/>
        <v/>
      </c>
      <c r="AC329" s="78" t="str">
        <f t="shared" si="5"/>
        <v/>
      </c>
      <c r="AD329" s="78" t="str">
        <f t="shared" si="5"/>
        <v/>
      </c>
      <c r="AE329" s="78" t="str">
        <f t="shared" si="5"/>
        <v/>
      </c>
      <c r="AF329" s="79" t="str">
        <f t="shared" si="5"/>
        <v/>
      </c>
      <c r="AG329" s="78" t="str">
        <f t="shared" si="5"/>
        <v/>
      </c>
      <c r="AH329" s="78" t="str">
        <f t="shared" si="5"/>
        <v/>
      </c>
      <c r="AI329" s="78" t="str">
        <f t="shared" si="4"/>
        <v/>
      </c>
      <c r="AJ329" s="78" t="str">
        <f t="shared" si="4"/>
        <v/>
      </c>
      <c r="AK329" s="78" t="str">
        <f t="shared" si="4"/>
        <v/>
      </c>
      <c r="AL329" s="78" t="str">
        <f t="shared" si="4"/>
        <v/>
      </c>
      <c r="AM329" s="79" t="str">
        <f t="shared" si="4"/>
        <v/>
      </c>
      <c r="AN329" s="78" t="str">
        <f t="shared" si="4"/>
        <v/>
      </c>
      <c r="AO329" s="78" t="str">
        <f t="shared" si="4"/>
        <v/>
      </c>
      <c r="AP329" s="78" t="str">
        <f t="shared" si="4"/>
        <v/>
      </c>
      <c r="AQ329" s="78" t="str">
        <f t="shared" si="4"/>
        <v/>
      </c>
      <c r="AR329" s="78" t="str">
        <f t="shared" si="4"/>
        <v/>
      </c>
      <c r="AS329" s="78" t="str">
        <f t="shared" si="4"/>
        <v/>
      </c>
      <c r="AT329" s="79" t="str">
        <f t="shared" si="4"/>
        <v/>
      </c>
      <c r="AU329" s="78" t="str">
        <f t="shared" si="4"/>
        <v/>
      </c>
      <c r="AV329" s="78" t="str">
        <f t="shared" si="4"/>
        <v/>
      </c>
      <c r="AW329" s="79" t="str">
        <f t="shared" si="4"/>
        <v/>
      </c>
      <c r="AX329" s="424"/>
      <c r="AY329" s="425"/>
      <c r="AZ329" s="425"/>
      <c r="BA329" s="426"/>
      <c r="BB329" s="411"/>
      <c r="BC329" s="412"/>
      <c r="BD329" s="412"/>
      <c r="BE329" s="412"/>
      <c r="BF329" s="413"/>
    </row>
    <row r="330" spans="2:73" ht="18.75" customHeight="1" x14ac:dyDescent="0.2">
      <c r="B330" s="332"/>
      <c r="C330" s="612"/>
      <c r="D330" s="612"/>
      <c r="E330" s="612"/>
      <c r="F330" s="612"/>
      <c r="G330" s="612"/>
      <c r="H330" s="612"/>
      <c r="I330" s="612"/>
      <c r="J330" s="612"/>
      <c r="K330" s="333"/>
      <c r="L330" s="402" t="s">
        <v>389</v>
      </c>
      <c r="M330" s="402"/>
      <c r="N330" s="402"/>
      <c r="O330" s="402"/>
      <c r="P330" s="402"/>
      <c r="Q330" s="402"/>
      <c r="R330" s="403"/>
      <c r="S330" s="77" t="str">
        <f t="shared" si="5"/>
        <v/>
      </c>
      <c r="T330" s="78" t="str">
        <f t="shared" si="4"/>
        <v/>
      </c>
      <c r="U330" s="78" t="str">
        <f t="shared" si="4"/>
        <v/>
      </c>
      <c r="V330" s="78" t="str">
        <f t="shared" si="4"/>
        <v/>
      </c>
      <c r="W330" s="78" t="str">
        <f t="shared" si="4"/>
        <v/>
      </c>
      <c r="X330" s="78" t="str">
        <f>IF($L330="","",IF(COUNTIFS($F$22:$F$60,$L330,X$22:X$60,"&gt;0")=0,"",COUNTIFS($F$22:$F$60,$L330,X$22:X$60,"&gt;0")))</f>
        <v/>
      </c>
      <c r="Y330" s="79" t="str">
        <f t="shared" si="4"/>
        <v/>
      </c>
      <c r="Z330" s="669" t="str">
        <f t="shared" si="4"/>
        <v/>
      </c>
      <c r="AA330" s="78" t="str">
        <f t="shared" si="4"/>
        <v/>
      </c>
      <c r="AB330" s="78" t="str">
        <f t="shared" si="4"/>
        <v/>
      </c>
      <c r="AC330" s="78" t="str">
        <f t="shared" si="4"/>
        <v/>
      </c>
      <c r="AD330" s="78" t="str">
        <f t="shared" si="4"/>
        <v/>
      </c>
      <c r="AE330" s="78" t="str">
        <f t="shared" si="4"/>
        <v/>
      </c>
      <c r="AF330" s="79" t="str">
        <f t="shared" si="4"/>
        <v/>
      </c>
      <c r="AG330" s="78" t="str">
        <f t="shared" si="4"/>
        <v/>
      </c>
      <c r="AH330" s="78" t="str">
        <f t="shared" si="4"/>
        <v/>
      </c>
      <c r="AI330" s="78" t="str">
        <f t="shared" si="4"/>
        <v/>
      </c>
      <c r="AJ330" s="78" t="str">
        <f t="shared" si="4"/>
        <v/>
      </c>
      <c r="AK330" s="78" t="str">
        <f t="shared" si="4"/>
        <v/>
      </c>
      <c r="AL330" s="78" t="str">
        <f t="shared" si="4"/>
        <v/>
      </c>
      <c r="AM330" s="79" t="str">
        <f t="shared" si="4"/>
        <v/>
      </c>
      <c r="AN330" s="78" t="str">
        <f t="shared" si="4"/>
        <v/>
      </c>
      <c r="AO330" s="78" t="str">
        <f t="shared" si="4"/>
        <v/>
      </c>
      <c r="AP330" s="78" t="str">
        <f t="shared" si="4"/>
        <v/>
      </c>
      <c r="AQ330" s="78" t="str">
        <f t="shared" si="4"/>
        <v/>
      </c>
      <c r="AR330" s="78" t="str">
        <f t="shared" si="4"/>
        <v/>
      </c>
      <c r="AS330" s="78" t="str">
        <f t="shared" si="4"/>
        <v/>
      </c>
      <c r="AT330" s="79" t="str">
        <f t="shared" si="4"/>
        <v/>
      </c>
      <c r="AU330" s="78" t="str">
        <f t="shared" si="4"/>
        <v/>
      </c>
      <c r="AV330" s="78" t="str">
        <f t="shared" si="4"/>
        <v/>
      </c>
      <c r="AW330" s="79" t="str">
        <f t="shared" si="4"/>
        <v/>
      </c>
      <c r="AX330" s="424"/>
      <c r="AY330" s="425"/>
      <c r="AZ330" s="425"/>
      <c r="BA330" s="426"/>
      <c r="BB330" s="411"/>
      <c r="BC330" s="412"/>
      <c r="BD330" s="412"/>
      <c r="BE330" s="412"/>
      <c r="BF330" s="413"/>
    </row>
    <row r="331" spans="2:73" ht="18.75" customHeight="1" x14ac:dyDescent="0.2">
      <c r="B331" s="332"/>
      <c r="C331" s="612"/>
      <c r="D331" s="612"/>
      <c r="E331" s="612"/>
      <c r="F331" s="612"/>
      <c r="G331" s="612"/>
      <c r="H331" s="612"/>
      <c r="I331" s="612"/>
      <c r="J331" s="612"/>
      <c r="K331" s="333"/>
      <c r="L331" s="402" t="s">
        <v>398</v>
      </c>
      <c r="M331" s="402"/>
      <c r="N331" s="402"/>
      <c r="O331" s="402"/>
      <c r="P331" s="402"/>
      <c r="Q331" s="402"/>
      <c r="R331" s="403"/>
      <c r="S331" s="77" t="str">
        <f t="shared" si="5"/>
        <v/>
      </c>
      <c r="T331" s="78" t="str">
        <f t="shared" si="4"/>
        <v/>
      </c>
      <c r="U331" s="78" t="str">
        <f t="shared" si="4"/>
        <v/>
      </c>
      <c r="V331" s="78" t="str">
        <f t="shared" si="4"/>
        <v/>
      </c>
      <c r="W331" s="78" t="str">
        <f t="shared" si="4"/>
        <v/>
      </c>
      <c r="X331" s="78" t="str">
        <f t="shared" si="4"/>
        <v/>
      </c>
      <c r="Y331" s="79" t="str">
        <f t="shared" si="4"/>
        <v/>
      </c>
      <c r="Z331" s="669" t="str">
        <f t="shared" si="4"/>
        <v/>
      </c>
      <c r="AA331" s="78" t="str">
        <f t="shared" si="4"/>
        <v/>
      </c>
      <c r="AB331" s="78" t="str">
        <f t="shared" si="4"/>
        <v/>
      </c>
      <c r="AC331" s="78" t="str">
        <f t="shared" si="4"/>
        <v/>
      </c>
      <c r="AD331" s="78" t="str">
        <f t="shared" si="4"/>
        <v/>
      </c>
      <c r="AE331" s="78" t="str">
        <f t="shared" si="4"/>
        <v/>
      </c>
      <c r="AF331" s="79" t="str">
        <f t="shared" si="4"/>
        <v/>
      </c>
      <c r="AG331" s="78" t="str">
        <f t="shared" si="4"/>
        <v/>
      </c>
      <c r="AH331" s="78" t="str">
        <f t="shared" si="4"/>
        <v/>
      </c>
      <c r="AI331" s="78" t="str">
        <f t="shared" si="4"/>
        <v/>
      </c>
      <c r="AJ331" s="78" t="str">
        <f t="shared" si="4"/>
        <v/>
      </c>
      <c r="AK331" s="78" t="str">
        <f t="shared" si="4"/>
        <v/>
      </c>
      <c r="AL331" s="78" t="str">
        <f t="shared" si="4"/>
        <v/>
      </c>
      <c r="AM331" s="79" t="str">
        <f t="shared" si="4"/>
        <v/>
      </c>
      <c r="AN331" s="78" t="str">
        <f t="shared" si="4"/>
        <v/>
      </c>
      <c r="AO331" s="78" t="str">
        <f t="shared" si="4"/>
        <v/>
      </c>
      <c r="AP331" s="78" t="str">
        <f t="shared" si="4"/>
        <v/>
      </c>
      <c r="AQ331" s="78" t="str">
        <f t="shared" si="4"/>
        <v/>
      </c>
      <c r="AR331" s="78" t="str">
        <f t="shared" si="4"/>
        <v/>
      </c>
      <c r="AS331" s="78" t="str">
        <f t="shared" si="4"/>
        <v/>
      </c>
      <c r="AT331" s="79" t="str">
        <f t="shared" si="4"/>
        <v/>
      </c>
      <c r="AU331" s="78" t="str">
        <f t="shared" si="4"/>
        <v/>
      </c>
      <c r="AV331" s="78" t="str">
        <f t="shared" si="4"/>
        <v/>
      </c>
      <c r="AW331" s="79" t="str">
        <f t="shared" si="4"/>
        <v/>
      </c>
      <c r="AX331" s="424"/>
      <c r="AY331" s="425"/>
      <c r="AZ331" s="425"/>
      <c r="BA331" s="426"/>
      <c r="BB331" s="411"/>
      <c r="BC331" s="412"/>
      <c r="BD331" s="412"/>
      <c r="BE331" s="412"/>
      <c r="BF331" s="413"/>
    </row>
    <row r="332" spans="2:73" ht="18.75" customHeight="1" thickBot="1" x14ac:dyDescent="0.25">
      <c r="B332" s="334"/>
      <c r="C332" s="335"/>
      <c r="D332" s="335"/>
      <c r="E332" s="335"/>
      <c r="F332" s="335"/>
      <c r="G332" s="335"/>
      <c r="H332" s="335"/>
      <c r="I332" s="335"/>
      <c r="J332" s="335"/>
      <c r="K332" s="336"/>
      <c r="L332" s="302"/>
      <c r="M332" s="302"/>
      <c r="N332" s="302"/>
      <c r="O332" s="302"/>
      <c r="P332" s="302"/>
      <c r="Q332" s="302"/>
      <c r="R332" s="303"/>
      <c r="S332" s="670" t="str">
        <f t="shared" si="5"/>
        <v/>
      </c>
      <c r="T332" s="671" t="str">
        <f t="shared" si="4"/>
        <v/>
      </c>
      <c r="U332" s="671" t="str">
        <f t="shared" si="4"/>
        <v/>
      </c>
      <c r="V332" s="671" t="str">
        <f t="shared" si="4"/>
        <v/>
      </c>
      <c r="W332" s="671" t="str">
        <f t="shared" si="4"/>
        <v/>
      </c>
      <c r="X332" s="671" t="str">
        <f t="shared" si="4"/>
        <v/>
      </c>
      <c r="Y332" s="672" t="str">
        <f t="shared" si="4"/>
        <v/>
      </c>
      <c r="Z332" s="673" t="str">
        <f t="shared" si="4"/>
        <v/>
      </c>
      <c r="AA332" s="671" t="str">
        <f t="shared" si="4"/>
        <v/>
      </c>
      <c r="AB332" s="671" t="str">
        <f t="shared" si="4"/>
        <v/>
      </c>
      <c r="AC332" s="671" t="str">
        <f t="shared" si="4"/>
        <v/>
      </c>
      <c r="AD332" s="671" t="str">
        <f t="shared" si="4"/>
        <v/>
      </c>
      <c r="AE332" s="671" t="str">
        <f t="shared" si="4"/>
        <v/>
      </c>
      <c r="AF332" s="672" t="str">
        <f t="shared" si="4"/>
        <v/>
      </c>
      <c r="AG332" s="671" t="str">
        <f t="shared" si="4"/>
        <v/>
      </c>
      <c r="AH332" s="671" t="str">
        <f t="shared" si="4"/>
        <v/>
      </c>
      <c r="AI332" s="671" t="str">
        <f t="shared" si="4"/>
        <v/>
      </c>
      <c r="AJ332" s="671" t="str">
        <f t="shared" si="4"/>
        <v/>
      </c>
      <c r="AK332" s="671" t="str">
        <f t="shared" si="4"/>
        <v/>
      </c>
      <c r="AL332" s="671" t="str">
        <f t="shared" si="4"/>
        <v/>
      </c>
      <c r="AM332" s="672" t="str">
        <f t="shared" si="4"/>
        <v/>
      </c>
      <c r="AN332" s="671" t="str">
        <f t="shared" si="4"/>
        <v/>
      </c>
      <c r="AO332" s="671" t="str">
        <f t="shared" si="4"/>
        <v/>
      </c>
      <c r="AP332" s="671" t="str">
        <f t="shared" si="4"/>
        <v/>
      </c>
      <c r="AQ332" s="671" t="str">
        <f t="shared" si="4"/>
        <v/>
      </c>
      <c r="AR332" s="671" t="str">
        <f t="shared" si="4"/>
        <v/>
      </c>
      <c r="AS332" s="671" t="str">
        <f t="shared" si="4"/>
        <v/>
      </c>
      <c r="AT332" s="672" t="str">
        <f t="shared" si="4"/>
        <v/>
      </c>
      <c r="AU332" s="671" t="str">
        <f t="shared" si="4"/>
        <v/>
      </c>
      <c r="AV332" s="671" t="str">
        <f t="shared" si="4"/>
        <v/>
      </c>
      <c r="AW332" s="672" t="str">
        <f t="shared" si="4"/>
        <v/>
      </c>
      <c r="AX332" s="427"/>
      <c r="AY332" s="428"/>
      <c r="AZ332" s="428"/>
      <c r="BA332" s="429"/>
      <c r="BB332" s="414"/>
      <c r="BC332" s="415"/>
      <c r="BD332" s="415"/>
      <c r="BE332" s="415"/>
      <c r="BF332" s="416"/>
    </row>
    <row r="333" spans="2:73" ht="13.5" customHeight="1" x14ac:dyDescent="0.2">
      <c r="C333" s="81"/>
      <c r="D333" s="81"/>
      <c r="E333" s="81"/>
      <c r="F333" s="81"/>
      <c r="G333" s="82"/>
      <c r="H333" s="83"/>
      <c r="AF333" s="84"/>
    </row>
    <row r="334" spans="2:73" ht="11.4" customHeight="1" x14ac:dyDescent="0.2">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c r="AL334" s="85"/>
      <c r="AM334" s="85"/>
      <c r="AN334" s="85"/>
      <c r="AO334" s="85"/>
      <c r="AP334" s="85"/>
      <c r="AQ334" s="85"/>
      <c r="AR334" s="85"/>
      <c r="AS334" s="85"/>
      <c r="AT334" s="85"/>
      <c r="AU334" s="85"/>
      <c r="AV334" s="85"/>
      <c r="AW334" s="85"/>
      <c r="AX334" s="85"/>
      <c r="AY334" s="85"/>
      <c r="AZ334" s="85"/>
      <c r="BA334" s="85"/>
    </row>
    <row r="335" spans="2:73" ht="20.25" customHeight="1" x14ac:dyDescent="0.25">
      <c r="BN335" s="42"/>
      <c r="BO335" s="595"/>
      <c r="BP335" s="42"/>
      <c r="BQ335" s="42"/>
      <c r="BR335" s="42"/>
      <c r="BS335" s="680"/>
      <c r="BT335" s="681"/>
      <c r="BU335" s="681"/>
    </row>
    <row r="336" spans="2:73" ht="20.25" customHeight="1" x14ac:dyDescent="0.2">
      <c r="C336" s="682"/>
      <c r="D336" s="682"/>
      <c r="E336" s="682"/>
      <c r="F336" s="682"/>
      <c r="G336" s="682"/>
      <c r="H336" s="84"/>
      <c r="I336" s="84"/>
    </row>
    <row r="337" spans="3:9" ht="20.25" customHeight="1" x14ac:dyDescent="0.2">
      <c r="C337" s="682"/>
      <c r="D337" s="682"/>
      <c r="E337" s="682"/>
      <c r="F337" s="682"/>
      <c r="G337" s="682"/>
      <c r="H337" s="84"/>
      <c r="I337" s="84"/>
    </row>
    <row r="338" spans="3:9" ht="20.25" customHeight="1" x14ac:dyDescent="0.2">
      <c r="C338" s="84"/>
      <c r="D338" s="84"/>
      <c r="E338" s="84"/>
      <c r="F338" s="84"/>
      <c r="G338" s="84"/>
    </row>
    <row r="339" spans="3:9" ht="20.25" customHeight="1" x14ac:dyDescent="0.2">
      <c r="C339" s="84"/>
      <c r="D339" s="84"/>
      <c r="E339" s="84"/>
      <c r="F339" s="84"/>
      <c r="G339" s="84"/>
    </row>
    <row r="340" spans="3:9" ht="20.25" customHeight="1" x14ac:dyDescent="0.2">
      <c r="C340" s="84"/>
      <c r="D340" s="84"/>
      <c r="E340" s="84"/>
      <c r="F340" s="84"/>
      <c r="G340" s="84"/>
    </row>
    <row r="341" spans="3:9" ht="20.25" customHeight="1" x14ac:dyDescent="0.2">
      <c r="C341" s="84"/>
      <c r="D341" s="84"/>
      <c r="E341" s="84"/>
      <c r="F341" s="84"/>
      <c r="G341" s="84"/>
    </row>
  </sheetData>
  <sheetProtection insertColumns="0" deleteRows="0"/>
  <mergeCells count="1548">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2"/>
  <conditionalFormatting sqref="S23:BA24">
    <cfRule type="expression" dxfId="116" priority="100">
      <formula>INDIRECT(ADDRESS(ROW(),COLUMN()))=TRUNC(INDIRECT(ADDRESS(ROW(),COLUMN())))</formula>
    </cfRule>
  </conditionalFormatting>
  <conditionalFormatting sqref="S26:BA27">
    <cfRule type="expression" dxfId="115" priority="99">
      <formula>INDIRECT(ADDRESS(ROW(),COLUMN()))=TRUNC(INDIRECT(ADDRESS(ROW(),COLUMN())))</formula>
    </cfRule>
  </conditionalFormatting>
  <conditionalFormatting sqref="S29:BA30">
    <cfRule type="expression" dxfId="114" priority="98">
      <formula>INDIRECT(ADDRESS(ROW(),COLUMN()))=TRUNC(INDIRECT(ADDRESS(ROW(),COLUMN())))</formula>
    </cfRule>
  </conditionalFormatting>
  <conditionalFormatting sqref="S32:BA33">
    <cfRule type="expression" dxfId="113" priority="97">
      <formula>INDIRECT(ADDRESS(ROW(),COLUMN()))=TRUNC(INDIRECT(ADDRESS(ROW(),COLUMN())))</formula>
    </cfRule>
  </conditionalFormatting>
  <conditionalFormatting sqref="S35:BA36">
    <cfRule type="expression" dxfId="112" priority="96">
      <formula>INDIRECT(ADDRESS(ROW(),COLUMN()))=TRUNC(INDIRECT(ADDRESS(ROW(),COLUMN())))</formula>
    </cfRule>
  </conditionalFormatting>
  <conditionalFormatting sqref="S38:BA39">
    <cfRule type="expression" dxfId="111" priority="95">
      <formula>INDIRECT(ADDRESS(ROW(),COLUMN()))=TRUNC(INDIRECT(ADDRESS(ROW(),COLUMN())))</formula>
    </cfRule>
  </conditionalFormatting>
  <conditionalFormatting sqref="S41:BA42">
    <cfRule type="expression" dxfId="110" priority="94">
      <formula>INDIRECT(ADDRESS(ROW(),COLUMN()))=TRUNC(INDIRECT(ADDRESS(ROW(),COLUMN())))</formula>
    </cfRule>
  </conditionalFormatting>
  <conditionalFormatting sqref="S44:BA45">
    <cfRule type="expression" dxfId="109" priority="93">
      <formula>INDIRECT(ADDRESS(ROW(),COLUMN()))=TRUNC(INDIRECT(ADDRESS(ROW(),COLUMN())))</formula>
    </cfRule>
  </conditionalFormatting>
  <conditionalFormatting sqref="S47:BA48">
    <cfRule type="expression" dxfId="108" priority="92">
      <formula>INDIRECT(ADDRESS(ROW(),COLUMN()))=TRUNC(INDIRECT(ADDRESS(ROW(),COLUMN())))</formula>
    </cfRule>
  </conditionalFormatting>
  <conditionalFormatting sqref="S50:BA51">
    <cfRule type="expression" dxfId="107" priority="91">
      <formula>INDIRECT(ADDRESS(ROW(),COLUMN()))=TRUNC(INDIRECT(ADDRESS(ROW(),COLUMN())))</formula>
    </cfRule>
  </conditionalFormatting>
  <conditionalFormatting sqref="S53:BA54">
    <cfRule type="expression" dxfId="106" priority="90">
      <formula>INDIRECT(ADDRESS(ROW(),COLUMN()))=TRUNC(INDIRECT(ADDRESS(ROW(),COLUMN())))</formula>
    </cfRule>
  </conditionalFormatting>
  <conditionalFormatting sqref="S56:BA57">
    <cfRule type="expression" dxfId="105" priority="89">
      <formula>INDIRECT(ADDRESS(ROW(),COLUMN()))=TRUNC(INDIRECT(ADDRESS(ROW(),COLUMN())))</formula>
    </cfRule>
  </conditionalFormatting>
  <conditionalFormatting sqref="S59:BA60">
    <cfRule type="expression" dxfId="104" priority="88">
      <formula>INDIRECT(ADDRESS(ROW(),COLUMN()))=TRUNC(INDIRECT(ADDRESS(ROW(),COLUMN())))</formula>
    </cfRule>
  </conditionalFormatting>
  <conditionalFormatting sqref="S62:BA63">
    <cfRule type="expression" dxfId="103" priority="87">
      <formula>INDIRECT(ADDRESS(ROW(),COLUMN()))=TRUNC(INDIRECT(ADDRESS(ROW(),COLUMN())))</formula>
    </cfRule>
  </conditionalFormatting>
  <conditionalFormatting sqref="S65:BA66">
    <cfRule type="expression" dxfId="102" priority="86">
      <formula>INDIRECT(ADDRESS(ROW(),COLUMN()))=TRUNC(INDIRECT(ADDRESS(ROW(),COLUMN())))</formula>
    </cfRule>
  </conditionalFormatting>
  <conditionalFormatting sqref="S68:BA69">
    <cfRule type="expression" dxfId="101" priority="85">
      <formula>INDIRECT(ADDRESS(ROW(),COLUMN()))=TRUNC(INDIRECT(ADDRESS(ROW(),COLUMN())))</formula>
    </cfRule>
  </conditionalFormatting>
  <conditionalFormatting sqref="S71:BA72">
    <cfRule type="expression" dxfId="100" priority="84">
      <formula>INDIRECT(ADDRESS(ROW(),COLUMN()))=TRUNC(INDIRECT(ADDRESS(ROW(),COLUMN())))</formula>
    </cfRule>
  </conditionalFormatting>
  <conditionalFormatting sqref="S74:BA75">
    <cfRule type="expression" dxfId="99" priority="83">
      <formula>INDIRECT(ADDRESS(ROW(),COLUMN()))=TRUNC(INDIRECT(ADDRESS(ROW(),COLUMN())))</formula>
    </cfRule>
  </conditionalFormatting>
  <conditionalFormatting sqref="S77:BA78">
    <cfRule type="expression" dxfId="98" priority="82">
      <formula>INDIRECT(ADDRESS(ROW(),COLUMN()))=TRUNC(INDIRECT(ADDRESS(ROW(),COLUMN())))</formula>
    </cfRule>
  </conditionalFormatting>
  <conditionalFormatting sqref="S80:BA81">
    <cfRule type="expression" dxfId="97" priority="81">
      <formula>INDIRECT(ADDRESS(ROW(),COLUMN()))=TRUNC(INDIRECT(ADDRESS(ROW(),COLUMN())))</formula>
    </cfRule>
  </conditionalFormatting>
  <conditionalFormatting sqref="S83:BA84">
    <cfRule type="expression" dxfId="96" priority="80">
      <formula>INDIRECT(ADDRESS(ROW(),COLUMN()))=TRUNC(INDIRECT(ADDRESS(ROW(),COLUMN())))</formula>
    </cfRule>
  </conditionalFormatting>
  <conditionalFormatting sqref="S86:BA87">
    <cfRule type="expression" dxfId="95" priority="79">
      <formula>INDIRECT(ADDRESS(ROW(),COLUMN()))=TRUNC(INDIRECT(ADDRESS(ROW(),COLUMN())))</formula>
    </cfRule>
  </conditionalFormatting>
  <conditionalFormatting sqref="S89:BA90">
    <cfRule type="expression" dxfId="94" priority="78">
      <formula>INDIRECT(ADDRESS(ROW(),COLUMN()))=TRUNC(INDIRECT(ADDRESS(ROW(),COLUMN())))</formula>
    </cfRule>
  </conditionalFormatting>
  <conditionalFormatting sqref="S92:BA93">
    <cfRule type="expression" dxfId="93" priority="77">
      <formula>INDIRECT(ADDRESS(ROW(),COLUMN()))=TRUNC(INDIRECT(ADDRESS(ROW(),COLUMN())))</formula>
    </cfRule>
  </conditionalFormatting>
  <conditionalFormatting sqref="S95:BA96">
    <cfRule type="expression" dxfId="92" priority="76">
      <formula>INDIRECT(ADDRESS(ROW(),COLUMN()))=TRUNC(INDIRECT(ADDRESS(ROW(),COLUMN())))</formula>
    </cfRule>
  </conditionalFormatting>
  <conditionalFormatting sqref="S98:BA99">
    <cfRule type="expression" dxfId="91" priority="75">
      <formula>INDIRECT(ADDRESS(ROW(),COLUMN()))=TRUNC(INDIRECT(ADDRESS(ROW(),COLUMN())))</formula>
    </cfRule>
  </conditionalFormatting>
  <conditionalFormatting sqref="S101:BA102">
    <cfRule type="expression" dxfId="90" priority="74">
      <formula>INDIRECT(ADDRESS(ROW(),COLUMN()))=TRUNC(INDIRECT(ADDRESS(ROW(),COLUMN())))</formula>
    </cfRule>
  </conditionalFormatting>
  <conditionalFormatting sqref="S104:BA105">
    <cfRule type="expression" dxfId="89" priority="73">
      <formula>INDIRECT(ADDRESS(ROW(),COLUMN()))=TRUNC(INDIRECT(ADDRESS(ROW(),COLUMN())))</formula>
    </cfRule>
  </conditionalFormatting>
  <conditionalFormatting sqref="S107:BA108">
    <cfRule type="expression" dxfId="88" priority="72">
      <formula>INDIRECT(ADDRESS(ROW(),COLUMN()))=TRUNC(INDIRECT(ADDRESS(ROW(),COLUMN())))</formula>
    </cfRule>
  </conditionalFormatting>
  <conditionalFormatting sqref="S110:BA111">
    <cfRule type="expression" dxfId="87" priority="71">
      <formula>INDIRECT(ADDRESS(ROW(),COLUMN()))=TRUNC(INDIRECT(ADDRESS(ROW(),COLUMN())))</formula>
    </cfRule>
  </conditionalFormatting>
  <conditionalFormatting sqref="S113:BA114">
    <cfRule type="expression" dxfId="86" priority="70">
      <formula>INDIRECT(ADDRESS(ROW(),COLUMN()))=TRUNC(INDIRECT(ADDRESS(ROW(),COLUMN())))</formula>
    </cfRule>
  </conditionalFormatting>
  <conditionalFormatting sqref="S116:BA117">
    <cfRule type="expression" dxfId="85" priority="69">
      <formula>INDIRECT(ADDRESS(ROW(),COLUMN()))=TRUNC(INDIRECT(ADDRESS(ROW(),COLUMN())))</formula>
    </cfRule>
  </conditionalFormatting>
  <conditionalFormatting sqref="S119:BA120">
    <cfRule type="expression" dxfId="84" priority="68">
      <formula>INDIRECT(ADDRESS(ROW(),COLUMN()))=TRUNC(INDIRECT(ADDRESS(ROW(),COLUMN())))</formula>
    </cfRule>
  </conditionalFormatting>
  <conditionalFormatting sqref="S122:BA123">
    <cfRule type="expression" dxfId="83" priority="67">
      <formula>INDIRECT(ADDRESS(ROW(),COLUMN()))=TRUNC(INDIRECT(ADDRESS(ROW(),COLUMN())))</formula>
    </cfRule>
  </conditionalFormatting>
  <conditionalFormatting sqref="S125:BA126">
    <cfRule type="expression" dxfId="82" priority="66">
      <formula>INDIRECT(ADDRESS(ROW(),COLUMN()))=TRUNC(INDIRECT(ADDRESS(ROW(),COLUMN())))</formula>
    </cfRule>
  </conditionalFormatting>
  <conditionalFormatting sqref="S128:BA129">
    <cfRule type="expression" dxfId="81" priority="65">
      <formula>INDIRECT(ADDRESS(ROW(),COLUMN()))=TRUNC(INDIRECT(ADDRESS(ROW(),COLUMN())))</formula>
    </cfRule>
  </conditionalFormatting>
  <conditionalFormatting sqref="S131:BA132">
    <cfRule type="expression" dxfId="80" priority="64">
      <formula>INDIRECT(ADDRESS(ROW(),COLUMN()))=TRUNC(INDIRECT(ADDRESS(ROW(),COLUMN())))</formula>
    </cfRule>
  </conditionalFormatting>
  <conditionalFormatting sqref="S134:BA135">
    <cfRule type="expression" dxfId="79" priority="63">
      <formula>INDIRECT(ADDRESS(ROW(),COLUMN()))=TRUNC(INDIRECT(ADDRESS(ROW(),COLUMN())))</formula>
    </cfRule>
  </conditionalFormatting>
  <conditionalFormatting sqref="S137:BA138">
    <cfRule type="expression" dxfId="78" priority="62">
      <formula>INDIRECT(ADDRESS(ROW(),COLUMN()))=TRUNC(INDIRECT(ADDRESS(ROW(),COLUMN())))</formula>
    </cfRule>
  </conditionalFormatting>
  <conditionalFormatting sqref="S140:BA141">
    <cfRule type="expression" dxfId="77" priority="61">
      <formula>INDIRECT(ADDRESS(ROW(),COLUMN()))=TRUNC(INDIRECT(ADDRESS(ROW(),COLUMN())))</formula>
    </cfRule>
  </conditionalFormatting>
  <conditionalFormatting sqref="S143:BA144">
    <cfRule type="expression" dxfId="76" priority="60">
      <formula>INDIRECT(ADDRESS(ROW(),COLUMN()))=TRUNC(INDIRECT(ADDRESS(ROW(),COLUMN())))</formula>
    </cfRule>
  </conditionalFormatting>
  <conditionalFormatting sqref="S146:BA147">
    <cfRule type="expression" dxfId="75" priority="59">
      <formula>INDIRECT(ADDRESS(ROW(),COLUMN()))=TRUNC(INDIRECT(ADDRESS(ROW(),COLUMN())))</formula>
    </cfRule>
  </conditionalFormatting>
  <conditionalFormatting sqref="S149:BA150">
    <cfRule type="expression" dxfId="74" priority="58">
      <formula>INDIRECT(ADDRESS(ROW(),COLUMN()))=TRUNC(INDIRECT(ADDRESS(ROW(),COLUMN())))</formula>
    </cfRule>
  </conditionalFormatting>
  <conditionalFormatting sqref="S152:BA153">
    <cfRule type="expression" dxfId="73" priority="57">
      <formula>INDIRECT(ADDRESS(ROW(),COLUMN()))=TRUNC(INDIRECT(ADDRESS(ROW(),COLUMN())))</formula>
    </cfRule>
  </conditionalFormatting>
  <conditionalFormatting sqref="S155:BA156">
    <cfRule type="expression" dxfId="72" priority="56">
      <formula>INDIRECT(ADDRESS(ROW(),COLUMN()))=TRUNC(INDIRECT(ADDRESS(ROW(),COLUMN())))</formula>
    </cfRule>
  </conditionalFormatting>
  <conditionalFormatting sqref="S158:BA159">
    <cfRule type="expression" dxfId="71" priority="55">
      <formula>INDIRECT(ADDRESS(ROW(),COLUMN()))=TRUNC(INDIRECT(ADDRESS(ROW(),COLUMN())))</formula>
    </cfRule>
  </conditionalFormatting>
  <conditionalFormatting sqref="S161:BA162">
    <cfRule type="expression" dxfId="70" priority="54">
      <formula>INDIRECT(ADDRESS(ROW(),COLUMN()))=TRUNC(INDIRECT(ADDRESS(ROW(),COLUMN())))</formula>
    </cfRule>
  </conditionalFormatting>
  <conditionalFormatting sqref="S164:BA165">
    <cfRule type="expression" dxfId="69" priority="53">
      <formula>INDIRECT(ADDRESS(ROW(),COLUMN()))=TRUNC(INDIRECT(ADDRESS(ROW(),COLUMN())))</formula>
    </cfRule>
  </conditionalFormatting>
  <conditionalFormatting sqref="S167:BA168">
    <cfRule type="expression" dxfId="68" priority="52">
      <formula>INDIRECT(ADDRESS(ROW(),COLUMN()))=TRUNC(INDIRECT(ADDRESS(ROW(),COLUMN())))</formula>
    </cfRule>
  </conditionalFormatting>
  <conditionalFormatting sqref="S170:BA171">
    <cfRule type="expression" dxfId="67" priority="51">
      <formula>INDIRECT(ADDRESS(ROW(),COLUMN()))=TRUNC(INDIRECT(ADDRESS(ROW(),COLUMN())))</formula>
    </cfRule>
  </conditionalFormatting>
  <conditionalFormatting sqref="S173:BA174">
    <cfRule type="expression" dxfId="66" priority="50">
      <formula>INDIRECT(ADDRESS(ROW(),COLUMN()))=TRUNC(INDIRECT(ADDRESS(ROW(),COLUMN())))</formula>
    </cfRule>
  </conditionalFormatting>
  <conditionalFormatting sqref="S176:BA177">
    <cfRule type="expression" dxfId="65" priority="49">
      <formula>INDIRECT(ADDRESS(ROW(),COLUMN()))=TRUNC(INDIRECT(ADDRESS(ROW(),COLUMN())))</formula>
    </cfRule>
  </conditionalFormatting>
  <conditionalFormatting sqref="S179:BA180">
    <cfRule type="expression" dxfId="64" priority="48">
      <formula>INDIRECT(ADDRESS(ROW(),COLUMN()))=TRUNC(INDIRECT(ADDRESS(ROW(),COLUMN())))</formula>
    </cfRule>
  </conditionalFormatting>
  <conditionalFormatting sqref="S182:BA183">
    <cfRule type="expression" dxfId="63" priority="47">
      <formula>INDIRECT(ADDRESS(ROW(),COLUMN()))=TRUNC(INDIRECT(ADDRESS(ROW(),COLUMN())))</formula>
    </cfRule>
  </conditionalFormatting>
  <conditionalFormatting sqref="S185:BA186">
    <cfRule type="expression" dxfId="62" priority="46">
      <formula>INDIRECT(ADDRESS(ROW(),COLUMN()))=TRUNC(INDIRECT(ADDRESS(ROW(),COLUMN())))</formula>
    </cfRule>
  </conditionalFormatting>
  <conditionalFormatting sqref="S188:BA189">
    <cfRule type="expression" dxfId="61" priority="45">
      <formula>INDIRECT(ADDRESS(ROW(),COLUMN()))=TRUNC(INDIRECT(ADDRESS(ROW(),COLUMN())))</formula>
    </cfRule>
  </conditionalFormatting>
  <conditionalFormatting sqref="S191:BA192">
    <cfRule type="expression" dxfId="60" priority="44">
      <formula>INDIRECT(ADDRESS(ROW(),COLUMN()))=TRUNC(INDIRECT(ADDRESS(ROW(),COLUMN())))</formula>
    </cfRule>
  </conditionalFormatting>
  <conditionalFormatting sqref="S194:BA195">
    <cfRule type="expression" dxfId="59" priority="43">
      <formula>INDIRECT(ADDRESS(ROW(),COLUMN()))=TRUNC(INDIRECT(ADDRESS(ROW(),COLUMN())))</formula>
    </cfRule>
  </conditionalFormatting>
  <conditionalFormatting sqref="S197:BA198">
    <cfRule type="expression" dxfId="58" priority="42">
      <formula>INDIRECT(ADDRESS(ROW(),COLUMN()))=TRUNC(INDIRECT(ADDRESS(ROW(),COLUMN())))</formula>
    </cfRule>
  </conditionalFormatting>
  <conditionalFormatting sqref="S200:BA201">
    <cfRule type="expression" dxfId="57" priority="41">
      <formula>INDIRECT(ADDRESS(ROW(),COLUMN()))=TRUNC(INDIRECT(ADDRESS(ROW(),COLUMN())))</formula>
    </cfRule>
  </conditionalFormatting>
  <conditionalFormatting sqref="S203:BA204">
    <cfRule type="expression" dxfId="56" priority="40">
      <formula>INDIRECT(ADDRESS(ROW(),COLUMN()))=TRUNC(INDIRECT(ADDRESS(ROW(),COLUMN())))</formula>
    </cfRule>
  </conditionalFormatting>
  <conditionalFormatting sqref="S206:BA207">
    <cfRule type="expression" dxfId="55" priority="39">
      <formula>INDIRECT(ADDRESS(ROW(),COLUMN()))=TRUNC(INDIRECT(ADDRESS(ROW(),COLUMN())))</formula>
    </cfRule>
  </conditionalFormatting>
  <conditionalFormatting sqref="S209:BA210">
    <cfRule type="expression" dxfId="54" priority="38">
      <formula>INDIRECT(ADDRESS(ROW(),COLUMN()))=TRUNC(INDIRECT(ADDRESS(ROW(),COLUMN())))</formula>
    </cfRule>
  </conditionalFormatting>
  <conditionalFormatting sqref="S212:BA213">
    <cfRule type="expression" dxfId="53" priority="37">
      <formula>INDIRECT(ADDRESS(ROW(),COLUMN()))=TRUNC(INDIRECT(ADDRESS(ROW(),COLUMN())))</formula>
    </cfRule>
  </conditionalFormatting>
  <conditionalFormatting sqref="S215:BA216">
    <cfRule type="expression" dxfId="52" priority="36">
      <formula>INDIRECT(ADDRESS(ROW(),COLUMN()))=TRUNC(INDIRECT(ADDRESS(ROW(),COLUMN())))</formula>
    </cfRule>
  </conditionalFormatting>
  <conditionalFormatting sqref="S218:BA219">
    <cfRule type="expression" dxfId="51" priority="35">
      <formula>INDIRECT(ADDRESS(ROW(),COLUMN()))=TRUNC(INDIRECT(ADDRESS(ROW(),COLUMN())))</formula>
    </cfRule>
  </conditionalFormatting>
  <conditionalFormatting sqref="S221:BA222">
    <cfRule type="expression" dxfId="50" priority="34">
      <formula>INDIRECT(ADDRESS(ROW(),COLUMN()))=TRUNC(INDIRECT(ADDRESS(ROW(),COLUMN())))</formula>
    </cfRule>
  </conditionalFormatting>
  <conditionalFormatting sqref="S224:BA225">
    <cfRule type="expression" dxfId="49" priority="33">
      <formula>INDIRECT(ADDRESS(ROW(),COLUMN()))=TRUNC(INDIRECT(ADDRESS(ROW(),COLUMN())))</formula>
    </cfRule>
  </conditionalFormatting>
  <conditionalFormatting sqref="S227:BA228">
    <cfRule type="expression" dxfId="48" priority="32">
      <formula>INDIRECT(ADDRESS(ROW(),COLUMN()))=TRUNC(INDIRECT(ADDRESS(ROW(),COLUMN())))</formula>
    </cfRule>
  </conditionalFormatting>
  <conditionalFormatting sqref="S230:BA231">
    <cfRule type="expression" dxfId="47" priority="31">
      <formula>INDIRECT(ADDRESS(ROW(),COLUMN()))=TRUNC(INDIRECT(ADDRESS(ROW(),COLUMN())))</formula>
    </cfRule>
  </conditionalFormatting>
  <conditionalFormatting sqref="S233:BA234">
    <cfRule type="expression" dxfId="46" priority="30">
      <formula>INDIRECT(ADDRESS(ROW(),COLUMN()))=TRUNC(INDIRECT(ADDRESS(ROW(),COLUMN())))</formula>
    </cfRule>
  </conditionalFormatting>
  <conditionalFormatting sqref="S236:BA237">
    <cfRule type="expression" dxfId="45" priority="29">
      <formula>INDIRECT(ADDRESS(ROW(),COLUMN()))=TRUNC(INDIRECT(ADDRESS(ROW(),COLUMN())))</formula>
    </cfRule>
  </conditionalFormatting>
  <conditionalFormatting sqref="S239:BA240">
    <cfRule type="expression" dxfId="44" priority="28">
      <formula>INDIRECT(ADDRESS(ROW(),COLUMN()))=TRUNC(INDIRECT(ADDRESS(ROW(),COLUMN())))</formula>
    </cfRule>
  </conditionalFormatting>
  <conditionalFormatting sqref="S242:BA243">
    <cfRule type="expression" dxfId="43" priority="27">
      <formula>INDIRECT(ADDRESS(ROW(),COLUMN()))=TRUNC(INDIRECT(ADDRESS(ROW(),COLUMN())))</formula>
    </cfRule>
  </conditionalFormatting>
  <conditionalFormatting sqref="S245:BA246">
    <cfRule type="expression" dxfId="42" priority="26">
      <formula>INDIRECT(ADDRESS(ROW(),COLUMN()))=TRUNC(INDIRECT(ADDRESS(ROW(),COLUMN())))</formula>
    </cfRule>
  </conditionalFormatting>
  <conditionalFormatting sqref="S248:BA249">
    <cfRule type="expression" dxfId="41" priority="25">
      <formula>INDIRECT(ADDRESS(ROW(),COLUMN()))=TRUNC(INDIRECT(ADDRESS(ROW(),COLUMN())))</formula>
    </cfRule>
  </conditionalFormatting>
  <conditionalFormatting sqref="S251:BA252">
    <cfRule type="expression" dxfId="40" priority="24">
      <formula>INDIRECT(ADDRESS(ROW(),COLUMN()))=TRUNC(INDIRECT(ADDRESS(ROW(),COLUMN())))</formula>
    </cfRule>
  </conditionalFormatting>
  <conditionalFormatting sqref="S254:BA255">
    <cfRule type="expression" dxfId="39" priority="23">
      <formula>INDIRECT(ADDRESS(ROW(),COLUMN()))=TRUNC(INDIRECT(ADDRESS(ROW(),COLUMN())))</formula>
    </cfRule>
  </conditionalFormatting>
  <conditionalFormatting sqref="S257:BA258">
    <cfRule type="expression" dxfId="38" priority="22">
      <formula>INDIRECT(ADDRESS(ROW(),COLUMN()))=TRUNC(INDIRECT(ADDRESS(ROW(),COLUMN())))</formula>
    </cfRule>
  </conditionalFormatting>
  <conditionalFormatting sqref="S260:BA261">
    <cfRule type="expression" dxfId="37" priority="21">
      <formula>INDIRECT(ADDRESS(ROW(),COLUMN()))=TRUNC(INDIRECT(ADDRESS(ROW(),COLUMN())))</formula>
    </cfRule>
  </conditionalFormatting>
  <conditionalFormatting sqref="S263:BA264">
    <cfRule type="expression" dxfId="36" priority="20">
      <formula>INDIRECT(ADDRESS(ROW(),COLUMN()))=TRUNC(INDIRECT(ADDRESS(ROW(),COLUMN())))</formula>
    </cfRule>
  </conditionalFormatting>
  <conditionalFormatting sqref="S266:BA267">
    <cfRule type="expression" dxfId="35" priority="19">
      <formula>INDIRECT(ADDRESS(ROW(),COLUMN()))=TRUNC(INDIRECT(ADDRESS(ROW(),COLUMN())))</formula>
    </cfRule>
  </conditionalFormatting>
  <conditionalFormatting sqref="S269:BA270">
    <cfRule type="expression" dxfId="34" priority="18">
      <formula>INDIRECT(ADDRESS(ROW(),COLUMN()))=TRUNC(INDIRECT(ADDRESS(ROW(),COLUMN())))</formula>
    </cfRule>
  </conditionalFormatting>
  <conditionalFormatting sqref="S272:BA273">
    <cfRule type="expression" dxfId="33" priority="17">
      <formula>INDIRECT(ADDRESS(ROW(),COLUMN()))=TRUNC(INDIRECT(ADDRESS(ROW(),COLUMN())))</formula>
    </cfRule>
  </conditionalFormatting>
  <conditionalFormatting sqref="S275:BA276">
    <cfRule type="expression" dxfId="32" priority="16">
      <formula>INDIRECT(ADDRESS(ROW(),COLUMN()))=TRUNC(INDIRECT(ADDRESS(ROW(),COLUMN())))</formula>
    </cfRule>
  </conditionalFormatting>
  <conditionalFormatting sqref="S278:BA279">
    <cfRule type="expression" dxfId="31" priority="15">
      <formula>INDIRECT(ADDRESS(ROW(),COLUMN()))=TRUNC(INDIRECT(ADDRESS(ROW(),COLUMN())))</formula>
    </cfRule>
  </conditionalFormatting>
  <conditionalFormatting sqref="S281:BA282">
    <cfRule type="expression" dxfId="30" priority="14">
      <formula>INDIRECT(ADDRESS(ROW(),COLUMN()))=TRUNC(INDIRECT(ADDRESS(ROW(),COLUMN())))</formula>
    </cfRule>
  </conditionalFormatting>
  <conditionalFormatting sqref="S284:BA285">
    <cfRule type="expression" dxfId="29" priority="13">
      <formula>INDIRECT(ADDRESS(ROW(),COLUMN()))=TRUNC(INDIRECT(ADDRESS(ROW(),COLUMN())))</formula>
    </cfRule>
  </conditionalFormatting>
  <conditionalFormatting sqref="S287:BA288">
    <cfRule type="expression" dxfId="28" priority="12">
      <formula>INDIRECT(ADDRESS(ROW(),COLUMN()))=TRUNC(INDIRECT(ADDRESS(ROW(),COLUMN())))</formula>
    </cfRule>
  </conditionalFormatting>
  <conditionalFormatting sqref="S290:BA291">
    <cfRule type="expression" dxfId="27" priority="11">
      <formula>INDIRECT(ADDRESS(ROW(),COLUMN()))=TRUNC(INDIRECT(ADDRESS(ROW(),COLUMN())))</formula>
    </cfRule>
  </conditionalFormatting>
  <conditionalFormatting sqref="S293:BA294">
    <cfRule type="expression" dxfId="26" priority="10">
      <formula>INDIRECT(ADDRESS(ROW(),COLUMN()))=TRUNC(INDIRECT(ADDRESS(ROW(),COLUMN())))</formula>
    </cfRule>
  </conditionalFormatting>
  <conditionalFormatting sqref="S296:BA297">
    <cfRule type="expression" dxfId="25" priority="9">
      <formula>INDIRECT(ADDRESS(ROW(),COLUMN()))=TRUNC(INDIRECT(ADDRESS(ROW(),COLUMN())))</formula>
    </cfRule>
  </conditionalFormatting>
  <conditionalFormatting sqref="S299:BA300">
    <cfRule type="expression" dxfId="24" priority="8">
      <formula>INDIRECT(ADDRESS(ROW(),COLUMN()))=TRUNC(INDIRECT(ADDRESS(ROW(),COLUMN())))</formula>
    </cfRule>
  </conditionalFormatting>
  <conditionalFormatting sqref="S302:BA303">
    <cfRule type="expression" dxfId="23" priority="7">
      <formula>INDIRECT(ADDRESS(ROW(),COLUMN()))=TRUNC(INDIRECT(ADDRESS(ROW(),COLUMN())))</formula>
    </cfRule>
  </conditionalFormatting>
  <conditionalFormatting sqref="S305:BA306">
    <cfRule type="expression" dxfId="22" priority="6">
      <formula>INDIRECT(ADDRESS(ROW(),COLUMN()))=TRUNC(INDIRECT(ADDRESS(ROW(),COLUMN())))</formula>
    </cfRule>
  </conditionalFormatting>
  <conditionalFormatting sqref="S308:BA309">
    <cfRule type="expression" dxfId="21" priority="5">
      <formula>INDIRECT(ADDRESS(ROW(),COLUMN()))=TRUNC(INDIRECT(ADDRESS(ROW(),COLUMN())))</formula>
    </cfRule>
  </conditionalFormatting>
  <conditionalFormatting sqref="S311:BA312">
    <cfRule type="expression" dxfId="20" priority="4">
      <formula>INDIRECT(ADDRESS(ROW(),COLUMN()))=TRUNC(INDIRECT(ADDRESS(ROW(),COLUMN())))</formula>
    </cfRule>
  </conditionalFormatting>
  <conditionalFormatting sqref="S314:BA315">
    <cfRule type="expression" dxfId="19" priority="3">
      <formula>INDIRECT(ADDRESS(ROW(),COLUMN()))=TRUNC(INDIRECT(ADDRESS(ROW(),COLUMN())))</formula>
    </cfRule>
  </conditionalFormatting>
  <conditionalFormatting sqref="S317:BA318">
    <cfRule type="expression" dxfId="18" priority="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102">
      <formula>INDIRECT(ADDRESS(ROW(),COLUMN()))=TRUNC(INDIRECT(ADDRESS(ROW(),COLUMN())))</formula>
    </cfRule>
  </conditionalFormatting>
  <conditionalFormatting sqref="BC14:BD14">
    <cfRule type="expression" dxfId="15" priority="101">
      <formula>INDIRECT(ADDRESS(ROW(),COLUMN()))=TRUNC(INDIRECT(ADDRESS(ROW(),COLUMN())))</formula>
    </cfRule>
  </conditionalFormatting>
  <dataValidations count="8">
    <dataValidation type="decimal" allowBlank="1" showInputMessage="1" showErrorMessage="1" error="入力可能範囲　32～40" sqref="AX6" xr:uid="{A6D24409-FD44-4F20-AB05-B7A44EF81DFB}">
      <formula1>32</formula1>
      <formula2>40</formula2>
    </dataValidation>
    <dataValidation type="list" allowBlank="1" showInputMessage="1" sqref="G22:G321" xr:uid="{D4543C62-A8B1-43FB-8549-922B8F099BFF}">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B8EFAC25-7F5A-4969-9E2D-37BB9EBA27CB}">
      <formula1>シフト記号表</formula1>
    </dataValidation>
    <dataValidation type="list" allowBlank="1" showInputMessage="1" showErrorMessage="1" sqref="BB4:BE4" xr:uid="{A8D14795-B674-497B-84FC-ABE006ACBFB5}">
      <formula1>"予定,実績,予定・実績"</formula1>
    </dataValidation>
    <dataValidation type="list" errorStyle="warning" allowBlank="1" showInputMessage="1" showErrorMessage="1" error="リストにない場合のみ、入力してください。" sqref="H22:K321" xr:uid="{49371347-6C54-4E4F-B283-C72147F667FF}">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99A19464-F5BB-47F3-A701-D862CC52D110}">
      <formula1>職種</formula1>
    </dataValidation>
    <dataValidation type="list" allowBlank="1" showInputMessage="1" showErrorMessage="1" sqref="BB3:BE3" xr:uid="{6639269F-EB50-4DFF-A865-C348113935E2}">
      <formula1>"４週,暦月"</formula1>
    </dataValidation>
    <dataValidation type="list" allowBlank="1" showInputMessage="1" showErrorMessage="1" sqref="AC3" xr:uid="{3D5E9649-44E1-47C3-81F8-A3E6945BEE52}">
      <formula1>#REF!</formula1>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51399-52DC-47BB-B3F1-7691721FA2AC}">
  <sheetPr>
    <pageSetUpPr fitToPage="1"/>
  </sheetPr>
  <dimension ref="B1:BU80"/>
  <sheetViews>
    <sheetView showGridLines="0" view="pageBreakPreview" zoomScale="55" zoomScaleNormal="70" zoomScaleSheetLayoutView="55" workbookViewId="0"/>
  </sheetViews>
  <sheetFormatPr defaultColWidth="4.81640625" defaultRowHeight="20.25" customHeight="1" x14ac:dyDescent="0.2"/>
  <cols>
    <col min="1" max="1" width="1.7265625" style="47" customWidth="1"/>
    <col min="2" max="5" width="6.1796875" style="47" customWidth="1"/>
    <col min="6" max="6" width="18" style="47" hidden="1" customWidth="1"/>
    <col min="7" max="58" width="6.08984375" style="47" customWidth="1"/>
    <col min="59" max="16384" width="4.81640625" style="47"/>
  </cols>
  <sheetData>
    <row r="1" spans="2:64" s="33" customFormat="1" ht="20.25" customHeight="1" x14ac:dyDescent="0.2">
      <c r="C1" s="34" t="s">
        <v>636</v>
      </c>
      <c r="D1" s="34"/>
      <c r="E1" s="34"/>
      <c r="F1" s="34"/>
      <c r="G1" s="34"/>
      <c r="H1" s="35" t="s">
        <v>335</v>
      </c>
      <c r="J1" s="35"/>
      <c r="L1" s="34"/>
      <c r="M1" s="34"/>
      <c r="N1" s="34"/>
      <c r="O1" s="34"/>
      <c r="P1" s="34"/>
      <c r="Q1" s="34"/>
      <c r="R1" s="34"/>
      <c r="AM1" s="36"/>
      <c r="AN1" s="37"/>
      <c r="AO1" s="37" t="s">
        <v>336</v>
      </c>
      <c r="AP1" s="244" t="s">
        <v>337</v>
      </c>
      <c r="AQ1" s="245"/>
      <c r="AR1" s="245"/>
      <c r="AS1" s="245"/>
      <c r="AT1" s="245"/>
      <c r="AU1" s="245"/>
      <c r="AV1" s="245"/>
      <c r="AW1" s="245"/>
      <c r="AX1" s="245"/>
      <c r="AY1" s="245"/>
      <c r="AZ1" s="245"/>
      <c r="BA1" s="245"/>
      <c r="BB1" s="245"/>
      <c r="BC1" s="245"/>
      <c r="BD1" s="245"/>
      <c r="BE1" s="245"/>
      <c r="BF1" s="37" t="s">
        <v>338</v>
      </c>
    </row>
    <row r="2" spans="2:64" s="33" customFormat="1" ht="20.25" customHeight="1" x14ac:dyDescent="0.2">
      <c r="C2" s="34"/>
      <c r="D2" s="34"/>
      <c r="E2" s="34"/>
      <c r="F2" s="34"/>
      <c r="G2" s="34"/>
      <c r="J2" s="35"/>
      <c r="L2" s="34"/>
      <c r="M2" s="34"/>
      <c r="N2" s="34"/>
      <c r="O2" s="34"/>
      <c r="P2" s="34"/>
      <c r="Q2" s="34"/>
      <c r="R2" s="34"/>
      <c r="Y2" s="37" t="s">
        <v>339</v>
      </c>
      <c r="Z2" s="246">
        <v>8</v>
      </c>
      <c r="AA2" s="246"/>
      <c r="AB2" s="37" t="s">
        <v>340</v>
      </c>
      <c r="AC2" s="590">
        <f>IF(Z2=0,"",YEAR(DATE(2018+Z2,1,1)))</f>
        <v>2026</v>
      </c>
      <c r="AD2" s="590"/>
      <c r="AE2" s="38" t="s">
        <v>341</v>
      </c>
      <c r="AF2" s="38" t="s">
        <v>342</v>
      </c>
      <c r="AG2" s="246">
        <v>4</v>
      </c>
      <c r="AH2" s="246"/>
      <c r="AI2" s="38" t="s">
        <v>343</v>
      </c>
      <c r="AM2" s="36"/>
      <c r="AN2" s="37"/>
      <c r="AO2" s="37" t="s">
        <v>344</v>
      </c>
      <c r="AP2" s="246" t="s">
        <v>345</v>
      </c>
      <c r="AQ2" s="246"/>
      <c r="AR2" s="246"/>
      <c r="AS2" s="246"/>
      <c r="AT2" s="246"/>
      <c r="AU2" s="246"/>
      <c r="AV2" s="246"/>
      <c r="AW2" s="246"/>
      <c r="AX2" s="246"/>
      <c r="AY2" s="246"/>
      <c r="AZ2" s="246"/>
      <c r="BA2" s="246"/>
      <c r="BB2" s="246"/>
      <c r="BC2" s="246"/>
      <c r="BD2" s="246"/>
      <c r="BE2" s="246"/>
      <c r="BF2" s="37" t="s">
        <v>338</v>
      </c>
    </row>
    <row r="3" spans="2:64" s="38" customFormat="1" ht="20.25" customHeight="1" x14ac:dyDescent="0.2">
      <c r="G3" s="35"/>
      <c r="J3" s="35"/>
      <c r="L3" s="37"/>
      <c r="M3" s="37"/>
      <c r="N3" s="37"/>
      <c r="O3" s="37"/>
      <c r="P3" s="37"/>
      <c r="Q3" s="37"/>
      <c r="R3" s="37"/>
      <c r="Z3" s="591"/>
      <c r="AA3" s="591"/>
      <c r="AB3" s="591"/>
      <c r="AC3" s="592"/>
      <c r="AD3" s="591"/>
      <c r="BA3" s="593" t="s">
        <v>346</v>
      </c>
      <c r="BB3" s="237" t="s">
        <v>583</v>
      </c>
      <c r="BC3" s="238"/>
      <c r="BD3" s="238"/>
      <c r="BE3" s="239"/>
      <c r="BF3" s="37"/>
    </row>
    <row r="4" spans="2:64" s="38" customFormat="1" ht="19" x14ac:dyDescent="0.2">
      <c r="G4" s="35"/>
      <c r="J4" s="35"/>
      <c r="L4" s="37"/>
      <c r="M4" s="37"/>
      <c r="N4" s="37"/>
      <c r="O4" s="37"/>
      <c r="P4" s="37"/>
      <c r="Q4" s="37"/>
      <c r="R4" s="37"/>
      <c r="Z4" s="44"/>
      <c r="AA4" s="44"/>
      <c r="AG4" s="33"/>
      <c r="AH4" s="33"/>
      <c r="AI4" s="33"/>
      <c r="AJ4" s="33"/>
      <c r="AK4" s="33"/>
      <c r="AL4" s="33"/>
      <c r="AM4" s="33"/>
      <c r="AN4" s="33"/>
      <c r="AO4" s="33"/>
      <c r="AP4" s="33"/>
      <c r="AQ4" s="33"/>
      <c r="AR4" s="33"/>
      <c r="AS4" s="33"/>
      <c r="AT4" s="33"/>
      <c r="AU4" s="33"/>
      <c r="AV4" s="33"/>
      <c r="AW4" s="33"/>
      <c r="AX4" s="33"/>
      <c r="AY4" s="33"/>
      <c r="AZ4" s="33"/>
      <c r="BA4" s="593" t="s">
        <v>347</v>
      </c>
      <c r="BB4" s="237" t="s">
        <v>584</v>
      </c>
      <c r="BC4" s="238"/>
      <c r="BD4" s="238"/>
      <c r="BE4" s="239"/>
      <c r="BF4" s="39"/>
    </row>
    <row r="5" spans="2:64" s="38" customFormat="1" ht="6.75" customHeight="1" x14ac:dyDescent="0.2">
      <c r="C5" s="33"/>
      <c r="D5" s="33"/>
      <c r="E5" s="33"/>
      <c r="F5" s="33"/>
      <c r="G5" s="34"/>
      <c r="H5" s="33"/>
      <c r="I5" s="33"/>
      <c r="J5" s="34"/>
      <c r="K5" s="33"/>
      <c r="L5" s="39"/>
      <c r="M5" s="39"/>
      <c r="N5" s="39"/>
      <c r="O5" s="39"/>
      <c r="P5" s="39"/>
      <c r="Q5" s="39"/>
      <c r="R5" s="39"/>
      <c r="S5" s="33"/>
      <c r="T5" s="33"/>
      <c r="U5" s="33"/>
      <c r="V5" s="33"/>
      <c r="W5" s="33"/>
      <c r="X5" s="33"/>
      <c r="Y5" s="33"/>
      <c r="Z5" s="40"/>
      <c r="AA5" s="40"/>
      <c r="AB5" s="33"/>
      <c r="AC5" s="33"/>
      <c r="AD5" s="33"/>
      <c r="AE5" s="33"/>
      <c r="AG5" s="33"/>
      <c r="AH5" s="33"/>
      <c r="AI5" s="33"/>
      <c r="AJ5" s="33"/>
      <c r="AK5" s="33"/>
      <c r="AL5" s="33"/>
      <c r="AM5" s="33"/>
      <c r="AN5" s="33"/>
      <c r="AO5" s="33"/>
      <c r="AP5" s="33"/>
      <c r="AQ5" s="33"/>
      <c r="AR5" s="33"/>
      <c r="AS5" s="33"/>
      <c r="AT5" s="33"/>
      <c r="AU5" s="33"/>
      <c r="AV5" s="33"/>
      <c r="AW5" s="33"/>
      <c r="AX5" s="33"/>
      <c r="AY5" s="33"/>
      <c r="AZ5" s="33"/>
      <c r="BA5" s="33"/>
      <c r="BB5" s="33"/>
      <c r="BC5" s="33"/>
      <c r="BD5" s="33"/>
      <c r="BE5" s="39"/>
      <c r="BF5" s="39"/>
    </row>
    <row r="6" spans="2:64" s="38" customFormat="1" ht="20.25" customHeight="1" x14ac:dyDescent="0.2">
      <c r="C6" s="33"/>
      <c r="D6" s="33"/>
      <c r="E6" s="33"/>
      <c r="F6" s="33"/>
      <c r="G6" s="34"/>
      <c r="H6" s="33"/>
      <c r="I6" s="33"/>
      <c r="J6" s="34"/>
      <c r="K6" s="33"/>
      <c r="L6" s="39"/>
      <c r="M6" s="39"/>
      <c r="N6" s="39"/>
      <c r="O6" s="39"/>
      <c r="P6" s="39"/>
      <c r="Q6" s="39"/>
      <c r="R6" s="39"/>
      <c r="S6" s="33"/>
      <c r="T6" s="33"/>
      <c r="U6" s="33"/>
      <c r="V6" s="33"/>
      <c r="W6" s="33"/>
      <c r="X6" s="33"/>
      <c r="Y6" s="33"/>
      <c r="Z6" s="40"/>
      <c r="AA6" s="40"/>
      <c r="AB6" s="33"/>
      <c r="AC6" s="33"/>
      <c r="AD6" s="33"/>
      <c r="AE6" s="33"/>
      <c r="AG6" s="33"/>
      <c r="AH6" s="33"/>
      <c r="AI6" s="33"/>
      <c r="AJ6" s="33"/>
      <c r="AK6" s="33"/>
      <c r="AL6" s="33" t="s">
        <v>348</v>
      </c>
      <c r="AM6" s="33"/>
      <c r="AN6" s="33"/>
      <c r="AO6" s="33"/>
      <c r="AP6" s="33"/>
      <c r="AQ6" s="33"/>
      <c r="AR6" s="33"/>
      <c r="AS6" s="33"/>
      <c r="AT6" s="594"/>
      <c r="AU6" s="594"/>
      <c r="AV6" s="595"/>
      <c r="AW6" s="33"/>
      <c r="AX6" s="240">
        <v>40</v>
      </c>
      <c r="AY6" s="241"/>
      <c r="AZ6" s="595" t="s">
        <v>349</v>
      </c>
      <c r="BA6" s="33"/>
      <c r="BB6" s="240">
        <v>160</v>
      </c>
      <c r="BC6" s="241"/>
      <c r="BD6" s="595" t="s">
        <v>350</v>
      </c>
      <c r="BE6" s="33"/>
      <c r="BF6" s="39"/>
    </row>
    <row r="7" spans="2:64" s="38" customFormat="1" ht="6.75" customHeight="1" x14ac:dyDescent="0.2">
      <c r="C7" s="33"/>
      <c r="D7" s="33"/>
      <c r="E7" s="33"/>
      <c r="F7" s="33"/>
      <c r="G7" s="34"/>
      <c r="H7" s="33"/>
      <c r="I7" s="33"/>
      <c r="J7" s="34"/>
      <c r="K7" s="33"/>
      <c r="L7" s="39"/>
      <c r="M7" s="39"/>
      <c r="N7" s="39"/>
      <c r="O7" s="39"/>
      <c r="P7" s="39"/>
      <c r="Q7" s="39"/>
      <c r="R7" s="39"/>
      <c r="S7" s="33"/>
      <c r="T7" s="33"/>
      <c r="U7" s="33"/>
      <c r="V7" s="33"/>
      <c r="W7" s="33"/>
      <c r="X7" s="33"/>
      <c r="Y7" s="33"/>
      <c r="Z7" s="40"/>
      <c r="AA7" s="40"/>
      <c r="AB7" s="33"/>
      <c r="AC7" s="33"/>
      <c r="AD7" s="33"/>
      <c r="AE7" s="33"/>
      <c r="AG7" s="33"/>
      <c r="AH7" s="33"/>
      <c r="AI7" s="33"/>
      <c r="AJ7" s="33"/>
      <c r="AK7" s="33"/>
      <c r="AL7" s="33"/>
      <c r="AM7" s="33"/>
      <c r="AN7" s="33"/>
      <c r="AO7" s="33"/>
      <c r="AP7" s="33"/>
      <c r="AQ7" s="33"/>
      <c r="AR7" s="33"/>
      <c r="AS7" s="33"/>
      <c r="AT7" s="33"/>
      <c r="AU7" s="33"/>
      <c r="AV7" s="33"/>
      <c r="AW7" s="33"/>
      <c r="AX7" s="33"/>
      <c r="AY7" s="33"/>
      <c r="AZ7" s="33"/>
      <c r="BA7" s="33"/>
      <c r="BB7" s="33"/>
      <c r="BC7" s="33"/>
      <c r="BD7" s="33"/>
      <c r="BE7" s="39"/>
      <c r="BF7" s="39"/>
    </row>
    <row r="8" spans="2:64" s="38" customFormat="1" ht="20.25" customHeight="1" x14ac:dyDescent="0.2">
      <c r="B8" s="596"/>
      <c r="C8" s="596"/>
      <c r="D8" s="596"/>
      <c r="E8" s="596"/>
      <c r="F8" s="596"/>
      <c r="G8" s="597"/>
      <c r="H8" s="597"/>
      <c r="I8" s="597"/>
      <c r="J8" s="596"/>
      <c r="K8" s="596"/>
      <c r="L8" s="597"/>
      <c r="M8" s="597"/>
      <c r="N8" s="597"/>
      <c r="O8" s="596"/>
      <c r="P8" s="597"/>
      <c r="Q8" s="597"/>
      <c r="R8" s="597"/>
      <c r="S8" s="598"/>
      <c r="T8" s="599"/>
      <c r="U8" s="599"/>
      <c r="V8" s="600"/>
      <c r="Z8" s="40"/>
      <c r="AA8" s="601"/>
      <c r="AB8" s="34"/>
      <c r="AC8" s="40"/>
      <c r="AD8" s="40"/>
      <c r="AE8" s="40"/>
      <c r="AF8" s="44"/>
      <c r="AG8" s="602"/>
      <c r="AH8" s="602"/>
      <c r="AI8" s="602"/>
      <c r="AJ8" s="33"/>
      <c r="AK8" s="39"/>
      <c r="AL8" s="601"/>
      <c r="AM8" s="601"/>
      <c r="AN8" s="34"/>
      <c r="AO8" s="594"/>
      <c r="AP8" s="594"/>
      <c r="AQ8" s="594"/>
      <c r="AR8" s="603"/>
      <c r="AS8" s="603"/>
      <c r="AT8" s="33"/>
      <c r="AU8" s="694"/>
      <c r="AV8" s="694"/>
      <c r="AW8" s="596"/>
      <c r="AX8" s="33"/>
      <c r="AY8" s="33" t="s">
        <v>351</v>
      </c>
      <c r="AZ8" s="33"/>
      <c r="BA8" s="33"/>
      <c r="BB8" s="315">
        <f>DAY(EOMONTH(DATE(AC2,AG2,1),0))</f>
        <v>30</v>
      </c>
      <c r="BC8" s="316"/>
      <c r="BD8" s="33" t="s">
        <v>352</v>
      </c>
      <c r="BE8" s="33"/>
      <c r="BF8" s="33"/>
      <c r="BJ8" s="37"/>
      <c r="BK8" s="37"/>
      <c r="BL8" s="37"/>
    </row>
    <row r="9" spans="2:64" s="38" customFormat="1" ht="6" customHeight="1" x14ac:dyDescent="0.2">
      <c r="B9" s="594"/>
      <c r="C9" s="594"/>
      <c r="D9" s="594"/>
      <c r="E9" s="594"/>
      <c r="F9" s="594"/>
      <c r="G9" s="596"/>
      <c r="H9" s="597"/>
      <c r="I9" s="594"/>
      <c r="J9" s="594"/>
      <c r="K9" s="594"/>
      <c r="L9" s="596"/>
      <c r="M9" s="597"/>
      <c r="N9" s="594"/>
      <c r="O9" s="594"/>
      <c r="P9" s="596"/>
      <c r="Q9" s="594"/>
      <c r="R9" s="594"/>
      <c r="S9" s="594"/>
      <c r="T9" s="594"/>
      <c r="U9" s="594"/>
      <c r="V9" s="594"/>
      <c r="Z9" s="33"/>
      <c r="AA9" s="33"/>
      <c r="AB9" s="33"/>
      <c r="AC9" s="33"/>
      <c r="AD9" s="33"/>
      <c r="AE9" s="33"/>
      <c r="AG9" s="40"/>
      <c r="AH9" s="33"/>
      <c r="AI9" s="33"/>
      <c r="AJ9" s="602"/>
      <c r="AK9" s="33"/>
      <c r="AL9" s="33"/>
      <c r="AM9" s="33"/>
      <c r="AN9" s="33"/>
      <c r="AO9" s="33"/>
      <c r="AP9" s="33"/>
      <c r="AQ9" s="40"/>
      <c r="AR9" s="40"/>
      <c r="AS9" s="40"/>
      <c r="AT9" s="33"/>
      <c r="AU9" s="33"/>
      <c r="AV9" s="33"/>
      <c r="AW9" s="33"/>
      <c r="AX9" s="33"/>
      <c r="AY9" s="33"/>
      <c r="AZ9" s="33"/>
      <c r="BA9" s="33"/>
      <c r="BB9" s="33"/>
      <c r="BC9" s="33"/>
      <c r="BD9" s="33"/>
      <c r="BE9" s="33"/>
      <c r="BF9" s="33"/>
      <c r="BJ9" s="37"/>
      <c r="BK9" s="37"/>
      <c r="BL9" s="37"/>
    </row>
    <row r="10" spans="2:64" s="38" customFormat="1" ht="19" x14ac:dyDescent="0.25">
      <c r="B10" s="596"/>
      <c r="C10" s="596"/>
      <c r="D10" s="596"/>
      <c r="E10" s="596"/>
      <c r="F10" s="596"/>
      <c r="G10" s="597"/>
      <c r="H10" s="597"/>
      <c r="I10" s="597"/>
      <c r="J10" s="596"/>
      <c r="K10" s="596"/>
      <c r="L10" s="597"/>
      <c r="M10" s="597"/>
      <c r="N10" s="597"/>
      <c r="O10" s="596"/>
      <c r="P10" s="597"/>
      <c r="Q10" s="597"/>
      <c r="R10" s="597"/>
      <c r="S10" s="598"/>
      <c r="T10" s="599"/>
      <c r="U10" s="599"/>
      <c r="V10" s="600"/>
      <c r="Z10" s="40"/>
      <c r="AA10" s="601"/>
      <c r="AB10" s="34"/>
      <c r="AC10" s="40"/>
      <c r="AD10" s="40"/>
      <c r="AE10" s="40"/>
      <c r="AG10" s="602"/>
      <c r="AH10" s="602"/>
      <c r="AI10" s="602"/>
      <c r="AJ10" s="33"/>
      <c r="AK10" s="39"/>
      <c r="AL10" s="601"/>
      <c r="AM10" s="33"/>
      <c r="AN10" s="33"/>
      <c r="AO10" s="604"/>
      <c r="AP10" s="604"/>
      <c r="AQ10" s="604"/>
      <c r="AR10" s="595"/>
      <c r="AS10" s="40"/>
      <c r="AT10" s="40"/>
      <c r="AU10" s="40"/>
      <c r="AV10" s="33"/>
      <c r="AW10" s="33"/>
      <c r="AX10" s="41"/>
      <c r="AY10" s="41"/>
      <c r="AZ10" s="39" t="s">
        <v>353</v>
      </c>
      <c r="BA10" s="33"/>
      <c r="BB10" s="240">
        <v>1</v>
      </c>
      <c r="BC10" s="242"/>
      <c r="BD10" s="241"/>
      <c r="BE10" s="42" t="s">
        <v>354</v>
      </c>
      <c r="BF10" s="33"/>
      <c r="BJ10" s="37"/>
      <c r="BK10" s="37"/>
      <c r="BL10" s="37"/>
    </row>
    <row r="11" spans="2:64" s="38" customFormat="1" ht="6" customHeight="1" x14ac:dyDescent="0.25">
      <c r="B11" s="594"/>
      <c r="C11" s="594"/>
      <c r="D11" s="594"/>
      <c r="E11" s="594"/>
      <c r="F11" s="591"/>
      <c r="G11" s="594"/>
      <c r="H11" s="594"/>
      <c r="I11" s="594"/>
      <c r="J11" s="594"/>
      <c r="K11" s="596"/>
      <c r="L11" s="597"/>
      <c r="M11" s="594"/>
      <c r="N11" s="594"/>
      <c r="O11" s="596"/>
      <c r="P11" s="594"/>
      <c r="Q11" s="594"/>
      <c r="R11" s="594"/>
      <c r="S11" s="594"/>
      <c r="T11" s="594"/>
      <c r="U11" s="594"/>
      <c r="V11" s="591"/>
      <c r="Z11" s="33"/>
      <c r="AA11" s="33"/>
      <c r="AB11" s="33"/>
      <c r="AC11" s="33"/>
      <c r="AD11" s="33"/>
      <c r="AE11" s="33"/>
      <c r="AG11" s="40"/>
      <c r="AH11" s="602"/>
      <c r="AI11" s="33"/>
      <c r="AJ11" s="602"/>
      <c r="AK11" s="33"/>
      <c r="AL11" s="33"/>
      <c r="AM11" s="33"/>
      <c r="AN11" s="33"/>
      <c r="AO11" s="594"/>
      <c r="AP11" s="594"/>
      <c r="AQ11" s="596"/>
      <c r="AR11" s="605"/>
      <c r="AS11" s="40"/>
      <c r="AT11" s="40"/>
      <c r="AU11" s="40"/>
      <c r="AV11" s="33"/>
      <c r="AW11" s="33"/>
      <c r="AX11" s="41"/>
      <c r="AY11" s="41"/>
      <c r="AZ11" s="33"/>
      <c r="BA11" s="33"/>
      <c r="BB11" s="40"/>
      <c r="BC11" s="40"/>
      <c r="BD11" s="40"/>
      <c r="BE11" s="42"/>
      <c r="BF11" s="33"/>
      <c r="BJ11" s="37"/>
      <c r="BK11" s="37"/>
      <c r="BL11" s="37"/>
    </row>
    <row r="12" spans="2:64" s="38" customFormat="1" ht="20.25" customHeight="1" x14ac:dyDescent="0.25">
      <c r="B12" s="63"/>
      <c r="C12" s="63"/>
      <c r="D12" s="63"/>
      <c r="E12" s="63"/>
      <c r="F12" s="63"/>
      <c r="G12" s="63"/>
      <c r="H12" s="63"/>
      <c r="I12" s="63"/>
      <c r="J12" s="63"/>
      <c r="K12" s="63"/>
      <c r="L12" s="63"/>
      <c r="M12" s="63"/>
      <c r="N12" s="63"/>
      <c r="O12" s="63"/>
      <c r="P12" s="63"/>
      <c r="Q12" s="63"/>
      <c r="R12" s="63"/>
      <c r="S12" s="63"/>
      <c r="T12" s="63"/>
      <c r="U12" s="63"/>
      <c r="V12" s="63"/>
      <c r="Z12" s="596"/>
      <c r="AA12" s="47"/>
      <c r="AB12" s="47"/>
      <c r="AC12" s="596"/>
      <c r="AD12" s="40"/>
      <c r="AE12" s="40"/>
      <c r="AF12" s="44"/>
      <c r="AG12" s="34"/>
      <c r="AH12" s="602"/>
      <c r="AI12" s="33"/>
      <c r="AJ12" s="602"/>
      <c r="AK12" s="33"/>
      <c r="AL12" s="33"/>
      <c r="AM12" s="33"/>
      <c r="AN12" s="33"/>
      <c r="AO12" s="243"/>
      <c r="AP12" s="243"/>
      <c r="AQ12" s="243"/>
      <c r="AR12" s="595"/>
      <c r="AS12" s="40"/>
      <c r="AT12" s="40"/>
      <c r="AU12" s="40"/>
      <c r="AV12" s="33"/>
      <c r="AW12" s="33"/>
      <c r="AX12" s="41"/>
      <c r="AY12" s="41"/>
      <c r="AZ12" s="33"/>
      <c r="BA12" s="33"/>
      <c r="BB12" s="240">
        <v>1</v>
      </c>
      <c r="BC12" s="242"/>
      <c r="BD12" s="241"/>
      <c r="BE12" s="43" t="s">
        <v>355</v>
      </c>
      <c r="BF12" s="33"/>
      <c r="BJ12" s="37"/>
      <c r="BK12" s="37"/>
      <c r="BL12" s="37"/>
    </row>
    <row r="13" spans="2:64" s="38" customFormat="1" ht="6.75" customHeight="1" x14ac:dyDescent="0.25">
      <c r="B13" s="63"/>
      <c r="C13" s="63"/>
      <c r="D13" s="63"/>
      <c r="E13" s="63"/>
      <c r="F13" s="63"/>
      <c r="G13" s="63"/>
      <c r="H13" s="63"/>
      <c r="I13" s="63"/>
      <c r="J13" s="63"/>
      <c r="K13" s="63"/>
      <c r="L13" s="63"/>
      <c r="M13" s="63"/>
      <c r="N13" s="63"/>
      <c r="O13" s="63"/>
      <c r="P13" s="63"/>
      <c r="Q13" s="63"/>
      <c r="R13" s="63"/>
      <c r="S13" s="63"/>
      <c r="T13" s="63"/>
      <c r="U13" s="63"/>
      <c r="V13" s="63"/>
      <c r="Z13" s="597"/>
      <c r="AA13" s="84"/>
      <c r="AB13" s="84"/>
      <c r="AC13" s="597"/>
      <c r="AD13" s="602"/>
      <c r="AE13" s="602"/>
      <c r="AG13" s="33"/>
      <c r="AH13" s="33"/>
      <c r="AI13" s="33"/>
      <c r="AJ13" s="33"/>
      <c r="AK13" s="33"/>
      <c r="AL13" s="33"/>
      <c r="AM13" s="33"/>
      <c r="AN13" s="33"/>
      <c r="AO13" s="594"/>
      <c r="AP13" s="594"/>
      <c r="AQ13" s="594"/>
      <c r="AR13" s="33"/>
      <c r="AS13" s="40"/>
      <c r="AT13" s="40"/>
      <c r="AU13" s="40"/>
      <c r="AV13" s="33"/>
      <c r="AW13" s="33"/>
      <c r="AX13" s="41"/>
      <c r="AY13" s="41"/>
      <c r="AZ13" s="33"/>
      <c r="BA13" s="33"/>
      <c r="BB13" s="40"/>
      <c r="BC13" s="40"/>
      <c r="BD13" s="40"/>
      <c r="BE13" s="42"/>
      <c r="BF13" s="33"/>
      <c r="BJ13" s="37"/>
      <c r="BK13" s="37"/>
      <c r="BL13" s="37"/>
    </row>
    <row r="14" spans="2:64" s="38" customFormat="1" ht="19" x14ac:dyDescent="0.2">
      <c r="B14" s="63"/>
      <c r="C14" s="63"/>
      <c r="D14" s="63"/>
      <c r="E14" s="63"/>
      <c r="F14" s="63"/>
      <c r="G14" s="63"/>
      <c r="H14" s="63"/>
      <c r="I14" s="63"/>
      <c r="J14" s="63"/>
      <c r="K14" s="63"/>
      <c r="L14" s="63"/>
      <c r="M14" s="63"/>
      <c r="N14" s="63"/>
      <c r="O14" s="63"/>
      <c r="P14" s="63"/>
      <c r="Q14" s="63"/>
      <c r="R14" s="63"/>
      <c r="S14" s="63"/>
      <c r="T14" s="63"/>
      <c r="U14" s="63"/>
      <c r="V14" s="63"/>
      <c r="Z14" s="596"/>
      <c r="AA14" s="47"/>
      <c r="AB14" s="47"/>
      <c r="AC14" s="596"/>
      <c r="AD14" s="40"/>
      <c r="AE14" s="40"/>
      <c r="AG14" s="33"/>
      <c r="AH14" s="33"/>
      <c r="AI14" s="33"/>
      <c r="AJ14" s="33"/>
      <c r="AK14" s="33"/>
      <c r="AL14" s="33"/>
      <c r="AM14" s="33"/>
      <c r="AN14" s="33"/>
      <c r="AO14" s="594"/>
      <c r="AP14" s="594"/>
      <c r="AQ14" s="594"/>
      <c r="AR14" s="33"/>
      <c r="AS14" s="40"/>
      <c r="AT14" s="39" t="s">
        <v>356</v>
      </c>
      <c r="AU14" s="247"/>
      <c r="AV14" s="248"/>
      <c r="AW14" s="249"/>
      <c r="AX14" s="40" t="s">
        <v>357</v>
      </c>
      <c r="AY14" s="247"/>
      <c r="AZ14" s="248"/>
      <c r="BA14" s="249"/>
      <c r="BB14" s="39" t="s">
        <v>358</v>
      </c>
      <c r="BC14" s="343">
        <f>(AY14-AU14)*24</f>
        <v>0</v>
      </c>
      <c r="BD14" s="344"/>
      <c r="BE14" s="34" t="s">
        <v>359</v>
      </c>
      <c r="BF14" s="40"/>
      <c r="BJ14" s="37"/>
      <c r="BK14" s="37"/>
      <c r="BL14" s="37"/>
    </row>
    <row r="15" spans="2:64" s="38" customFormat="1" ht="6.75" customHeight="1" x14ac:dyDescent="0.2">
      <c r="C15" s="603"/>
      <c r="D15" s="603"/>
      <c r="E15" s="603"/>
      <c r="F15" s="603"/>
      <c r="G15" s="33"/>
      <c r="H15" s="33"/>
      <c r="I15" s="39"/>
      <c r="J15" s="40"/>
      <c r="K15" s="602"/>
      <c r="L15" s="33"/>
      <c r="M15" s="33"/>
      <c r="N15" s="40"/>
      <c r="O15" s="33"/>
      <c r="P15" s="33"/>
      <c r="Q15" s="602"/>
      <c r="R15" s="33"/>
      <c r="S15" s="33"/>
      <c r="T15" s="33"/>
      <c r="U15" s="33"/>
      <c r="V15" s="33"/>
      <c r="W15" s="39"/>
      <c r="X15" s="40"/>
      <c r="Y15" s="40"/>
      <c r="Z15" s="34"/>
      <c r="AA15" s="40"/>
      <c r="AB15" s="39"/>
      <c r="AC15" s="40"/>
      <c r="AD15" s="602"/>
      <c r="AE15" s="33"/>
      <c r="AG15" s="44"/>
      <c r="AH15" s="606"/>
      <c r="AJ15" s="606"/>
      <c r="AQ15" s="44"/>
      <c r="AR15" s="44"/>
      <c r="AS15" s="44"/>
      <c r="AT15" s="44"/>
      <c r="AU15" s="44"/>
      <c r="AX15" s="45"/>
      <c r="AY15" s="45"/>
      <c r="BB15" s="44"/>
      <c r="BC15" s="44"/>
      <c r="BD15" s="44"/>
      <c r="BE15" s="46"/>
      <c r="BJ15" s="37"/>
      <c r="BK15" s="37"/>
      <c r="BL15" s="37"/>
    </row>
    <row r="16" spans="2:64" ht="8.4" customHeight="1" thickBot="1" x14ac:dyDescent="0.25">
      <c r="C16" s="84"/>
      <c r="D16" s="84"/>
      <c r="E16" s="84"/>
      <c r="F16" s="84"/>
      <c r="G16" s="84"/>
      <c r="X16" s="84"/>
      <c r="AN16" s="84"/>
      <c r="BE16" s="48"/>
      <c r="BF16" s="48"/>
      <c r="BG16" s="48"/>
    </row>
    <row r="17" spans="2:58" ht="20.25" customHeight="1" x14ac:dyDescent="0.2">
      <c r="B17" s="345" t="s">
        <v>360</v>
      </c>
      <c r="C17" s="348" t="s">
        <v>361</v>
      </c>
      <c r="D17" s="349"/>
      <c r="E17" s="350"/>
      <c r="F17" s="128"/>
      <c r="G17" s="356" t="s">
        <v>362</v>
      </c>
      <c r="H17" s="359" t="s">
        <v>363</v>
      </c>
      <c r="I17" s="349"/>
      <c r="J17" s="349"/>
      <c r="K17" s="350"/>
      <c r="L17" s="359" t="s">
        <v>364</v>
      </c>
      <c r="M17" s="349"/>
      <c r="N17" s="349"/>
      <c r="O17" s="362"/>
      <c r="P17" s="365"/>
      <c r="Q17" s="366"/>
      <c r="R17" s="367"/>
      <c r="S17" s="607" t="s">
        <v>365</v>
      </c>
      <c r="T17" s="608"/>
      <c r="U17" s="608"/>
      <c r="V17" s="608"/>
      <c r="W17" s="608"/>
      <c r="X17" s="608"/>
      <c r="Y17" s="608"/>
      <c r="Z17" s="608"/>
      <c r="AA17" s="608"/>
      <c r="AB17" s="608"/>
      <c r="AC17" s="608"/>
      <c r="AD17" s="608"/>
      <c r="AE17" s="608"/>
      <c r="AF17" s="608"/>
      <c r="AG17" s="608"/>
      <c r="AH17" s="608"/>
      <c r="AI17" s="608"/>
      <c r="AJ17" s="608"/>
      <c r="AK17" s="608"/>
      <c r="AL17" s="608"/>
      <c r="AM17" s="608"/>
      <c r="AN17" s="608"/>
      <c r="AO17" s="608"/>
      <c r="AP17" s="608"/>
      <c r="AQ17" s="608"/>
      <c r="AR17" s="608"/>
      <c r="AS17" s="608"/>
      <c r="AT17" s="608"/>
      <c r="AU17" s="608"/>
      <c r="AV17" s="608"/>
      <c r="AW17" s="609"/>
      <c r="AX17" s="317" t="str">
        <f>IF(BB3="４週","(11) 1～4週目の勤務時間数合計","(11) 1か月の勤務時間数   合計")</f>
        <v>(11) 1か月の勤務時間数   合計</v>
      </c>
      <c r="AY17" s="318"/>
      <c r="AZ17" s="323" t="s">
        <v>366</v>
      </c>
      <c r="BA17" s="324"/>
      <c r="BB17" s="329" t="s">
        <v>367</v>
      </c>
      <c r="BC17" s="330"/>
      <c r="BD17" s="330"/>
      <c r="BE17" s="330"/>
      <c r="BF17" s="331"/>
    </row>
    <row r="18" spans="2:58" ht="20.25" customHeight="1" x14ac:dyDescent="0.2">
      <c r="B18" s="346"/>
      <c r="C18" s="351"/>
      <c r="D18" s="610"/>
      <c r="E18" s="352"/>
      <c r="F18" s="129"/>
      <c r="G18" s="357"/>
      <c r="H18" s="360"/>
      <c r="I18" s="610"/>
      <c r="J18" s="610"/>
      <c r="K18" s="352"/>
      <c r="L18" s="360"/>
      <c r="M18" s="610"/>
      <c r="N18" s="610"/>
      <c r="O18" s="363"/>
      <c r="P18" s="368"/>
      <c r="Q18" s="611"/>
      <c r="R18" s="369"/>
      <c r="S18" s="337" t="s">
        <v>368</v>
      </c>
      <c r="T18" s="338"/>
      <c r="U18" s="338"/>
      <c r="V18" s="338"/>
      <c r="W18" s="338"/>
      <c r="X18" s="338"/>
      <c r="Y18" s="339"/>
      <c r="Z18" s="337" t="s">
        <v>369</v>
      </c>
      <c r="AA18" s="338"/>
      <c r="AB18" s="338"/>
      <c r="AC18" s="338"/>
      <c r="AD18" s="338"/>
      <c r="AE18" s="338"/>
      <c r="AF18" s="339"/>
      <c r="AG18" s="337" t="s">
        <v>370</v>
      </c>
      <c r="AH18" s="338"/>
      <c r="AI18" s="338"/>
      <c r="AJ18" s="338"/>
      <c r="AK18" s="338"/>
      <c r="AL18" s="338"/>
      <c r="AM18" s="339"/>
      <c r="AN18" s="337" t="s">
        <v>371</v>
      </c>
      <c r="AO18" s="338"/>
      <c r="AP18" s="338"/>
      <c r="AQ18" s="338"/>
      <c r="AR18" s="338"/>
      <c r="AS18" s="338"/>
      <c r="AT18" s="339"/>
      <c r="AU18" s="340" t="s">
        <v>372</v>
      </c>
      <c r="AV18" s="341"/>
      <c r="AW18" s="342"/>
      <c r="AX18" s="319"/>
      <c r="AY18" s="320"/>
      <c r="AZ18" s="325"/>
      <c r="BA18" s="326"/>
      <c r="BB18" s="332"/>
      <c r="BC18" s="612"/>
      <c r="BD18" s="612"/>
      <c r="BE18" s="612"/>
      <c r="BF18" s="333"/>
    </row>
    <row r="19" spans="2:58" ht="20.25" customHeight="1" x14ac:dyDescent="0.2">
      <c r="B19" s="346"/>
      <c r="C19" s="351"/>
      <c r="D19" s="610"/>
      <c r="E19" s="352"/>
      <c r="F19" s="129"/>
      <c r="G19" s="357"/>
      <c r="H19" s="360"/>
      <c r="I19" s="610"/>
      <c r="J19" s="610"/>
      <c r="K19" s="352"/>
      <c r="L19" s="360"/>
      <c r="M19" s="610"/>
      <c r="N19" s="610"/>
      <c r="O19" s="363"/>
      <c r="P19" s="368"/>
      <c r="Q19" s="611"/>
      <c r="R19" s="369"/>
      <c r="S19" s="49">
        <v>1</v>
      </c>
      <c r="T19" s="50">
        <v>2</v>
      </c>
      <c r="U19" s="50">
        <v>3</v>
      </c>
      <c r="V19" s="50">
        <v>4</v>
      </c>
      <c r="W19" s="50">
        <v>5</v>
      </c>
      <c r="X19" s="50">
        <v>6</v>
      </c>
      <c r="Y19" s="51">
        <v>7</v>
      </c>
      <c r="Z19" s="49">
        <v>8</v>
      </c>
      <c r="AA19" s="50">
        <v>9</v>
      </c>
      <c r="AB19" s="50">
        <v>10</v>
      </c>
      <c r="AC19" s="50">
        <v>11</v>
      </c>
      <c r="AD19" s="50">
        <v>12</v>
      </c>
      <c r="AE19" s="50">
        <v>13</v>
      </c>
      <c r="AF19" s="51">
        <v>14</v>
      </c>
      <c r="AG19" s="52">
        <v>15</v>
      </c>
      <c r="AH19" s="50">
        <v>16</v>
      </c>
      <c r="AI19" s="50">
        <v>17</v>
      </c>
      <c r="AJ19" s="50">
        <v>18</v>
      </c>
      <c r="AK19" s="50">
        <v>19</v>
      </c>
      <c r="AL19" s="50">
        <v>20</v>
      </c>
      <c r="AM19" s="51">
        <v>21</v>
      </c>
      <c r="AN19" s="49">
        <v>22</v>
      </c>
      <c r="AO19" s="50">
        <v>23</v>
      </c>
      <c r="AP19" s="50">
        <v>24</v>
      </c>
      <c r="AQ19" s="50">
        <v>25</v>
      </c>
      <c r="AR19" s="50">
        <v>26</v>
      </c>
      <c r="AS19" s="50">
        <v>27</v>
      </c>
      <c r="AT19" s="51">
        <v>28</v>
      </c>
      <c r="AU19" s="49">
        <f>IF($BB$3="暦月",IF(DAY(DATE($AC$2,$AG$2,29))=29,29,""),"")</f>
        <v>29</v>
      </c>
      <c r="AV19" s="50">
        <f>IF($BB$3="暦月",IF(DAY(DATE($AC$2,$AG$2,30))=30,30,""),"")</f>
        <v>30</v>
      </c>
      <c r="AW19" s="51" t="str">
        <f>IF($BB$3="暦月",IF(DAY(DATE($AC$2,$AG$2,31))=31,31,""),"")</f>
        <v/>
      </c>
      <c r="AX19" s="319"/>
      <c r="AY19" s="320"/>
      <c r="AZ19" s="325"/>
      <c r="BA19" s="326"/>
      <c r="BB19" s="332"/>
      <c r="BC19" s="612"/>
      <c r="BD19" s="612"/>
      <c r="BE19" s="612"/>
      <c r="BF19" s="333"/>
    </row>
    <row r="20" spans="2:58" ht="20.25" hidden="1" customHeight="1" x14ac:dyDescent="0.2">
      <c r="B20" s="346"/>
      <c r="C20" s="351"/>
      <c r="D20" s="610"/>
      <c r="E20" s="352"/>
      <c r="F20" s="129"/>
      <c r="G20" s="357"/>
      <c r="H20" s="360"/>
      <c r="I20" s="610"/>
      <c r="J20" s="610"/>
      <c r="K20" s="352"/>
      <c r="L20" s="360"/>
      <c r="M20" s="610"/>
      <c r="N20" s="610"/>
      <c r="O20" s="363"/>
      <c r="P20" s="368"/>
      <c r="Q20" s="611"/>
      <c r="R20" s="369"/>
      <c r="S20" s="49">
        <f>WEEKDAY(DATE($AC$2,$AG$2,1))</f>
        <v>4</v>
      </c>
      <c r="T20" s="50">
        <f>WEEKDAY(DATE($AC$2,$AG$2,2))</f>
        <v>5</v>
      </c>
      <c r="U20" s="50">
        <f>WEEKDAY(DATE($AC$2,$AG$2,3))</f>
        <v>6</v>
      </c>
      <c r="V20" s="50">
        <f>WEEKDAY(DATE($AC$2,$AG$2,4))</f>
        <v>7</v>
      </c>
      <c r="W20" s="50">
        <f>WEEKDAY(DATE($AC$2,$AG$2,5))</f>
        <v>1</v>
      </c>
      <c r="X20" s="50">
        <f>WEEKDAY(DATE($AC$2,$AG$2,6))</f>
        <v>2</v>
      </c>
      <c r="Y20" s="51">
        <f>WEEKDAY(DATE($AC$2,$AG$2,7))</f>
        <v>3</v>
      </c>
      <c r="Z20" s="49">
        <f>WEEKDAY(DATE($AC$2,$AG$2,8))</f>
        <v>4</v>
      </c>
      <c r="AA20" s="50">
        <f>WEEKDAY(DATE($AC$2,$AG$2,9))</f>
        <v>5</v>
      </c>
      <c r="AB20" s="50">
        <f>WEEKDAY(DATE($AC$2,$AG$2,10))</f>
        <v>6</v>
      </c>
      <c r="AC20" s="50">
        <f>WEEKDAY(DATE($AC$2,$AG$2,11))</f>
        <v>7</v>
      </c>
      <c r="AD20" s="50">
        <f>WEEKDAY(DATE($AC$2,$AG$2,12))</f>
        <v>1</v>
      </c>
      <c r="AE20" s="50">
        <f>WEEKDAY(DATE($AC$2,$AG$2,13))</f>
        <v>2</v>
      </c>
      <c r="AF20" s="51">
        <f>WEEKDAY(DATE($AC$2,$AG$2,14))</f>
        <v>3</v>
      </c>
      <c r="AG20" s="49">
        <f>WEEKDAY(DATE($AC$2,$AG$2,15))</f>
        <v>4</v>
      </c>
      <c r="AH20" s="50">
        <f>WEEKDAY(DATE($AC$2,$AG$2,16))</f>
        <v>5</v>
      </c>
      <c r="AI20" s="50">
        <f>WEEKDAY(DATE($AC$2,$AG$2,17))</f>
        <v>6</v>
      </c>
      <c r="AJ20" s="50">
        <f>WEEKDAY(DATE($AC$2,$AG$2,18))</f>
        <v>7</v>
      </c>
      <c r="AK20" s="50">
        <f>WEEKDAY(DATE($AC$2,$AG$2,19))</f>
        <v>1</v>
      </c>
      <c r="AL20" s="50">
        <f>WEEKDAY(DATE($AC$2,$AG$2,20))</f>
        <v>2</v>
      </c>
      <c r="AM20" s="51">
        <f>WEEKDAY(DATE($AC$2,$AG$2,21))</f>
        <v>3</v>
      </c>
      <c r="AN20" s="49">
        <f>WEEKDAY(DATE($AC$2,$AG$2,22))</f>
        <v>4</v>
      </c>
      <c r="AO20" s="50">
        <f>WEEKDAY(DATE($AC$2,$AG$2,23))</f>
        <v>5</v>
      </c>
      <c r="AP20" s="50">
        <f>WEEKDAY(DATE($AC$2,$AG$2,24))</f>
        <v>6</v>
      </c>
      <c r="AQ20" s="50">
        <f>WEEKDAY(DATE($AC$2,$AG$2,25))</f>
        <v>7</v>
      </c>
      <c r="AR20" s="50">
        <f>WEEKDAY(DATE($AC$2,$AG$2,26))</f>
        <v>1</v>
      </c>
      <c r="AS20" s="50">
        <f>WEEKDAY(DATE($AC$2,$AG$2,27))</f>
        <v>2</v>
      </c>
      <c r="AT20" s="51">
        <f>WEEKDAY(DATE($AC$2,$AG$2,28))</f>
        <v>3</v>
      </c>
      <c r="AU20" s="49">
        <f>IF(AU19=29,WEEKDAY(DATE($AC$2,$AG$2,29)),0)</f>
        <v>4</v>
      </c>
      <c r="AV20" s="50">
        <f>IF(AV19=30,WEEKDAY(DATE($AC$2,$AG$2,30)),0)</f>
        <v>5</v>
      </c>
      <c r="AW20" s="51">
        <f>IF(AW19=31,WEEKDAY(DATE($AC$2,$AG$2,31)),0)</f>
        <v>0</v>
      </c>
      <c r="AX20" s="319"/>
      <c r="AY20" s="320"/>
      <c r="AZ20" s="325"/>
      <c r="BA20" s="326"/>
      <c r="BB20" s="332"/>
      <c r="BC20" s="612"/>
      <c r="BD20" s="612"/>
      <c r="BE20" s="612"/>
      <c r="BF20" s="333"/>
    </row>
    <row r="21" spans="2:58" ht="22.5" customHeight="1" thickBot="1" x14ac:dyDescent="0.25">
      <c r="B21" s="347"/>
      <c r="C21" s="353"/>
      <c r="D21" s="354"/>
      <c r="E21" s="355"/>
      <c r="F21" s="130"/>
      <c r="G21" s="358"/>
      <c r="H21" s="361"/>
      <c r="I21" s="354"/>
      <c r="J21" s="354"/>
      <c r="K21" s="355"/>
      <c r="L21" s="361"/>
      <c r="M21" s="354"/>
      <c r="N21" s="354"/>
      <c r="O21" s="364"/>
      <c r="P21" s="370"/>
      <c r="Q21" s="371"/>
      <c r="R21" s="372"/>
      <c r="S21" s="613" t="str">
        <f>IF(S20=1,"日",IF(S20=2,"月",IF(S20=3,"火",IF(S20=4,"水",IF(S20=5,"木",IF(S20=6,"金","土"))))))</f>
        <v>水</v>
      </c>
      <c r="T21" s="614" t="str">
        <f t="shared" ref="T21:AT21" si="0">IF(T20=1,"日",IF(T20=2,"月",IF(T20=3,"火",IF(T20=4,"水",IF(T20=5,"木",IF(T20=6,"金","土"))))))</f>
        <v>木</v>
      </c>
      <c r="U21" s="614" t="str">
        <f t="shared" si="0"/>
        <v>金</v>
      </c>
      <c r="V21" s="614" t="str">
        <f t="shared" si="0"/>
        <v>土</v>
      </c>
      <c r="W21" s="614" t="str">
        <f t="shared" si="0"/>
        <v>日</v>
      </c>
      <c r="X21" s="614" t="str">
        <f t="shared" si="0"/>
        <v>月</v>
      </c>
      <c r="Y21" s="615" t="str">
        <f t="shared" si="0"/>
        <v>火</v>
      </c>
      <c r="Z21" s="613" t="str">
        <f>IF(Z20=1,"日",IF(Z20=2,"月",IF(Z20=3,"火",IF(Z20=4,"水",IF(Z20=5,"木",IF(Z20=6,"金","土"))))))</f>
        <v>水</v>
      </c>
      <c r="AA21" s="614" t="str">
        <f t="shared" si="0"/>
        <v>木</v>
      </c>
      <c r="AB21" s="614" t="str">
        <f t="shared" si="0"/>
        <v>金</v>
      </c>
      <c r="AC21" s="614" t="str">
        <f t="shared" si="0"/>
        <v>土</v>
      </c>
      <c r="AD21" s="614" t="str">
        <f t="shared" si="0"/>
        <v>日</v>
      </c>
      <c r="AE21" s="614" t="str">
        <f t="shared" si="0"/>
        <v>月</v>
      </c>
      <c r="AF21" s="615" t="str">
        <f t="shared" si="0"/>
        <v>火</v>
      </c>
      <c r="AG21" s="613" t="str">
        <f>IF(AG20=1,"日",IF(AG20=2,"月",IF(AG20=3,"火",IF(AG20=4,"水",IF(AG20=5,"木",IF(AG20=6,"金","土"))))))</f>
        <v>水</v>
      </c>
      <c r="AH21" s="614" t="str">
        <f t="shared" si="0"/>
        <v>木</v>
      </c>
      <c r="AI21" s="614" t="str">
        <f t="shared" si="0"/>
        <v>金</v>
      </c>
      <c r="AJ21" s="614" t="str">
        <f t="shared" si="0"/>
        <v>土</v>
      </c>
      <c r="AK21" s="614" t="str">
        <f t="shared" si="0"/>
        <v>日</v>
      </c>
      <c r="AL21" s="614" t="str">
        <f t="shared" si="0"/>
        <v>月</v>
      </c>
      <c r="AM21" s="615" t="str">
        <f t="shared" si="0"/>
        <v>火</v>
      </c>
      <c r="AN21" s="613" t="str">
        <f>IF(AN20=1,"日",IF(AN20=2,"月",IF(AN20=3,"火",IF(AN20=4,"水",IF(AN20=5,"木",IF(AN20=6,"金","土"))))))</f>
        <v>水</v>
      </c>
      <c r="AO21" s="614" t="str">
        <f t="shared" si="0"/>
        <v>木</v>
      </c>
      <c r="AP21" s="614" t="str">
        <f t="shared" si="0"/>
        <v>金</v>
      </c>
      <c r="AQ21" s="614" t="str">
        <f t="shared" si="0"/>
        <v>土</v>
      </c>
      <c r="AR21" s="614" t="str">
        <f t="shared" si="0"/>
        <v>日</v>
      </c>
      <c r="AS21" s="614" t="str">
        <f t="shared" si="0"/>
        <v>月</v>
      </c>
      <c r="AT21" s="615" t="str">
        <f t="shared" si="0"/>
        <v>火</v>
      </c>
      <c r="AU21" s="614" t="str">
        <f>IF(AU20=1,"日",IF(AU20=2,"月",IF(AU20=3,"火",IF(AU20=4,"水",IF(AU20=5,"木",IF(AU20=6,"金",IF(AU20=0,"","土")))))))</f>
        <v>水</v>
      </c>
      <c r="AV21" s="614" t="str">
        <f>IF(AV20=1,"日",IF(AV20=2,"月",IF(AV20=3,"火",IF(AV20=4,"水",IF(AV20=5,"木",IF(AV20=6,"金",IF(AV20=0,"","土")))))))</f>
        <v>木</v>
      </c>
      <c r="AW21" s="614" t="str">
        <f>IF(AW20=1,"日",IF(AW20=2,"月",IF(AW20=3,"火",IF(AW20=4,"水",IF(AW20=5,"木",IF(AW20=6,"金",IF(AW20=0,"","土")))))))</f>
        <v/>
      </c>
      <c r="AX21" s="321"/>
      <c r="AY21" s="322"/>
      <c r="AZ21" s="327"/>
      <c r="BA21" s="328"/>
      <c r="BB21" s="334"/>
      <c r="BC21" s="335"/>
      <c r="BD21" s="335"/>
      <c r="BE21" s="335"/>
      <c r="BF21" s="336"/>
    </row>
    <row r="22" spans="2:58" ht="20.25" customHeight="1" x14ac:dyDescent="0.2">
      <c r="B22" s="390">
        <v>1</v>
      </c>
      <c r="C22" s="250"/>
      <c r="D22" s="251"/>
      <c r="E22" s="252"/>
      <c r="F22" s="19"/>
      <c r="G22" s="258"/>
      <c r="H22" s="260"/>
      <c r="I22" s="261"/>
      <c r="J22" s="261"/>
      <c r="K22" s="262"/>
      <c r="L22" s="266"/>
      <c r="M22" s="267"/>
      <c r="N22" s="267"/>
      <c r="O22" s="268"/>
      <c r="P22" s="617" t="s">
        <v>377</v>
      </c>
      <c r="Q22" s="618"/>
      <c r="R22" s="619"/>
      <c r="S22" s="20"/>
      <c r="T22" s="21"/>
      <c r="U22" s="21"/>
      <c r="V22" s="21"/>
      <c r="W22" s="21"/>
      <c r="X22" s="21"/>
      <c r="Y22" s="22"/>
      <c r="Z22" s="20"/>
      <c r="AA22" s="21"/>
      <c r="AB22" s="21"/>
      <c r="AC22" s="21"/>
      <c r="AD22" s="21"/>
      <c r="AE22" s="21"/>
      <c r="AF22" s="22"/>
      <c r="AG22" s="20"/>
      <c r="AH22" s="21"/>
      <c r="AI22" s="21"/>
      <c r="AJ22" s="21"/>
      <c r="AK22" s="21"/>
      <c r="AL22" s="21"/>
      <c r="AM22" s="22"/>
      <c r="AN22" s="20"/>
      <c r="AO22" s="21"/>
      <c r="AP22" s="21"/>
      <c r="AQ22" s="21"/>
      <c r="AR22" s="21"/>
      <c r="AS22" s="21"/>
      <c r="AT22" s="22"/>
      <c r="AU22" s="20"/>
      <c r="AV22" s="21"/>
      <c r="AW22" s="21"/>
      <c r="AX22" s="430"/>
      <c r="AY22" s="431"/>
      <c r="AZ22" s="432"/>
      <c r="BA22" s="433"/>
      <c r="BB22" s="271"/>
      <c r="BC22" s="272"/>
      <c r="BD22" s="272"/>
      <c r="BE22" s="272"/>
      <c r="BF22" s="273"/>
    </row>
    <row r="23" spans="2:58" ht="20.25" customHeight="1" x14ac:dyDescent="0.2">
      <c r="B23" s="385"/>
      <c r="C23" s="253"/>
      <c r="D23" s="621"/>
      <c r="E23" s="254"/>
      <c r="F23" s="23"/>
      <c r="G23" s="259"/>
      <c r="H23" s="263"/>
      <c r="I23" s="264"/>
      <c r="J23" s="264"/>
      <c r="K23" s="265"/>
      <c r="L23" s="269"/>
      <c r="M23" s="622"/>
      <c r="N23" s="622"/>
      <c r="O23" s="270"/>
      <c r="P23" s="623" t="s">
        <v>380</v>
      </c>
      <c r="Q23" s="624"/>
      <c r="R23" s="625"/>
      <c r="S23" s="56" t="str">
        <f>IF(S22="","",VLOOKUP(S22,'[2]シフト記号表（勤務時間帯）'!$C$6:$K$35,9,FALSE))</f>
        <v/>
      </c>
      <c r="T23" s="57" t="str">
        <f>IF(T22="","",VLOOKUP(T22,'[2]シフト記号表（勤務時間帯）'!$C$6:$K$35,9,FALSE))</f>
        <v/>
      </c>
      <c r="U23" s="57" t="str">
        <f>IF(U22="","",VLOOKUP(U22,'[2]シフト記号表（勤務時間帯）'!$C$6:$K$35,9,FALSE))</f>
        <v/>
      </c>
      <c r="V23" s="57" t="str">
        <f>IF(V22="","",VLOOKUP(V22,'[2]シフト記号表（勤務時間帯）'!$C$6:$K$35,9,FALSE))</f>
        <v/>
      </c>
      <c r="W23" s="57" t="str">
        <f>IF(W22="","",VLOOKUP(W22,'[2]シフト記号表（勤務時間帯）'!$C$6:$K$35,9,FALSE))</f>
        <v/>
      </c>
      <c r="X23" s="57" t="str">
        <f>IF(X22="","",VLOOKUP(X22,'[2]シフト記号表（勤務時間帯）'!$C$6:$K$35,9,FALSE))</f>
        <v/>
      </c>
      <c r="Y23" s="58" t="str">
        <f>IF(Y22="","",VLOOKUP(Y22,'[2]シフト記号表（勤務時間帯）'!$C$6:$K$35,9,FALSE))</f>
        <v/>
      </c>
      <c r="Z23" s="56" t="str">
        <f>IF(Z22="","",VLOOKUP(Z22,'[2]シフト記号表（勤務時間帯）'!$C$6:$K$35,9,FALSE))</f>
        <v/>
      </c>
      <c r="AA23" s="57" t="str">
        <f>IF(AA22="","",VLOOKUP(AA22,'[2]シフト記号表（勤務時間帯）'!$C$6:$K$35,9,FALSE))</f>
        <v/>
      </c>
      <c r="AB23" s="57" t="str">
        <f>IF(AB22="","",VLOOKUP(AB22,'[2]シフト記号表（勤務時間帯）'!$C$6:$K$35,9,FALSE))</f>
        <v/>
      </c>
      <c r="AC23" s="57" t="str">
        <f>IF(AC22="","",VLOOKUP(AC22,'[2]シフト記号表（勤務時間帯）'!$C$6:$K$35,9,FALSE))</f>
        <v/>
      </c>
      <c r="AD23" s="57" t="str">
        <f>IF(AD22="","",VLOOKUP(AD22,'[2]シフト記号表（勤務時間帯）'!$C$6:$K$35,9,FALSE))</f>
        <v/>
      </c>
      <c r="AE23" s="57" t="str">
        <f>IF(AE22="","",VLOOKUP(AE22,'[2]シフト記号表（勤務時間帯）'!$C$6:$K$35,9,FALSE))</f>
        <v/>
      </c>
      <c r="AF23" s="58" t="str">
        <f>IF(AF22="","",VLOOKUP(AF22,'[2]シフト記号表（勤務時間帯）'!$C$6:$K$35,9,FALSE))</f>
        <v/>
      </c>
      <c r="AG23" s="56" t="str">
        <f>IF(AG22="","",VLOOKUP(AG22,'[2]シフト記号表（勤務時間帯）'!$C$6:$K$35,9,FALSE))</f>
        <v/>
      </c>
      <c r="AH23" s="57" t="str">
        <f>IF(AH22="","",VLOOKUP(AH22,'[2]シフト記号表（勤務時間帯）'!$C$6:$K$35,9,FALSE))</f>
        <v/>
      </c>
      <c r="AI23" s="57" t="str">
        <f>IF(AI22="","",VLOOKUP(AI22,'[2]シフト記号表（勤務時間帯）'!$C$6:$K$35,9,FALSE))</f>
        <v/>
      </c>
      <c r="AJ23" s="57" t="str">
        <f>IF(AJ22="","",VLOOKUP(AJ22,'[2]シフト記号表（勤務時間帯）'!$C$6:$K$35,9,FALSE))</f>
        <v/>
      </c>
      <c r="AK23" s="57" t="str">
        <f>IF(AK22="","",VLOOKUP(AK22,'[2]シフト記号表（勤務時間帯）'!$C$6:$K$35,9,FALSE))</f>
        <v/>
      </c>
      <c r="AL23" s="57" t="str">
        <f>IF(AL22="","",VLOOKUP(AL22,'[2]シフト記号表（勤務時間帯）'!$C$6:$K$35,9,FALSE))</f>
        <v/>
      </c>
      <c r="AM23" s="58" t="str">
        <f>IF(AM22="","",VLOOKUP(AM22,'[2]シフト記号表（勤務時間帯）'!$C$6:$K$35,9,FALSE))</f>
        <v/>
      </c>
      <c r="AN23" s="56" t="str">
        <f>IF(AN22="","",VLOOKUP(AN22,'[2]シフト記号表（勤務時間帯）'!$C$6:$K$35,9,FALSE))</f>
        <v/>
      </c>
      <c r="AO23" s="57" t="str">
        <f>IF(AO22="","",VLOOKUP(AO22,'[2]シフト記号表（勤務時間帯）'!$C$6:$K$35,9,FALSE))</f>
        <v/>
      </c>
      <c r="AP23" s="57" t="str">
        <f>IF(AP22="","",VLOOKUP(AP22,'[2]シフト記号表（勤務時間帯）'!$C$6:$K$35,9,FALSE))</f>
        <v/>
      </c>
      <c r="AQ23" s="57" t="str">
        <f>IF(AQ22="","",VLOOKUP(AQ22,'[2]シフト記号表（勤務時間帯）'!$C$6:$K$35,9,FALSE))</f>
        <v/>
      </c>
      <c r="AR23" s="57" t="str">
        <f>IF(AR22="","",VLOOKUP(AR22,'[2]シフト記号表（勤務時間帯）'!$C$6:$K$35,9,FALSE))</f>
        <v/>
      </c>
      <c r="AS23" s="57" t="str">
        <f>IF(AS22="","",VLOOKUP(AS22,'[2]シフト記号表（勤務時間帯）'!$C$6:$K$35,9,FALSE))</f>
        <v/>
      </c>
      <c r="AT23" s="58" t="str">
        <f>IF(AT22="","",VLOOKUP(AT22,'[2]シフト記号表（勤務時間帯）'!$C$6:$K$35,9,FALSE))</f>
        <v/>
      </c>
      <c r="AU23" s="56" t="str">
        <f>IF(AU22="","",VLOOKUP(AU22,'[2]シフト記号表（勤務時間帯）'!$C$6:$K$35,9,FALSE))</f>
        <v/>
      </c>
      <c r="AV23" s="57" t="str">
        <f>IF(AV22="","",VLOOKUP(AV22,'[2]シフト記号表（勤務時間帯）'!$C$6:$K$35,9,FALSE))</f>
        <v/>
      </c>
      <c r="AW23" s="57" t="str">
        <f>IF(AW22="","",VLOOKUP(AW22,'[2]シフト記号表（勤務時間帯）'!$C$6:$K$35,9,FALSE))</f>
        <v/>
      </c>
      <c r="AX23" s="377">
        <f>IF($BB$3="４週",SUM(S23:AT23),IF($BB$3="暦月",SUM(S23:AW23),""))</f>
        <v>0</v>
      </c>
      <c r="AY23" s="378"/>
      <c r="AZ23" s="379">
        <f>IF($BB$3="４週",AX23/4,IF($BB$3="暦月",'通所介護（1枚版）'!AX23/('通所介護（1枚版）'!$BB$8/7),""))</f>
        <v>0</v>
      </c>
      <c r="BA23" s="380"/>
      <c r="BB23" s="274"/>
      <c r="BC23" s="626"/>
      <c r="BD23" s="626"/>
      <c r="BE23" s="626"/>
      <c r="BF23" s="275"/>
    </row>
    <row r="24" spans="2:58" ht="20.25" customHeight="1" x14ac:dyDescent="0.2">
      <c r="B24" s="385"/>
      <c r="C24" s="255"/>
      <c r="D24" s="256"/>
      <c r="E24" s="257"/>
      <c r="F24" s="24">
        <f>C22</f>
        <v>0</v>
      </c>
      <c r="G24" s="259"/>
      <c r="H24" s="263"/>
      <c r="I24" s="264"/>
      <c r="J24" s="264"/>
      <c r="K24" s="265"/>
      <c r="L24" s="269"/>
      <c r="M24" s="622"/>
      <c r="N24" s="622"/>
      <c r="O24" s="270"/>
      <c r="P24" s="627" t="s">
        <v>381</v>
      </c>
      <c r="Q24" s="628"/>
      <c r="R24" s="629"/>
      <c r="S24" s="59" t="str">
        <f>IF(S22="","",VLOOKUP(S22,'[2]シフト記号表（勤務時間帯）'!$C$6:$U$35,19,FALSE))</f>
        <v/>
      </c>
      <c r="T24" s="60" t="str">
        <f>IF(T22="","",VLOOKUP(T22,'[2]シフト記号表（勤務時間帯）'!$C$6:$U$35,19,FALSE))</f>
        <v/>
      </c>
      <c r="U24" s="60" t="str">
        <f>IF(U22="","",VLOOKUP(U22,'[2]シフト記号表（勤務時間帯）'!$C$6:$U$35,19,FALSE))</f>
        <v/>
      </c>
      <c r="V24" s="60" t="str">
        <f>IF(V22="","",VLOOKUP(V22,'[2]シフト記号表（勤務時間帯）'!$C$6:$U$35,19,FALSE))</f>
        <v/>
      </c>
      <c r="W24" s="60" t="str">
        <f>IF(W22="","",VLOOKUP(W22,'[2]シフト記号表（勤務時間帯）'!$C$6:$U$35,19,FALSE))</f>
        <v/>
      </c>
      <c r="X24" s="60" t="str">
        <f>IF(X22="","",VLOOKUP(X22,'[2]シフト記号表（勤務時間帯）'!$C$6:$U$35,19,FALSE))</f>
        <v/>
      </c>
      <c r="Y24" s="61" t="str">
        <f>IF(Y22="","",VLOOKUP(Y22,'[2]シフト記号表（勤務時間帯）'!$C$6:$U$35,19,FALSE))</f>
        <v/>
      </c>
      <c r="Z24" s="59" t="str">
        <f>IF(Z22="","",VLOOKUP(Z22,'[2]シフト記号表（勤務時間帯）'!$C$6:$U$35,19,FALSE))</f>
        <v/>
      </c>
      <c r="AA24" s="60" t="str">
        <f>IF(AA22="","",VLOOKUP(AA22,'[2]シフト記号表（勤務時間帯）'!$C$6:$U$35,19,FALSE))</f>
        <v/>
      </c>
      <c r="AB24" s="60" t="str">
        <f>IF(AB22="","",VLOOKUP(AB22,'[2]シフト記号表（勤務時間帯）'!$C$6:$U$35,19,FALSE))</f>
        <v/>
      </c>
      <c r="AC24" s="60" t="str">
        <f>IF(AC22="","",VLOOKUP(AC22,'[2]シフト記号表（勤務時間帯）'!$C$6:$U$35,19,FALSE))</f>
        <v/>
      </c>
      <c r="AD24" s="60" t="str">
        <f>IF(AD22="","",VLOOKUP(AD22,'[2]シフト記号表（勤務時間帯）'!$C$6:$U$35,19,FALSE))</f>
        <v/>
      </c>
      <c r="AE24" s="60" t="str">
        <f>IF(AE22="","",VLOOKUP(AE22,'[2]シフト記号表（勤務時間帯）'!$C$6:$U$35,19,FALSE))</f>
        <v/>
      </c>
      <c r="AF24" s="61" t="str">
        <f>IF(AF22="","",VLOOKUP(AF22,'[2]シフト記号表（勤務時間帯）'!$C$6:$U$35,19,FALSE))</f>
        <v/>
      </c>
      <c r="AG24" s="59" t="str">
        <f>IF(AG22="","",VLOOKUP(AG22,'[2]シフト記号表（勤務時間帯）'!$C$6:$U$35,19,FALSE))</f>
        <v/>
      </c>
      <c r="AH24" s="60" t="str">
        <f>IF(AH22="","",VLOOKUP(AH22,'[2]シフト記号表（勤務時間帯）'!$C$6:$U$35,19,FALSE))</f>
        <v/>
      </c>
      <c r="AI24" s="60" t="str">
        <f>IF(AI22="","",VLOOKUP(AI22,'[2]シフト記号表（勤務時間帯）'!$C$6:$U$35,19,FALSE))</f>
        <v/>
      </c>
      <c r="AJ24" s="60" t="str">
        <f>IF(AJ22="","",VLOOKUP(AJ22,'[2]シフト記号表（勤務時間帯）'!$C$6:$U$35,19,FALSE))</f>
        <v/>
      </c>
      <c r="AK24" s="60" t="str">
        <f>IF(AK22="","",VLOOKUP(AK22,'[2]シフト記号表（勤務時間帯）'!$C$6:$U$35,19,FALSE))</f>
        <v/>
      </c>
      <c r="AL24" s="60" t="str">
        <f>IF(AL22="","",VLOOKUP(AL22,'[2]シフト記号表（勤務時間帯）'!$C$6:$U$35,19,FALSE))</f>
        <v/>
      </c>
      <c r="AM24" s="61" t="str">
        <f>IF(AM22="","",VLOOKUP(AM22,'[2]シフト記号表（勤務時間帯）'!$C$6:$U$35,19,FALSE))</f>
        <v/>
      </c>
      <c r="AN24" s="59" t="str">
        <f>IF(AN22="","",VLOOKUP(AN22,'[2]シフト記号表（勤務時間帯）'!$C$6:$U$35,19,FALSE))</f>
        <v/>
      </c>
      <c r="AO24" s="60" t="str">
        <f>IF(AO22="","",VLOOKUP(AO22,'[2]シフト記号表（勤務時間帯）'!$C$6:$U$35,19,FALSE))</f>
        <v/>
      </c>
      <c r="AP24" s="60" t="str">
        <f>IF(AP22="","",VLOOKUP(AP22,'[2]シフト記号表（勤務時間帯）'!$C$6:$U$35,19,FALSE))</f>
        <v/>
      </c>
      <c r="AQ24" s="60" t="str">
        <f>IF(AQ22="","",VLOOKUP(AQ22,'[2]シフト記号表（勤務時間帯）'!$C$6:$U$35,19,FALSE))</f>
        <v/>
      </c>
      <c r="AR24" s="60" t="str">
        <f>IF(AR22="","",VLOOKUP(AR22,'[2]シフト記号表（勤務時間帯）'!$C$6:$U$35,19,FALSE))</f>
        <v/>
      </c>
      <c r="AS24" s="60" t="str">
        <f>IF(AS22="","",VLOOKUP(AS22,'[2]シフト記号表（勤務時間帯）'!$C$6:$U$35,19,FALSE))</f>
        <v/>
      </c>
      <c r="AT24" s="61" t="str">
        <f>IF(AT22="","",VLOOKUP(AT22,'[2]シフト記号表（勤務時間帯）'!$C$6:$U$35,19,FALSE))</f>
        <v/>
      </c>
      <c r="AU24" s="59" t="str">
        <f>IF(AU22="","",VLOOKUP(AU22,'[2]シフト記号表（勤務時間帯）'!$C$6:$U$35,19,FALSE))</f>
        <v/>
      </c>
      <c r="AV24" s="60" t="str">
        <f>IF(AV22="","",VLOOKUP(AV22,'[2]シフト記号表（勤務時間帯）'!$C$6:$U$35,19,FALSE))</f>
        <v/>
      </c>
      <c r="AW24" s="60" t="str">
        <f>IF(AW22="","",VLOOKUP(AW22,'[2]シフト記号表（勤務時間帯）'!$C$6:$U$35,19,FALSE))</f>
        <v/>
      </c>
      <c r="AX24" s="381">
        <f>IF($BB$3="４週",SUM(S24:AT24),IF($BB$3="暦月",SUM(S24:AW24),""))</f>
        <v>0</v>
      </c>
      <c r="AY24" s="382"/>
      <c r="AZ24" s="383">
        <f>IF($BB$3="４週",AX24/4,IF($BB$3="暦月",'通所介護（1枚版）'!AX24/('通所介護（1枚版）'!$BB$8/7),""))</f>
        <v>0</v>
      </c>
      <c r="BA24" s="384"/>
      <c r="BB24" s="276"/>
      <c r="BC24" s="277"/>
      <c r="BD24" s="277"/>
      <c r="BE24" s="277"/>
      <c r="BF24" s="278"/>
    </row>
    <row r="25" spans="2:58" ht="20.25" customHeight="1" x14ac:dyDescent="0.2">
      <c r="B25" s="385">
        <f>B22+1</f>
        <v>2</v>
      </c>
      <c r="C25" s="279"/>
      <c r="D25" s="280"/>
      <c r="E25" s="281"/>
      <c r="F25" s="126"/>
      <c r="G25" s="282"/>
      <c r="H25" s="284"/>
      <c r="I25" s="264"/>
      <c r="J25" s="264"/>
      <c r="K25" s="265"/>
      <c r="L25" s="285"/>
      <c r="M25" s="286"/>
      <c r="N25" s="286"/>
      <c r="O25" s="287"/>
      <c r="P25" s="630" t="s">
        <v>377</v>
      </c>
      <c r="Q25" s="631"/>
      <c r="R25" s="632"/>
      <c r="S25" s="20"/>
      <c r="T25" s="21"/>
      <c r="U25" s="21"/>
      <c r="V25" s="21"/>
      <c r="W25" s="21"/>
      <c r="X25" s="21"/>
      <c r="Y25" s="22"/>
      <c r="Z25" s="20"/>
      <c r="AA25" s="21"/>
      <c r="AB25" s="21"/>
      <c r="AC25" s="21"/>
      <c r="AD25" s="21"/>
      <c r="AE25" s="21"/>
      <c r="AF25" s="22"/>
      <c r="AG25" s="20"/>
      <c r="AH25" s="21"/>
      <c r="AI25" s="21"/>
      <c r="AJ25" s="21"/>
      <c r="AK25" s="21"/>
      <c r="AL25" s="21"/>
      <c r="AM25" s="22"/>
      <c r="AN25" s="20"/>
      <c r="AO25" s="21"/>
      <c r="AP25" s="21"/>
      <c r="AQ25" s="21"/>
      <c r="AR25" s="21"/>
      <c r="AS25" s="21"/>
      <c r="AT25" s="22"/>
      <c r="AU25" s="20"/>
      <c r="AV25" s="21"/>
      <c r="AW25" s="21"/>
      <c r="AX25" s="434"/>
      <c r="AY25" s="435"/>
      <c r="AZ25" s="436"/>
      <c r="BA25" s="437"/>
      <c r="BB25" s="291"/>
      <c r="BC25" s="292"/>
      <c r="BD25" s="292"/>
      <c r="BE25" s="292"/>
      <c r="BF25" s="293"/>
    </row>
    <row r="26" spans="2:58" ht="20.25" customHeight="1" x14ac:dyDescent="0.2">
      <c r="B26" s="385"/>
      <c r="C26" s="253"/>
      <c r="D26" s="621"/>
      <c r="E26" s="254"/>
      <c r="F26" s="23"/>
      <c r="G26" s="259"/>
      <c r="H26" s="263"/>
      <c r="I26" s="264"/>
      <c r="J26" s="264"/>
      <c r="K26" s="265"/>
      <c r="L26" s="269"/>
      <c r="M26" s="622"/>
      <c r="N26" s="622"/>
      <c r="O26" s="270"/>
      <c r="P26" s="623" t="s">
        <v>380</v>
      </c>
      <c r="Q26" s="624"/>
      <c r="R26" s="625"/>
      <c r="S26" s="56" t="str">
        <f>IF(S25="","",VLOOKUP(S25,'[2]シフト記号表（勤務時間帯）'!$C$6:$K$35,9,FALSE))</f>
        <v/>
      </c>
      <c r="T26" s="57" t="str">
        <f>IF(T25="","",VLOOKUP(T25,'[2]シフト記号表（勤務時間帯）'!$C$6:$K$35,9,FALSE))</f>
        <v/>
      </c>
      <c r="U26" s="57" t="str">
        <f>IF(U25="","",VLOOKUP(U25,'[2]シフト記号表（勤務時間帯）'!$C$6:$K$35,9,FALSE))</f>
        <v/>
      </c>
      <c r="V26" s="57" t="str">
        <f>IF(V25="","",VLOOKUP(V25,'[2]シフト記号表（勤務時間帯）'!$C$6:$K$35,9,FALSE))</f>
        <v/>
      </c>
      <c r="W26" s="57" t="str">
        <f>IF(W25="","",VLOOKUP(W25,'[2]シフト記号表（勤務時間帯）'!$C$6:$K$35,9,FALSE))</f>
        <v/>
      </c>
      <c r="X26" s="57" t="str">
        <f>IF(X25="","",VLOOKUP(X25,'[2]シフト記号表（勤務時間帯）'!$C$6:$K$35,9,FALSE))</f>
        <v/>
      </c>
      <c r="Y26" s="58" t="str">
        <f>IF(Y25="","",VLOOKUP(Y25,'[2]シフト記号表（勤務時間帯）'!$C$6:$K$35,9,FALSE))</f>
        <v/>
      </c>
      <c r="Z26" s="56" t="str">
        <f>IF(Z25="","",VLOOKUP(Z25,'[2]シフト記号表（勤務時間帯）'!$C$6:$K$35,9,FALSE))</f>
        <v/>
      </c>
      <c r="AA26" s="57" t="str">
        <f>IF(AA25="","",VLOOKUP(AA25,'[2]シフト記号表（勤務時間帯）'!$C$6:$K$35,9,FALSE))</f>
        <v/>
      </c>
      <c r="AB26" s="57" t="str">
        <f>IF(AB25="","",VLOOKUP(AB25,'[2]シフト記号表（勤務時間帯）'!$C$6:$K$35,9,FALSE))</f>
        <v/>
      </c>
      <c r="AC26" s="57" t="str">
        <f>IF(AC25="","",VLOOKUP(AC25,'[2]シフト記号表（勤務時間帯）'!$C$6:$K$35,9,FALSE))</f>
        <v/>
      </c>
      <c r="AD26" s="57" t="str">
        <f>IF(AD25="","",VLOOKUP(AD25,'[2]シフト記号表（勤務時間帯）'!$C$6:$K$35,9,FALSE))</f>
        <v/>
      </c>
      <c r="AE26" s="57" t="str">
        <f>IF(AE25="","",VLOOKUP(AE25,'[2]シフト記号表（勤務時間帯）'!$C$6:$K$35,9,FALSE))</f>
        <v/>
      </c>
      <c r="AF26" s="58" t="str">
        <f>IF(AF25="","",VLOOKUP(AF25,'[2]シフト記号表（勤務時間帯）'!$C$6:$K$35,9,FALSE))</f>
        <v/>
      </c>
      <c r="AG26" s="56" t="str">
        <f>IF(AG25="","",VLOOKUP(AG25,'[2]シフト記号表（勤務時間帯）'!$C$6:$K$35,9,FALSE))</f>
        <v/>
      </c>
      <c r="AH26" s="57" t="str">
        <f>IF(AH25="","",VLOOKUP(AH25,'[2]シフト記号表（勤務時間帯）'!$C$6:$K$35,9,FALSE))</f>
        <v/>
      </c>
      <c r="AI26" s="57" t="str">
        <f>IF(AI25="","",VLOOKUP(AI25,'[2]シフト記号表（勤務時間帯）'!$C$6:$K$35,9,FALSE))</f>
        <v/>
      </c>
      <c r="AJ26" s="57" t="str">
        <f>IF(AJ25="","",VLOOKUP(AJ25,'[2]シフト記号表（勤務時間帯）'!$C$6:$K$35,9,FALSE))</f>
        <v/>
      </c>
      <c r="AK26" s="57" t="str">
        <f>IF(AK25="","",VLOOKUP(AK25,'[2]シフト記号表（勤務時間帯）'!$C$6:$K$35,9,FALSE))</f>
        <v/>
      </c>
      <c r="AL26" s="57" t="str">
        <f>IF(AL25="","",VLOOKUP(AL25,'[2]シフト記号表（勤務時間帯）'!$C$6:$K$35,9,FALSE))</f>
        <v/>
      </c>
      <c r="AM26" s="58" t="str">
        <f>IF(AM25="","",VLOOKUP(AM25,'[2]シフト記号表（勤務時間帯）'!$C$6:$K$35,9,FALSE))</f>
        <v/>
      </c>
      <c r="AN26" s="56" t="str">
        <f>IF(AN25="","",VLOOKUP(AN25,'[2]シフト記号表（勤務時間帯）'!$C$6:$K$35,9,FALSE))</f>
        <v/>
      </c>
      <c r="AO26" s="57" t="str">
        <f>IF(AO25="","",VLOOKUP(AO25,'[2]シフト記号表（勤務時間帯）'!$C$6:$K$35,9,FALSE))</f>
        <v/>
      </c>
      <c r="AP26" s="57" t="str">
        <f>IF(AP25="","",VLOOKUP(AP25,'[2]シフト記号表（勤務時間帯）'!$C$6:$K$35,9,FALSE))</f>
        <v/>
      </c>
      <c r="AQ26" s="57" t="str">
        <f>IF(AQ25="","",VLOOKUP(AQ25,'[2]シフト記号表（勤務時間帯）'!$C$6:$K$35,9,FALSE))</f>
        <v/>
      </c>
      <c r="AR26" s="57" t="str">
        <f>IF(AR25="","",VLOOKUP(AR25,'[2]シフト記号表（勤務時間帯）'!$C$6:$K$35,9,FALSE))</f>
        <v/>
      </c>
      <c r="AS26" s="57" t="str">
        <f>IF(AS25="","",VLOOKUP(AS25,'[2]シフト記号表（勤務時間帯）'!$C$6:$K$35,9,FALSE))</f>
        <v/>
      </c>
      <c r="AT26" s="58" t="str">
        <f>IF(AT25="","",VLOOKUP(AT25,'[2]シフト記号表（勤務時間帯）'!$C$6:$K$35,9,FALSE))</f>
        <v/>
      </c>
      <c r="AU26" s="56" t="str">
        <f>IF(AU25="","",VLOOKUP(AU25,'[2]シフト記号表（勤務時間帯）'!$C$6:$K$35,9,FALSE))</f>
        <v/>
      </c>
      <c r="AV26" s="57" t="str">
        <f>IF(AV25="","",VLOOKUP(AV25,'[2]シフト記号表（勤務時間帯）'!$C$6:$K$35,9,FALSE))</f>
        <v/>
      </c>
      <c r="AW26" s="57" t="str">
        <f>IF(AW25="","",VLOOKUP(AW25,'[2]シフト記号表（勤務時間帯）'!$C$6:$K$35,9,FALSE))</f>
        <v/>
      </c>
      <c r="AX26" s="377">
        <f>IF($BB$3="４週",SUM(S26:AT26),IF($BB$3="暦月",SUM(S26:AW26),""))</f>
        <v>0</v>
      </c>
      <c r="AY26" s="378"/>
      <c r="AZ26" s="379">
        <f>IF($BB$3="４週",AX26/4,IF($BB$3="暦月",'通所介護（1枚版）'!AX26/('通所介護（1枚版）'!$BB$8/7),""))</f>
        <v>0</v>
      </c>
      <c r="BA26" s="380"/>
      <c r="BB26" s="274"/>
      <c r="BC26" s="626"/>
      <c r="BD26" s="626"/>
      <c r="BE26" s="626"/>
      <c r="BF26" s="275"/>
    </row>
    <row r="27" spans="2:58" ht="20.25" customHeight="1" x14ac:dyDescent="0.2">
      <c r="B27" s="385"/>
      <c r="C27" s="255"/>
      <c r="D27" s="256"/>
      <c r="E27" s="257"/>
      <c r="F27" s="23">
        <f>C25</f>
        <v>0</v>
      </c>
      <c r="G27" s="283"/>
      <c r="H27" s="263"/>
      <c r="I27" s="264"/>
      <c r="J27" s="264"/>
      <c r="K27" s="265"/>
      <c r="L27" s="288"/>
      <c r="M27" s="289"/>
      <c r="N27" s="289"/>
      <c r="O27" s="290"/>
      <c r="P27" s="627" t="s">
        <v>381</v>
      </c>
      <c r="Q27" s="628"/>
      <c r="R27" s="629"/>
      <c r="S27" s="59" t="str">
        <f>IF(S25="","",VLOOKUP(S25,'[2]シフト記号表（勤務時間帯）'!$C$6:$U$35,19,FALSE))</f>
        <v/>
      </c>
      <c r="T27" s="60" t="str">
        <f>IF(T25="","",VLOOKUP(T25,'[2]シフト記号表（勤務時間帯）'!$C$6:$U$35,19,FALSE))</f>
        <v/>
      </c>
      <c r="U27" s="60" t="str">
        <f>IF(U25="","",VLOOKUP(U25,'[2]シフト記号表（勤務時間帯）'!$C$6:$U$35,19,FALSE))</f>
        <v/>
      </c>
      <c r="V27" s="60" t="str">
        <f>IF(V25="","",VLOOKUP(V25,'[2]シフト記号表（勤務時間帯）'!$C$6:$U$35,19,FALSE))</f>
        <v/>
      </c>
      <c r="W27" s="60" t="str">
        <f>IF(W25="","",VLOOKUP(W25,'[2]シフト記号表（勤務時間帯）'!$C$6:$U$35,19,FALSE))</f>
        <v/>
      </c>
      <c r="X27" s="60" t="str">
        <f>IF(X25="","",VLOOKUP(X25,'[2]シフト記号表（勤務時間帯）'!$C$6:$U$35,19,FALSE))</f>
        <v/>
      </c>
      <c r="Y27" s="61" t="str">
        <f>IF(Y25="","",VLOOKUP(Y25,'[2]シフト記号表（勤務時間帯）'!$C$6:$U$35,19,FALSE))</f>
        <v/>
      </c>
      <c r="Z27" s="59" t="str">
        <f>IF(Z25="","",VLOOKUP(Z25,'[2]シフト記号表（勤務時間帯）'!$C$6:$U$35,19,FALSE))</f>
        <v/>
      </c>
      <c r="AA27" s="60" t="str">
        <f>IF(AA25="","",VLOOKUP(AA25,'[2]シフト記号表（勤務時間帯）'!$C$6:$U$35,19,FALSE))</f>
        <v/>
      </c>
      <c r="AB27" s="60" t="str">
        <f>IF(AB25="","",VLOOKUP(AB25,'[2]シフト記号表（勤務時間帯）'!$C$6:$U$35,19,FALSE))</f>
        <v/>
      </c>
      <c r="AC27" s="60" t="str">
        <f>IF(AC25="","",VLOOKUP(AC25,'[2]シフト記号表（勤務時間帯）'!$C$6:$U$35,19,FALSE))</f>
        <v/>
      </c>
      <c r="AD27" s="60" t="str">
        <f>IF(AD25="","",VLOOKUP(AD25,'[2]シフト記号表（勤務時間帯）'!$C$6:$U$35,19,FALSE))</f>
        <v/>
      </c>
      <c r="AE27" s="60" t="str">
        <f>IF(AE25="","",VLOOKUP(AE25,'[2]シフト記号表（勤務時間帯）'!$C$6:$U$35,19,FALSE))</f>
        <v/>
      </c>
      <c r="AF27" s="61" t="str">
        <f>IF(AF25="","",VLOOKUP(AF25,'[2]シフト記号表（勤務時間帯）'!$C$6:$U$35,19,FALSE))</f>
        <v/>
      </c>
      <c r="AG27" s="59" t="str">
        <f>IF(AG25="","",VLOOKUP(AG25,'[2]シフト記号表（勤務時間帯）'!$C$6:$U$35,19,FALSE))</f>
        <v/>
      </c>
      <c r="AH27" s="60" t="str">
        <f>IF(AH25="","",VLOOKUP(AH25,'[2]シフト記号表（勤務時間帯）'!$C$6:$U$35,19,FALSE))</f>
        <v/>
      </c>
      <c r="AI27" s="60" t="str">
        <f>IF(AI25="","",VLOOKUP(AI25,'[2]シフト記号表（勤務時間帯）'!$C$6:$U$35,19,FALSE))</f>
        <v/>
      </c>
      <c r="AJ27" s="60" t="str">
        <f>IF(AJ25="","",VLOOKUP(AJ25,'[2]シフト記号表（勤務時間帯）'!$C$6:$U$35,19,FALSE))</f>
        <v/>
      </c>
      <c r="AK27" s="60" t="str">
        <f>IF(AK25="","",VLOOKUP(AK25,'[2]シフト記号表（勤務時間帯）'!$C$6:$U$35,19,FALSE))</f>
        <v/>
      </c>
      <c r="AL27" s="60" t="str">
        <f>IF(AL25="","",VLOOKUP(AL25,'[2]シフト記号表（勤務時間帯）'!$C$6:$U$35,19,FALSE))</f>
        <v/>
      </c>
      <c r="AM27" s="61" t="str">
        <f>IF(AM25="","",VLOOKUP(AM25,'[2]シフト記号表（勤務時間帯）'!$C$6:$U$35,19,FALSE))</f>
        <v/>
      </c>
      <c r="AN27" s="59" t="str">
        <f>IF(AN25="","",VLOOKUP(AN25,'[2]シフト記号表（勤務時間帯）'!$C$6:$U$35,19,FALSE))</f>
        <v/>
      </c>
      <c r="AO27" s="60" t="str">
        <f>IF(AO25="","",VLOOKUP(AO25,'[2]シフト記号表（勤務時間帯）'!$C$6:$U$35,19,FALSE))</f>
        <v/>
      </c>
      <c r="AP27" s="60" t="str">
        <f>IF(AP25="","",VLOOKUP(AP25,'[2]シフト記号表（勤務時間帯）'!$C$6:$U$35,19,FALSE))</f>
        <v/>
      </c>
      <c r="AQ27" s="60" t="str">
        <f>IF(AQ25="","",VLOOKUP(AQ25,'[2]シフト記号表（勤務時間帯）'!$C$6:$U$35,19,FALSE))</f>
        <v/>
      </c>
      <c r="AR27" s="60" t="str">
        <f>IF(AR25="","",VLOOKUP(AR25,'[2]シフト記号表（勤務時間帯）'!$C$6:$U$35,19,FALSE))</f>
        <v/>
      </c>
      <c r="AS27" s="60" t="str">
        <f>IF(AS25="","",VLOOKUP(AS25,'[2]シフト記号表（勤務時間帯）'!$C$6:$U$35,19,FALSE))</f>
        <v/>
      </c>
      <c r="AT27" s="61" t="str">
        <f>IF(AT25="","",VLOOKUP(AT25,'[2]シフト記号表（勤務時間帯）'!$C$6:$U$35,19,FALSE))</f>
        <v/>
      </c>
      <c r="AU27" s="59" t="str">
        <f>IF(AU25="","",VLOOKUP(AU25,'[2]シフト記号表（勤務時間帯）'!$C$6:$U$35,19,FALSE))</f>
        <v/>
      </c>
      <c r="AV27" s="60" t="str">
        <f>IF(AV25="","",VLOOKUP(AV25,'[2]シフト記号表（勤務時間帯）'!$C$6:$U$35,19,FALSE))</f>
        <v/>
      </c>
      <c r="AW27" s="60" t="str">
        <f>IF(AW25="","",VLOOKUP(AW25,'[2]シフト記号表（勤務時間帯）'!$C$6:$U$35,19,FALSE))</f>
        <v/>
      </c>
      <c r="AX27" s="381">
        <f>IF($BB$3="４週",SUM(S27:AT27),IF($BB$3="暦月",SUM(S27:AW27),""))</f>
        <v>0</v>
      </c>
      <c r="AY27" s="382"/>
      <c r="AZ27" s="383">
        <f>IF($BB$3="４週",AX27/4,IF($BB$3="暦月",'通所介護（1枚版）'!AX27/('通所介護（1枚版）'!$BB$8/7),""))</f>
        <v>0</v>
      </c>
      <c r="BA27" s="384"/>
      <c r="BB27" s="276"/>
      <c r="BC27" s="277"/>
      <c r="BD27" s="277"/>
      <c r="BE27" s="277"/>
      <c r="BF27" s="278"/>
    </row>
    <row r="28" spans="2:58" ht="20.25" customHeight="1" x14ac:dyDescent="0.2">
      <c r="B28" s="385">
        <f>B25+1</f>
        <v>3</v>
      </c>
      <c r="C28" s="294"/>
      <c r="D28" s="295"/>
      <c r="E28" s="296"/>
      <c r="F28" s="126"/>
      <c r="G28" s="282"/>
      <c r="H28" s="284"/>
      <c r="I28" s="264"/>
      <c r="J28" s="264"/>
      <c r="K28" s="265"/>
      <c r="L28" s="285"/>
      <c r="M28" s="286"/>
      <c r="N28" s="286"/>
      <c r="O28" s="287"/>
      <c r="P28" s="630" t="s">
        <v>377</v>
      </c>
      <c r="Q28" s="631"/>
      <c r="R28" s="632"/>
      <c r="S28" s="20"/>
      <c r="T28" s="21"/>
      <c r="U28" s="21"/>
      <c r="V28" s="21"/>
      <c r="W28" s="21"/>
      <c r="X28" s="21"/>
      <c r="Y28" s="22"/>
      <c r="Z28" s="20"/>
      <c r="AA28" s="21"/>
      <c r="AB28" s="21"/>
      <c r="AC28" s="21"/>
      <c r="AD28" s="21"/>
      <c r="AE28" s="21"/>
      <c r="AF28" s="22"/>
      <c r="AG28" s="20"/>
      <c r="AH28" s="21"/>
      <c r="AI28" s="21"/>
      <c r="AJ28" s="21"/>
      <c r="AK28" s="21"/>
      <c r="AL28" s="21"/>
      <c r="AM28" s="22"/>
      <c r="AN28" s="20"/>
      <c r="AO28" s="21"/>
      <c r="AP28" s="21"/>
      <c r="AQ28" s="21"/>
      <c r="AR28" s="21"/>
      <c r="AS28" s="21"/>
      <c r="AT28" s="22"/>
      <c r="AU28" s="20"/>
      <c r="AV28" s="21"/>
      <c r="AW28" s="21"/>
      <c r="AX28" s="434"/>
      <c r="AY28" s="435"/>
      <c r="AZ28" s="436"/>
      <c r="BA28" s="437"/>
      <c r="BB28" s="291"/>
      <c r="BC28" s="292"/>
      <c r="BD28" s="292"/>
      <c r="BE28" s="292"/>
      <c r="BF28" s="293"/>
    </row>
    <row r="29" spans="2:58" ht="20.25" customHeight="1" x14ac:dyDescent="0.2">
      <c r="B29" s="385"/>
      <c r="C29" s="297"/>
      <c r="D29" s="633"/>
      <c r="E29" s="298"/>
      <c r="F29" s="23"/>
      <c r="G29" s="259"/>
      <c r="H29" s="263"/>
      <c r="I29" s="264"/>
      <c r="J29" s="264"/>
      <c r="K29" s="265"/>
      <c r="L29" s="269"/>
      <c r="M29" s="622"/>
      <c r="N29" s="622"/>
      <c r="O29" s="270"/>
      <c r="P29" s="623" t="s">
        <v>380</v>
      </c>
      <c r="Q29" s="624"/>
      <c r="R29" s="625"/>
      <c r="S29" s="56" t="str">
        <f>IF(S28="","",VLOOKUP(S28,'[2]シフト記号表（勤務時間帯）'!$C$6:$K$35,9,FALSE))</f>
        <v/>
      </c>
      <c r="T29" s="57" t="str">
        <f>IF(T28="","",VLOOKUP(T28,'[2]シフト記号表（勤務時間帯）'!$C$6:$K$35,9,FALSE))</f>
        <v/>
      </c>
      <c r="U29" s="57" t="str">
        <f>IF(U28="","",VLOOKUP(U28,'[2]シフト記号表（勤務時間帯）'!$C$6:$K$35,9,FALSE))</f>
        <v/>
      </c>
      <c r="V29" s="57" t="str">
        <f>IF(V28="","",VLOOKUP(V28,'[2]シフト記号表（勤務時間帯）'!$C$6:$K$35,9,FALSE))</f>
        <v/>
      </c>
      <c r="W29" s="57" t="str">
        <f>IF(W28="","",VLOOKUP(W28,'[2]シフト記号表（勤務時間帯）'!$C$6:$K$35,9,FALSE))</f>
        <v/>
      </c>
      <c r="X29" s="57" t="str">
        <f>IF(X28="","",VLOOKUP(X28,'[2]シフト記号表（勤務時間帯）'!$C$6:$K$35,9,FALSE))</f>
        <v/>
      </c>
      <c r="Y29" s="58" t="str">
        <f>IF(Y28="","",VLOOKUP(Y28,'[2]シフト記号表（勤務時間帯）'!$C$6:$K$35,9,FALSE))</f>
        <v/>
      </c>
      <c r="Z29" s="56" t="str">
        <f>IF(Z28="","",VLOOKUP(Z28,'[2]シフト記号表（勤務時間帯）'!$C$6:$K$35,9,FALSE))</f>
        <v/>
      </c>
      <c r="AA29" s="57" t="str">
        <f>IF(AA28="","",VLOOKUP(AA28,'[2]シフト記号表（勤務時間帯）'!$C$6:$K$35,9,FALSE))</f>
        <v/>
      </c>
      <c r="AB29" s="57" t="str">
        <f>IF(AB28="","",VLOOKUP(AB28,'[2]シフト記号表（勤務時間帯）'!$C$6:$K$35,9,FALSE))</f>
        <v/>
      </c>
      <c r="AC29" s="57" t="str">
        <f>IF(AC28="","",VLOOKUP(AC28,'[2]シフト記号表（勤務時間帯）'!$C$6:$K$35,9,FALSE))</f>
        <v/>
      </c>
      <c r="AD29" s="57" t="str">
        <f>IF(AD28="","",VLOOKUP(AD28,'[2]シフト記号表（勤務時間帯）'!$C$6:$K$35,9,FALSE))</f>
        <v/>
      </c>
      <c r="AE29" s="57" t="str">
        <f>IF(AE28="","",VLOOKUP(AE28,'[2]シフト記号表（勤務時間帯）'!$C$6:$K$35,9,FALSE))</f>
        <v/>
      </c>
      <c r="AF29" s="58" t="str">
        <f>IF(AF28="","",VLOOKUP(AF28,'[2]シフト記号表（勤務時間帯）'!$C$6:$K$35,9,FALSE))</f>
        <v/>
      </c>
      <c r="AG29" s="56" t="str">
        <f>IF(AG28="","",VLOOKUP(AG28,'[2]シフト記号表（勤務時間帯）'!$C$6:$K$35,9,FALSE))</f>
        <v/>
      </c>
      <c r="AH29" s="57" t="str">
        <f>IF(AH28="","",VLOOKUP(AH28,'[2]シフト記号表（勤務時間帯）'!$C$6:$K$35,9,FALSE))</f>
        <v/>
      </c>
      <c r="AI29" s="57" t="str">
        <f>IF(AI28="","",VLOOKUP(AI28,'[2]シフト記号表（勤務時間帯）'!$C$6:$K$35,9,FALSE))</f>
        <v/>
      </c>
      <c r="AJ29" s="57" t="str">
        <f>IF(AJ28="","",VLOOKUP(AJ28,'[2]シフト記号表（勤務時間帯）'!$C$6:$K$35,9,FALSE))</f>
        <v/>
      </c>
      <c r="AK29" s="57" t="str">
        <f>IF(AK28="","",VLOOKUP(AK28,'[2]シフト記号表（勤務時間帯）'!$C$6:$K$35,9,FALSE))</f>
        <v/>
      </c>
      <c r="AL29" s="57" t="str">
        <f>IF(AL28="","",VLOOKUP(AL28,'[2]シフト記号表（勤務時間帯）'!$C$6:$K$35,9,FALSE))</f>
        <v/>
      </c>
      <c r="AM29" s="58" t="str">
        <f>IF(AM28="","",VLOOKUP(AM28,'[2]シフト記号表（勤務時間帯）'!$C$6:$K$35,9,FALSE))</f>
        <v/>
      </c>
      <c r="AN29" s="56" t="str">
        <f>IF(AN28="","",VLOOKUP(AN28,'[2]シフト記号表（勤務時間帯）'!$C$6:$K$35,9,FALSE))</f>
        <v/>
      </c>
      <c r="AO29" s="57" t="str">
        <f>IF(AO28="","",VLOOKUP(AO28,'[2]シフト記号表（勤務時間帯）'!$C$6:$K$35,9,FALSE))</f>
        <v/>
      </c>
      <c r="AP29" s="57" t="str">
        <f>IF(AP28="","",VLOOKUP(AP28,'[2]シフト記号表（勤務時間帯）'!$C$6:$K$35,9,FALSE))</f>
        <v/>
      </c>
      <c r="AQ29" s="57" t="str">
        <f>IF(AQ28="","",VLOOKUP(AQ28,'[2]シフト記号表（勤務時間帯）'!$C$6:$K$35,9,FALSE))</f>
        <v/>
      </c>
      <c r="AR29" s="57" t="str">
        <f>IF(AR28="","",VLOOKUP(AR28,'[2]シフト記号表（勤務時間帯）'!$C$6:$K$35,9,FALSE))</f>
        <v/>
      </c>
      <c r="AS29" s="57" t="str">
        <f>IF(AS28="","",VLOOKUP(AS28,'[2]シフト記号表（勤務時間帯）'!$C$6:$K$35,9,FALSE))</f>
        <v/>
      </c>
      <c r="AT29" s="58" t="str">
        <f>IF(AT28="","",VLOOKUP(AT28,'[2]シフト記号表（勤務時間帯）'!$C$6:$K$35,9,FALSE))</f>
        <v/>
      </c>
      <c r="AU29" s="56" t="str">
        <f>IF(AU28="","",VLOOKUP(AU28,'[2]シフト記号表（勤務時間帯）'!$C$6:$K$35,9,FALSE))</f>
        <v/>
      </c>
      <c r="AV29" s="57" t="str">
        <f>IF(AV28="","",VLOOKUP(AV28,'[2]シフト記号表（勤務時間帯）'!$C$6:$K$35,9,FALSE))</f>
        <v/>
      </c>
      <c r="AW29" s="57" t="str">
        <f>IF(AW28="","",VLOOKUP(AW28,'[2]シフト記号表（勤務時間帯）'!$C$6:$K$35,9,FALSE))</f>
        <v/>
      </c>
      <c r="AX29" s="377">
        <f>IF($BB$3="４週",SUM(S29:AT29),IF($BB$3="暦月",SUM(S29:AW29),""))</f>
        <v>0</v>
      </c>
      <c r="AY29" s="378"/>
      <c r="AZ29" s="379">
        <f>IF($BB$3="４週",AX29/4,IF($BB$3="暦月",'通所介護（1枚版）'!AX29/('通所介護（1枚版）'!$BB$8/7),""))</f>
        <v>0</v>
      </c>
      <c r="BA29" s="380"/>
      <c r="BB29" s="274"/>
      <c r="BC29" s="626"/>
      <c r="BD29" s="626"/>
      <c r="BE29" s="626"/>
      <c r="BF29" s="275"/>
    </row>
    <row r="30" spans="2:58" ht="20.25" customHeight="1" x14ac:dyDescent="0.2">
      <c r="B30" s="385"/>
      <c r="C30" s="299"/>
      <c r="D30" s="300"/>
      <c r="E30" s="301"/>
      <c r="F30" s="23">
        <f>C28</f>
        <v>0</v>
      </c>
      <c r="G30" s="283"/>
      <c r="H30" s="263"/>
      <c r="I30" s="264"/>
      <c r="J30" s="264"/>
      <c r="K30" s="265"/>
      <c r="L30" s="288"/>
      <c r="M30" s="289"/>
      <c r="N30" s="289"/>
      <c r="O30" s="290"/>
      <c r="P30" s="627" t="s">
        <v>381</v>
      </c>
      <c r="Q30" s="628"/>
      <c r="R30" s="629"/>
      <c r="S30" s="59" t="str">
        <f>IF(S28="","",VLOOKUP(S28,'[2]シフト記号表（勤務時間帯）'!$C$6:$U$35,19,FALSE))</f>
        <v/>
      </c>
      <c r="T30" s="60" t="str">
        <f>IF(T28="","",VLOOKUP(T28,'[2]シフト記号表（勤務時間帯）'!$C$6:$U$35,19,FALSE))</f>
        <v/>
      </c>
      <c r="U30" s="60" t="str">
        <f>IF(U28="","",VLOOKUP(U28,'[2]シフト記号表（勤務時間帯）'!$C$6:$U$35,19,FALSE))</f>
        <v/>
      </c>
      <c r="V30" s="60" t="str">
        <f>IF(V28="","",VLOOKUP(V28,'[2]シフト記号表（勤務時間帯）'!$C$6:$U$35,19,FALSE))</f>
        <v/>
      </c>
      <c r="W30" s="60" t="str">
        <f>IF(W28="","",VLOOKUP(W28,'[2]シフト記号表（勤務時間帯）'!$C$6:$U$35,19,FALSE))</f>
        <v/>
      </c>
      <c r="X30" s="60" t="str">
        <f>IF(X28="","",VLOOKUP(X28,'[2]シフト記号表（勤務時間帯）'!$C$6:$U$35,19,FALSE))</f>
        <v/>
      </c>
      <c r="Y30" s="61" t="str">
        <f>IF(Y28="","",VLOOKUP(Y28,'[2]シフト記号表（勤務時間帯）'!$C$6:$U$35,19,FALSE))</f>
        <v/>
      </c>
      <c r="Z30" s="59" t="str">
        <f>IF(Z28="","",VLOOKUP(Z28,'[2]シフト記号表（勤務時間帯）'!$C$6:$U$35,19,FALSE))</f>
        <v/>
      </c>
      <c r="AA30" s="60" t="str">
        <f>IF(AA28="","",VLOOKUP(AA28,'[2]シフト記号表（勤務時間帯）'!$C$6:$U$35,19,FALSE))</f>
        <v/>
      </c>
      <c r="AB30" s="60" t="str">
        <f>IF(AB28="","",VLOOKUP(AB28,'[2]シフト記号表（勤務時間帯）'!$C$6:$U$35,19,FALSE))</f>
        <v/>
      </c>
      <c r="AC30" s="60" t="str">
        <f>IF(AC28="","",VLOOKUP(AC28,'[2]シフト記号表（勤務時間帯）'!$C$6:$U$35,19,FALSE))</f>
        <v/>
      </c>
      <c r="AD30" s="60" t="str">
        <f>IF(AD28="","",VLOOKUP(AD28,'[2]シフト記号表（勤務時間帯）'!$C$6:$U$35,19,FALSE))</f>
        <v/>
      </c>
      <c r="AE30" s="60" t="str">
        <f>IF(AE28="","",VLOOKUP(AE28,'[2]シフト記号表（勤務時間帯）'!$C$6:$U$35,19,FALSE))</f>
        <v/>
      </c>
      <c r="AF30" s="61" t="str">
        <f>IF(AF28="","",VLOOKUP(AF28,'[2]シフト記号表（勤務時間帯）'!$C$6:$U$35,19,FALSE))</f>
        <v/>
      </c>
      <c r="AG30" s="59" t="str">
        <f>IF(AG28="","",VLOOKUP(AG28,'[2]シフト記号表（勤務時間帯）'!$C$6:$U$35,19,FALSE))</f>
        <v/>
      </c>
      <c r="AH30" s="60" t="str">
        <f>IF(AH28="","",VLOOKUP(AH28,'[2]シフト記号表（勤務時間帯）'!$C$6:$U$35,19,FALSE))</f>
        <v/>
      </c>
      <c r="AI30" s="60" t="str">
        <f>IF(AI28="","",VLOOKUP(AI28,'[2]シフト記号表（勤務時間帯）'!$C$6:$U$35,19,FALSE))</f>
        <v/>
      </c>
      <c r="AJ30" s="60" t="str">
        <f>IF(AJ28="","",VLOOKUP(AJ28,'[2]シフト記号表（勤務時間帯）'!$C$6:$U$35,19,FALSE))</f>
        <v/>
      </c>
      <c r="AK30" s="60" t="str">
        <f>IF(AK28="","",VLOOKUP(AK28,'[2]シフト記号表（勤務時間帯）'!$C$6:$U$35,19,FALSE))</f>
        <v/>
      </c>
      <c r="AL30" s="60" t="str">
        <f>IF(AL28="","",VLOOKUP(AL28,'[2]シフト記号表（勤務時間帯）'!$C$6:$U$35,19,FALSE))</f>
        <v/>
      </c>
      <c r="AM30" s="61" t="str">
        <f>IF(AM28="","",VLOOKUP(AM28,'[2]シフト記号表（勤務時間帯）'!$C$6:$U$35,19,FALSE))</f>
        <v/>
      </c>
      <c r="AN30" s="59" t="str">
        <f>IF(AN28="","",VLOOKUP(AN28,'[2]シフト記号表（勤務時間帯）'!$C$6:$U$35,19,FALSE))</f>
        <v/>
      </c>
      <c r="AO30" s="60" t="str">
        <f>IF(AO28="","",VLOOKUP(AO28,'[2]シフト記号表（勤務時間帯）'!$C$6:$U$35,19,FALSE))</f>
        <v/>
      </c>
      <c r="AP30" s="60" t="str">
        <f>IF(AP28="","",VLOOKUP(AP28,'[2]シフト記号表（勤務時間帯）'!$C$6:$U$35,19,FALSE))</f>
        <v/>
      </c>
      <c r="AQ30" s="60" t="str">
        <f>IF(AQ28="","",VLOOKUP(AQ28,'[2]シフト記号表（勤務時間帯）'!$C$6:$U$35,19,FALSE))</f>
        <v/>
      </c>
      <c r="AR30" s="60" t="str">
        <f>IF(AR28="","",VLOOKUP(AR28,'[2]シフト記号表（勤務時間帯）'!$C$6:$U$35,19,FALSE))</f>
        <v/>
      </c>
      <c r="AS30" s="60" t="str">
        <f>IF(AS28="","",VLOOKUP(AS28,'[2]シフト記号表（勤務時間帯）'!$C$6:$U$35,19,FALSE))</f>
        <v/>
      </c>
      <c r="AT30" s="61" t="str">
        <f>IF(AT28="","",VLOOKUP(AT28,'[2]シフト記号表（勤務時間帯）'!$C$6:$U$35,19,FALSE))</f>
        <v/>
      </c>
      <c r="AU30" s="59" t="str">
        <f>IF(AU28="","",VLOOKUP(AU28,'[2]シフト記号表（勤務時間帯）'!$C$6:$U$35,19,FALSE))</f>
        <v/>
      </c>
      <c r="AV30" s="60" t="str">
        <f>IF(AV28="","",VLOOKUP(AV28,'[2]シフト記号表（勤務時間帯）'!$C$6:$U$35,19,FALSE))</f>
        <v/>
      </c>
      <c r="AW30" s="60" t="str">
        <f>IF(AW28="","",VLOOKUP(AW28,'[2]シフト記号表（勤務時間帯）'!$C$6:$U$35,19,FALSE))</f>
        <v/>
      </c>
      <c r="AX30" s="381">
        <f>IF($BB$3="４週",SUM(S30:AT30),IF($BB$3="暦月",SUM(S30:AW30),""))</f>
        <v>0</v>
      </c>
      <c r="AY30" s="382"/>
      <c r="AZ30" s="383">
        <f>IF($BB$3="４週",AX30/4,IF($BB$3="暦月",'通所介護（1枚版）'!AX30/('通所介護（1枚版）'!$BB$8/7),""))</f>
        <v>0</v>
      </c>
      <c r="BA30" s="384"/>
      <c r="BB30" s="276"/>
      <c r="BC30" s="277"/>
      <c r="BD30" s="277"/>
      <c r="BE30" s="277"/>
      <c r="BF30" s="278"/>
    </row>
    <row r="31" spans="2:58" ht="20.25" customHeight="1" x14ac:dyDescent="0.2">
      <c r="B31" s="385">
        <f>B28+1</f>
        <v>4</v>
      </c>
      <c r="C31" s="294"/>
      <c r="D31" s="295"/>
      <c r="E31" s="296"/>
      <c r="F31" s="126"/>
      <c r="G31" s="282"/>
      <c r="H31" s="284"/>
      <c r="I31" s="264"/>
      <c r="J31" s="264"/>
      <c r="K31" s="265"/>
      <c r="L31" s="285"/>
      <c r="M31" s="286"/>
      <c r="N31" s="286"/>
      <c r="O31" s="287"/>
      <c r="P31" s="630" t="s">
        <v>377</v>
      </c>
      <c r="Q31" s="631"/>
      <c r="R31" s="632"/>
      <c r="S31" s="20"/>
      <c r="T31" s="21"/>
      <c r="U31" s="21"/>
      <c r="V31" s="21"/>
      <c r="W31" s="21"/>
      <c r="X31" s="21"/>
      <c r="Y31" s="22"/>
      <c r="Z31" s="20"/>
      <c r="AA31" s="21"/>
      <c r="AB31" s="21"/>
      <c r="AC31" s="21"/>
      <c r="AD31" s="21"/>
      <c r="AE31" s="21"/>
      <c r="AF31" s="22"/>
      <c r="AG31" s="20"/>
      <c r="AH31" s="21"/>
      <c r="AI31" s="21"/>
      <c r="AJ31" s="21"/>
      <c r="AK31" s="21"/>
      <c r="AL31" s="21"/>
      <c r="AM31" s="22"/>
      <c r="AN31" s="20"/>
      <c r="AO31" s="21"/>
      <c r="AP31" s="21"/>
      <c r="AQ31" s="21"/>
      <c r="AR31" s="21"/>
      <c r="AS31" s="21"/>
      <c r="AT31" s="22"/>
      <c r="AU31" s="20"/>
      <c r="AV31" s="21"/>
      <c r="AW31" s="21"/>
      <c r="AX31" s="434"/>
      <c r="AY31" s="435"/>
      <c r="AZ31" s="436"/>
      <c r="BA31" s="437"/>
      <c r="BB31" s="291"/>
      <c r="BC31" s="292"/>
      <c r="BD31" s="292"/>
      <c r="BE31" s="292"/>
      <c r="BF31" s="293"/>
    </row>
    <row r="32" spans="2:58" ht="20.25" customHeight="1" x14ac:dyDescent="0.2">
      <c r="B32" s="385"/>
      <c r="C32" s="297"/>
      <c r="D32" s="633"/>
      <c r="E32" s="298"/>
      <c r="F32" s="23"/>
      <c r="G32" s="259"/>
      <c r="H32" s="263"/>
      <c r="I32" s="264"/>
      <c r="J32" s="264"/>
      <c r="K32" s="265"/>
      <c r="L32" s="269"/>
      <c r="M32" s="622"/>
      <c r="N32" s="622"/>
      <c r="O32" s="270"/>
      <c r="P32" s="623" t="s">
        <v>380</v>
      </c>
      <c r="Q32" s="624"/>
      <c r="R32" s="625"/>
      <c r="S32" s="56" t="str">
        <f>IF(S31="","",VLOOKUP(S31,'[2]シフト記号表（勤務時間帯）'!$C$6:$K$35,9,FALSE))</f>
        <v/>
      </c>
      <c r="T32" s="57" t="str">
        <f>IF(T31="","",VLOOKUP(T31,'[2]シフト記号表（勤務時間帯）'!$C$6:$K$35,9,FALSE))</f>
        <v/>
      </c>
      <c r="U32" s="57" t="str">
        <f>IF(U31="","",VLOOKUP(U31,'[2]シフト記号表（勤務時間帯）'!$C$6:$K$35,9,FALSE))</f>
        <v/>
      </c>
      <c r="V32" s="57" t="str">
        <f>IF(V31="","",VLOOKUP(V31,'[2]シフト記号表（勤務時間帯）'!$C$6:$K$35,9,FALSE))</f>
        <v/>
      </c>
      <c r="W32" s="57" t="str">
        <f>IF(W31="","",VLOOKUP(W31,'[2]シフト記号表（勤務時間帯）'!$C$6:$K$35,9,FALSE))</f>
        <v/>
      </c>
      <c r="X32" s="57" t="str">
        <f>IF(X31="","",VLOOKUP(X31,'[2]シフト記号表（勤務時間帯）'!$C$6:$K$35,9,FALSE))</f>
        <v/>
      </c>
      <c r="Y32" s="58" t="str">
        <f>IF(Y31="","",VLOOKUP(Y31,'[2]シフト記号表（勤務時間帯）'!$C$6:$K$35,9,FALSE))</f>
        <v/>
      </c>
      <c r="Z32" s="56" t="str">
        <f>IF(Z31="","",VLOOKUP(Z31,'[2]シフト記号表（勤務時間帯）'!$C$6:$K$35,9,FALSE))</f>
        <v/>
      </c>
      <c r="AA32" s="57" t="str">
        <f>IF(AA31="","",VLOOKUP(AA31,'[2]シフト記号表（勤務時間帯）'!$C$6:$K$35,9,FALSE))</f>
        <v/>
      </c>
      <c r="AB32" s="57" t="str">
        <f>IF(AB31="","",VLOOKUP(AB31,'[2]シフト記号表（勤務時間帯）'!$C$6:$K$35,9,FALSE))</f>
        <v/>
      </c>
      <c r="AC32" s="57" t="str">
        <f>IF(AC31="","",VLOOKUP(AC31,'[2]シフト記号表（勤務時間帯）'!$C$6:$K$35,9,FALSE))</f>
        <v/>
      </c>
      <c r="AD32" s="57" t="str">
        <f>IF(AD31="","",VLOOKUP(AD31,'[2]シフト記号表（勤務時間帯）'!$C$6:$K$35,9,FALSE))</f>
        <v/>
      </c>
      <c r="AE32" s="57" t="str">
        <f>IF(AE31="","",VLOOKUP(AE31,'[2]シフト記号表（勤務時間帯）'!$C$6:$K$35,9,FALSE))</f>
        <v/>
      </c>
      <c r="AF32" s="58" t="str">
        <f>IF(AF31="","",VLOOKUP(AF31,'[2]シフト記号表（勤務時間帯）'!$C$6:$K$35,9,FALSE))</f>
        <v/>
      </c>
      <c r="AG32" s="56" t="str">
        <f>IF(AG31="","",VLOOKUP(AG31,'[2]シフト記号表（勤務時間帯）'!$C$6:$K$35,9,FALSE))</f>
        <v/>
      </c>
      <c r="AH32" s="57" t="str">
        <f>IF(AH31="","",VLOOKUP(AH31,'[2]シフト記号表（勤務時間帯）'!$C$6:$K$35,9,FALSE))</f>
        <v/>
      </c>
      <c r="AI32" s="57" t="str">
        <f>IF(AI31="","",VLOOKUP(AI31,'[2]シフト記号表（勤務時間帯）'!$C$6:$K$35,9,FALSE))</f>
        <v/>
      </c>
      <c r="AJ32" s="57" t="str">
        <f>IF(AJ31="","",VLOOKUP(AJ31,'[2]シフト記号表（勤務時間帯）'!$C$6:$K$35,9,FALSE))</f>
        <v/>
      </c>
      <c r="AK32" s="57" t="str">
        <f>IF(AK31="","",VLOOKUP(AK31,'[2]シフト記号表（勤務時間帯）'!$C$6:$K$35,9,FALSE))</f>
        <v/>
      </c>
      <c r="AL32" s="57" t="str">
        <f>IF(AL31="","",VLOOKUP(AL31,'[2]シフト記号表（勤務時間帯）'!$C$6:$K$35,9,FALSE))</f>
        <v/>
      </c>
      <c r="AM32" s="58" t="str">
        <f>IF(AM31="","",VLOOKUP(AM31,'[2]シフト記号表（勤務時間帯）'!$C$6:$K$35,9,FALSE))</f>
        <v/>
      </c>
      <c r="AN32" s="56" t="str">
        <f>IF(AN31="","",VLOOKUP(AN31,'[2]シフト記号表（勤務時間帯）'!$C$6:$K$35,9,FALSE))</f>
        <v/>
      </c>
      <c r="AO32" s="57" t="str">
        <f>IF(AO31="","",VLOOKUP(AO31,'[2]シフト記号表（勤務時間帯）'!$C$6:$K$35,9,FALSE))</f>
        <v/>
      </c>
      <c r="AP32" s="57" t="str">
        <f>IF(AP31="","",VLOOKUP(AP31,'[2]シフト記号表（勤務時間帯）'!$C$6:$K$35,9,FALSE))</f>
        <v/>
      </c>
      <c r="AQ32" s="57" t="str">
        <f>IF(AQ31="","",VLOOKUP(AQ31,'[2]シフト記号表（勤務時間帯）'!$C$6:$K$35,9,FALSE))</f>
        <v/>
      </c>
      <c r="AR32" s="57" t="str">
        <f>IF(AR31="","",VLOOKUP(AR31,'[2]シフト記号表（勤務時間帯）'!$C$6:$K$35,9,FALSE))</f>
        <v/>
      </c>
      <c r="AS32" s="57" t="str">
        <f>IF(AS31="","",VLOOKUP(AS31,'[2]シフト記号表（勤務時間帯）'!$C$6:$K$35,9,FALSE))</f>
        <v/>
      </c>
      <c r="AT32" s="58" t="str">
        <f>IF(AT31="","",VLOOKUP(AT31,'[2]シフト記号表（勤務時間帯）'!$C$6:$K$35,9,FALSE))</f>
        <v/>
      </c>
      <c r="AU32" s="56" t="str">
        <f>IF(AU31="","",VLOOKUP(AU31,'[2]シフト記号表（勤務時間帯）'!$C$6:$K$35,9,FALSE))</f>
        <v/>
      </c>
      <c r="AV32" s="57" t="str">
        <f>IF(AV31="","",VLOOKUP(AV31,'[2]シフト記号表（勤務時間帯）'!$C$6:$K$35,9,FALSE))</f>
        <v/>
      </c>
      <c r="AW32" s="57" t="str">
        <f>IF(AW31="","",VLOOKUP(AW31,'[2]シフト記号表（勤務時間帯）'!$C$6:$K$35,9,FALSE))</f>
        <v/>
      </c>
      <c r="AX32" s="377">
        <f>IF($BB$3="４週",SUM(S32:AT32),IF($BB$3="暦月",SUM(S32:AW32),""))</f>
        <v>0</v>
      </c>
      <c r="AY32" s="378"/>
      <c r="AZ32" s="379">
        <f>IF($BB$3="４週",AX32/4,IF($BB$3="暦月",'通所介護（1枚版）'!AX32/('通所介護（1枚版）'!$BB$8/7),""))</f>
        <v>0</v>
      </c>
      <c r="BA32" s="380"/>
      <c r="BB32" s="274"/>
      <c r="BC32" s="626"/>
      <c r="BD32" s="626"/>
      <c r="BE32" s="626"/>
      <c r="BF32" s="275"/>
    </row>
    <row r="33" spans="2:58" ht="20.25" customHeight="1" x14ac:dyDescent="0.2">
      <c r="B33" s="385"/>
      <c r="C33" s="299"/>
      <c r="D33" s="300"/>
      <c r="E33" s="301"/>
      <c r="F33" s="23">
        <f>C31</f>
        <v>0</v>
      </c>
      <c r="G33" s="283"/>
      <c r="H33" s="263"/>
      <c r="I33" s="264"/>
      <c r="J33" s="264"/>
      <c r="K33" s="265"/>
      <c r="L33" s="288"/>
      <c r="M33" s="289"/>
      <c r="N33" s="289"/>
      <c r="O33" s="290"/>
      <c r="P33" s="627" t="s">
        <v>381</v>
      </c>
      <c r="Q33" s="628"/>
      <c r="R33" s="629"/>
      <c r="S33" s="59" t="str">
        <f>IF(S31="","",VLOOKUP(S31,'[2]シフト記号表（勤務時間帯）'!$C$6:$U$35,19,FALSE))</f>
        <v/>
      </c>
      <c r="T33" s="60" t="str">
        <f>IF(T31="","",VLOOKUP(T31,'[2]シフト記号表（勤務時間帯）'!$C$6:$U$35,19,FALSE))</f>
        <v/>
      </c>
      <c r="U33" s="60" t="str">
        <f>IF(U31="","",VLOOKUP(U31,'[2]シフト記号表（勤務時間帯）'!$C$6:$U$35,19,FALSE))</f>
        <v/>
      </c>
      <c r="V33" s="60" t="str">
        <f>IF(V31="","",VLOOKUP(V31,'[2]シフト記号表（勤務時間帯）'!$C$6:$U$35,19,FALSE))</f>
        <v/>
      </c>
      <c r="W33" s="60" t="str">
        <f>IF(W31="","",VLOOKUP(W31,'[2]シフト記号表（勤務時間帯）'!$C$6:$U$35,19,FALSE))</f>
        <v/>
      </c>
      <c r="X33" s="60" t="str">
        <f>IF(X31="","",VLOOKUP(X31,'[2]シフト記号表（勤務時間帯）'!$C$6:$U$35,19,FALSE))</f>
        <v/>
      </c>
      <c r="Y33" s="61" t="str">
        <f>IF(Y31="","",VLOOKUP(Y31,'[2]シフト記号表（勤務時間帯）'!$C$6:$U$35,19,FALSE))</f>
        <v/>
      </c>
      <c r="Z33" s="59" t="str">
        <f>IF(Z31="","",VLOOKUP(Z31,'[2]シフト記号表（勤務時間帯）'!$C$6:$U$35,19,FALSE))</f>
        <v/>
      </c>
      <c r="AA33" s="60" t="str">
        <f>IF(AA31="","",VLOOKUP(AA31,'[2]シフト記号表（勤務時間帯）'!$C$6:$U$35,19,FALSE))</f>
        <v/>
      </c>
      <c r="AB33" s="60" t="str">
        <f>IF(AB31="","",VLOOKUP(AB31,'[2]シフト記号表（勤務時間帯）'!$C$6:$U$35,19,FALSE))</f>
        <v/>
      </c>
      <c r="AC33" s="60" t="str">
        <f>IF(AC31="","",VLOOKUP(AC31,'[2]シフト記号表（勤務時間帯）'!$C$6:$U$35,19,FALSE))</f>
        <v/>
      </c>
      <c r="AD33" s="60" t="str">
        <f>IF(AD31="","",VLOOKUP(AD31,'[2]シフト記号表（勤務時間帯）'!$C$6:$U$35,19,FALSE))</f>
        <v/>
      </c>
      <c r="AE33" s="60" t="str">
        <f>IF(AE31="","",VLOOKUP(AE31,'[2]シフト記号表（勤務時間帯）'!$C$6:$U$35,19,FALSE))</f>
        <v/>
      </c>
      <c r="AF33" s="61" t="str">
        <f>IF(AF31="","",VLOOKUP(AF31,'[2]シフト記号表（勤務時間帯）'!$C$6:$U$35,19,FALSE))</f>
        <v/>
      </c>
      <c r="AG33" s="59" t="str">
        <f>IF(AG31="","",VLOOKUP(AG31,'[2]シフト記号表（勤務時間帯）'!$C$6:$U$35,19,FALSE))</f>
        <v/>
      </c>
      <c r="AH33" s="60" t="str">
        <f>IF(AH31="","",VLOOKUP(AH31,'[2]シフト記号表（勤務時間帯）'!$C$6:$U$35,19,FALSE))</f>
        <v/>
      </c>
      <c r="AI33" s="60" t="str">
        <f>IF(AI31="","",VLOOKUP(AI31,'[2]シフト記号表（勤務時間帯）'!$C$6:$U$35,19,FALSE))</f>
        <v/>
      </c>
      <c r="AJ33" s="60" t="str">
        <f>IF(AJ31="","",VLOOKUP(AJ31,'[2]シフト記号表（勤務時間帯）'!$C$6:$U$35,19,FALSE))</f>
        <v/>
      </c>
      <c r="AK33" s="60" t="str">
        <f>IF(AK31="","",VLOOKUP(AK31,'[2]シフト記号表（勤務時間帯）'!$C$6:$U$35,19,FALSE))</f>
        <v/>
      </c>
      <c r="AL33" s="60" t="str">
        <f>IF(AL31="","",VLOOKUP(AL31,'[2]シフト記号表（勤務時間帯）'!$C$6:$U$35,19,FALSE))</f>
        <v/>
      </c>
      <c r="AM33" s="61" t="str">
        <f>IF(AM31="","",VLOOKUP(AM31,'[2]シフト記号表（勤務時間帯）'!$C$6:$U$35,19,FALSE))</f>
        <v/>
      </c>
      <c r="AN33" s="59" t="str">
        <f>IF(AN31="","",VLOOKUP(AN31,'[2]シフト記号表（勤務時間帯）'!$C$6:$U$35,19,FALSE))</f>
        <v/>
      </c>
      <c r="AO33" s="60" t="str">
        <f>IF(AO31="","",VLOOKUP(AO31,'[2]シフト記号表（勤務時間帯）'!$C$6:$U$35,19,FALSE))</f>
        <v/>
      </c>
      <c r="AP33" s="60" t="str">
        <f>IF(AP31="","",VLOOKUP(AP31,'[2]シフト記号表（勤務時間帯）'!$C$6:$U$35,19,FALSE))</f>
        <v/>
      </c>
      <c r="AQ33" s="60" t="str">
        <f>IF(AQ31="","",VLOOKUP(AQ31,'[2]シフト記号表（勤務時間帯）'!$C$6:$U$35,19,FALSE))</f>
        <v/>
      </c>
      <c r="AR33" s="60" t="str">
        <f>IF(AR31="","",VLOOKUP(AR31,'[2]シフト記号表（勤務時間帯）'!$C$6:$U$35,19,FALSE))</f>
        <v/>
      </c>
      <c r="AS33" s="60" t="str">
        <f>IF(AS31="","",VLOOKUP(AS31,'[2]シフト記号表（勤務時間帯）'!$C$6:$U$35,19,FALSE))</f>
        <v/>
      </c>
      <c r="AT33" s="61" t="str">
        <f>IF(AT31="","",VLOOKUP(AT31,'[2]シフト記号表（勤務時間帯）'!$C$6:$U$35,19,FALSE))</f>
        <v/>
      </c>
      <c r="AU33" s="59" t="str">
        <f>IF(AU31="","",VLOOKUP(AU31,'[2]シフト記号表（勤務時間帯）'!$C$6:$U$35,19,FALSE))</f>
        <v/>
      </c>
      <c r="AV33" s="60" t="str">
        <f>IF(AV31="","",VLOOKUP(AV31,'[2]シフト記号表（勤務時間帯）'!$C$6:$U$35,19,FALSE))</f>
        <v/>
      </c>
      <c r="AW33" s="60" t="str">
        <f>IF(AW31="","",VLOOKUP(AW31,'[2]シフト記号表（勤務時間帯）'!$C$6:$U$35,19,FALSE))</f>
        <v/>
      </c>
      <c r="AX33" s="381">
        <f>IF($BB$3="４週",SUM(S33:AT33),IF($BB$3="暦月",SUM(S33:AW33),""))</f>
        <v>0</v>
      </c>
      <c r="AY33" s="382"/>
      <c r="AZ33" s="383">
        <f>IF($BB$3="４週",AX33/4,IF($BB$3="暦月",'通所介護（1枚版）'!AX33/('通所介護（1枚版）'!$BB$8/7),""))</f>
        <v>0</v>
      </c>
      <c r="BA33" s="384"/>
      <c r="BB33" s="276"/>
      <c r="BC33" s="277"/>
      <c r="BD33" s="277"/>
      <c r="BE33" s="277"/>
      <c r="BF33" s="278"/>
    </row>
    <row r="34" spans="2:58" ht="20.25" customHeight="1" x14ac:dyDescent="0.2">
      <c r="B34" s="385">
        <f>B31+1</f>
        <v>5</v>
      </c>
      <c r="C34" s="294"/>
      <c r="D34" s="295"/>
      <c r="E34" s="296"/>
      <c r="F34" s="126"/>
      <c r="G34" s="282"/>
      <c r="H34" s="284"/>
      <c r="I34" s="264"/>
      <c r="J34" s="264"/>
      <c r="K34" s="265"/>
      <c r="L34" s="285"/>
      <c r="M34" s="286"/>
      <c r="N34" s="286"/>
      <c r="O34" s="287"/>
      <c r="P34" s="630" t="s">
        <v>377</v>
      </c>
      <c r="Q34" s="631"/>
      <c r="R34" s="632"/>
      <c r="S34" s="20"/>
      <c r="T34" s="21"/>
      <c r="U34" s="21"/>
      <c r="V34" s="21"/>
      <c r="W34" s="21"/>
      <c r="X34" s="21"/>
      <c r="Y34" s="22"/>
      <c r="Z34" s="20"/>
      <c r="AA34" s="21"/>
      <c r="AB34" s="21"/>
      <c r="AC34" s="21"/>
      <c r="AD34" s="21"/>
      <c r="AE34" s="21"/>
      <c r="AF34" s="22"/>
      <c r="AG34" s="20"/>
      <c r="AH34" s="21"/>
      <c r="AI34" s="21"/>
      <c r="AJ34" s="21"/>
      <c r="AK34" s="21"/>
      <c r="AL34" s="21"/>
      <c r="AM34" s="22"/>
      <c r="AN34" s="20"/>
      <c r="AO34" s="21"/>
      <c r="AP34" s="21"/>
      <c r="AQ34" s="21"/>
      <c r="AR34" s="21"/>
      <c r="AS34" s="21"/>
      <c r="AT34" s="22"/>
      <c r="AU34" s="20"/>
      <c r="AV34" s="21"/>
      <c r="AW34" s="21"/>
      <c r="AX34" s="434"/>
      <c r="AY34" s="435"/>
      <c r="AZ34" s="436"/>
      <c r="BA34" s="437"/>
      <c r="BB34" s="291"/>
      <c r="BC34" s="292"/>
      <c r="BD34" s="292"/>
      <c r="BE34" s="292"/>
      <c r="BF34" s="293"/>
    </row>
    <row r="35" spans="2:58" ht="20.25" customHeight="1" x14ac:dyDescent="0.2">
      <c r="B35" s="385"/>
      <c r="C35" s="297"/>
      <c r="D35" s="633"/>
      <c r="E35" s="298"/>
      <c r="F35" s="23"/>
      <c r="G35" s="259"/>
      <c r="H35" s="263"/>
      <c r="I35" s="264"/>
      <c r="J35" s="264"/>
      <c r="K35" s="265"/>
      <c r="L35" s="269"/>
      <c r="M35" s="622"/>
      <c r="N35" s="622"/>
      <c r="O35" s="270"/>
      <c r="P35" s="623" t="s">
        <v>380</v>
      </c>
      <c r="Q35" s="624"/>
      <c r="R35" s="625"/>
      <c r="S35" s="56" t="str">
        <f>IF(S34="","",VLOOKUP(S34,'[2]シフト記号表（勤務時間帯）'!$C$6:$K$35,9,FALSE))</f>
        <v/>
      </c>
      <c r="T35" s="57" t="str">
        <f>IF(T34="","",VLOOKUP(T34,'[2]シフト記号表（勤務時間帯）'!$C$6:$K$35,9,FALSE))</f>
        <v/>
      </c>
      <c r="U35" s="57" t="str">
        <f>IF(U34="","",VLOOKUP(U34,'[2]シフト記号表（勤務時間帯）'!$C$6:$K$35,9,FALSE))</f>
        <v/>
      </c>
      <c r="V35" s="57" t="str">
        <f>IF(V34="","",VLOOKUP(V34,'[2]シフト記号表（勤務時間帯）'!$C$6:$K$35,9,FALSE))</f>
        <v/>
      </c>
      <c r="W35" s="57" t="str">
        <f>IF(W34="","",VLOOKUP(W34,'[2]シフト記号表（勤務時間帯）'!$C$6:$K$35,9,FALSE))</f>
        <v/>
      </c>
      <c r="X35" s="57" t="str">
        <f>IF(X34="","",VLOOKUP(X34,'[2]シフト記号表（勤務時間帯）'!$C$6:$K$35,9,FALSE))</f>
        <v/>
      </c>
      <c r="Y35" s="58" t="str">
        <f>IF(Y34="","",VLOOKUP(Y34,'[2]シフト記号表（勤務時間帯）'!$C$6:$K$35,9,FALSE))</f>
        <v/>
      </c>
      <c r="Z35" s="56" t="str">
        <f>IF(Z34="","",VLOOKUP(Z34,'[2]シフト記号表（勤務時間帯）'!$C$6:$K$35,9,FALSE))</f>
        <v/>
      </c>
      <c r="AA35" s="57" t="str">
        <f>IF(AA34="","",VLOOKUP(AA34,'[2]シフト記号表（勤務時間帯）'!$C$6:$K$35,9,FALSE))</f>
        <v/>
      </c>
      <c r="AB35" s="57" t="str">
        <f>IF(AB34="","",VLOOKUP(AB34,'[2]シフト記号表（勤務時間帯）'!$C$6:$K$35,9,FALSE))</f>
        <v/>
      </c>
      <c r="AC35" s="57" t="str">
        <f>IF(AC34="","",VLOOKUP(AC34,'[2]シフト記号表（勤務時間帯）'!$C$6:$K$35,9,FALSE))</f>
        <v/>
      </c>
      <c r="AD35" s="57" t="str">
        <f>IF(AD34="","",VLOOKUP(AD34,'[2]シフト記号表（勤務時間帯）'!$C$6:$K$35,9,FALSE))</f>
        <v/>
      </c>
      <c r="AE35" s="57" t="str">
        <f>IF(AE34="","",VLOOKUP(AE34,'[2]シフト記号表（勤務時間帯）'!$C$6:$K$35,9,FALSE))</f>
        <v/>
      </c>
      <c r="AF35" s="58" t="str">
        <f>IF(AF34="","",VLOOKUP(AF34,'[2]シフト記号表（勤務時間帯）'!$C$6:$K$35,9,FALSE))</f>
        <v/>
      </c>
      <c r="AG35" s="56" t="str">
        <f>IF(AG34="","",VLOOKUP(AG34,'[2]シフト記号表（勤務時間帯）'!$C$6:$K$35,9,FALSE))</f>
        <v/>
      </c>
      <c r="AH35" s="57" t="str">
        <f>IF(AH34="","",VLOOKUP(AH34,'[2]シフト記号表（勤務時間帯）'!$C$6:$K$35,9,FALSE))</f>
        <v/>
      </c>
      <c r="AI35" s="57" t="str">
        <f>IF(AI34="","",VLOOKUP(AI34,'[2]シフト記号表（勤務時間帯）'!$C$6:$K$35,9,FALSE))</f>
        <v/>
      </c>
      <c r="AJ35" s="57" t="str">
        <f>IF(AJ34="","",VLOOKUP(AJ34,'[2]シフト記号表（勤務時間帯）'!$C$6:$K$35,9,FALSE))</f>
        <v/>
      </c>
      <c r="AK35" s="57" t="str">
        <f>IF(AK34="","",VLOOKUP(AK34,'[2]シフト記号表（勤務時間帯）'!$C$6:$K$35,9,FALSE))</f>
        <v/>
      </c>
      <c r="AL35" s="57" t="str">
        <f>IF(AL34="","",VLOOKUP(AL34,'[2]シフト記号表（勤務時間帯）'!$C$6:$K$35,9,FALSE))</f>
        <v/>
      </c>
      <c r="AM35" s="58" t="str">
        <f>IF(AM34="","",VLOOKUP(AM34,'[2]シフト記号表（勤務時間帯）'!$C$6:$K$35,9,FALSE))</f>
        <v/>
      </c>
      <c r="AN35" s="56" t="str">
        <f>IF(AN34="","",VLOOKUP(AN34,'[2]シフト記号表（勤務時間帯）'!$C$6:$K$35,9,FALSE))</f>
        <v/>
      </c>
      <c r="AO35" s="57" t="str">
        <f>IF(AO34="","",VLOOKUP(AO34,'[2]シフト記号表（勤務時間帯）'!$C$6:$K$35,9,FALSE))</f>
        <v/>
      </c>
      <c r="AP35" s="57" t="str">
        <f>IF(AP34="","",VLOOKUP(AP34,'[2]シフト記号表（勤務時間帯）'!$C$6:$K$35,9,FALSE))</f>
        <v/>
      </c>
      <c r="AQ35" s="57" t="str">
        <f>IF(AQ34="","",VLOOKUP(AQ34,'[2]シフト記号表（勤務時間帯）'!$C$6:$K$35,9,FALSE))</f>
        <v/>
      </c>
      <c r="AR35" s="57" t="str">
        <f>IF(AR34="","",VLOOKUP(AR34,'[2]シフト記号表（勤務時間帯）'!$C$6:$K$35,9,FALSE))</f>
        <v/>
      </c>
      <c r="AS35" s="57" t="str">
        <f>IF(AS34="","",VLOOKUP(AS34,'[2]シフト記号表（勤務時間帯）'!$C$6:$K$35,9,FALSE))</f>
        <v/>
      </c>
      <c r="AT35" s="58" t="str">
        <f>IF(AT34="","",VLOOKUP(AT34,'[2]シフト記号表（勤務時間帯）'!$C$6:$K$35,9,FALSE))</f>
        <v/>
      </c>
      <c r="AU35" s="56" t="str">
        <f>IF(AU34="","",VLOOKUP(AU34,'[2]シフト記号表（勤務時間帯）'!$C$6:$K$35,9,FALSE))</f>
        <v/>
      </c>
      <c r="AV35" s="57" t="str">
        <f>IF(AV34="","",VLOOKUP(AV34,'[2]シフト記号表（勤務時間帯）'!$C$6:$K$35,9,FALSE))</f>
        <v/>
      </c>
      <c r="AW35" s="57" t="str">
        <f>IF(AW34="","",VLOOKUP(AW34,'[2]シフト記号表（勤務時間帯）'!$C$6:$K$35,9,FALSE))</f>
        <v/>
      </c>
      <c r="AX35" s="377">
        <f>IF($BB$3="４週",SUM(S35:AT35),IF($BB$3="暦月",SUM(S35:AW35),""))</f>
        <v>0</v>
      </c>
      <c r="AY35" s="378"/>
      <c r="AZ35" s="379">
        <f>IF($BB$3="４週",AX35/4,IF($BB$3="暦月",'通所介護（1枚版）'!AX35/('通所介護（1枚版）'!$BB$8/7),""))</f>
        <v>0</v>
      </c>
      <c r="BA35" s="380"/>
      <c r="BB35" s="274"/>
      <c r="BC35" s="626"/>
      <c r="BD35" s="626"/>
      <c r="BE35" s="626"/>
      <c r="BF35" s="275"/>
    </row>
    <row r="36" spans="2:58" ht="20.25" customHeight="1" x14ac:dyDescent="0.2">
      <c r="B36" s="385"/>
      <c r="C36" s="299"/>
      <c r="D36" s="300"/>
      <c r="E36" s="301"/>
      <c r="F36" s="23">
        <f>C34</f>
        <v>0</v>
      </c>
      <c r="G36" s="283"/>
      <c r="H36" s="263"/>
      <c r="I36" s="264"/>
      <c r="J36" s="264"/>
      <c r="K36" s="265"/>
      <c r="L36" s="288"/>
      <c r="M36" s="289"/>
      <c r="N36" s="289"/>
      <c r="O36" s="290"/>
      <c r="P36" s="627" t="s">
        <v>381</v>
      </c>
      <c r="Q36" s="628"/>
      <c r="R36" s="629"/>
      <c r="S36" s="59" t="str">
        <f>IF(S34="","",VLOOKUP(S34,'[2]シフト記号表（勤務時間帯）'!$C$6:$U$35,19,FALSE))</f>
        <v/>
      </c>
      <c r="T36" s="60" t="str">
        <f>IF(T34="","",VLOOKUP(T34,'[2]シフト記号表（勤務時間帯）'!$C$6:$U$35,19,FALSE))</f>
        <v/>
      </c>
      <c r="U36" s="60" t="str">
        <f>IF(U34="","",VLOOKUP(U34,'[2]シフト記号表（勤務時間帯）'!$C$6:$U$35,19,FALSE))</f>
        <v/>
      </c>
      <c r="V36" s="60" t="str">
        <f>IF(V34="","",VLOOKUP(V34,'[2]シフト記号表（勤務時間帯）'!$C$6:$U$35,19,FALSE))</f>
        <v/>
      </c>
      <c r="W36" s="60" t="str">
        <f>IF(W34="","",VLOOKUP(W34,'[2]シフト記号表（勤務時間帯）'!$C$6:$U$35,19,FALSE))</f>
        <v/>
      </c>
      <c r="X36" s="60" t="str">
        <f>IF(X34="","",VLOOKUP(X34,'[2]シフト記号表（勤務時間帯）'!$C$6:$U$35,19,FALSE))</f>
        <v/>
      </c>
      <c r="Y36" s="61" t="str">
        <f>IF(Y34="","",VLOOKUP(Y34,'[2]シフト記号表（勤務時間帯）'!$C$6:$U$35,19,FALSE))</f>
        <v/>
      </c>
      <c r="Z36" s="59" t="str">
        <f>IF(Z34="","",VLOOKUP(Z34,'[2]シフト記号表（勤務時間帯）'!$C$6:$U$35,19,FALSE))</f>
        <v/>
      </c>
      <c r="AA36" s="60" t="str">
        <f>IF(AA34="","",VLOOKUP(AA34,'[2]シフト記号表（勤務時間帯）'!$C$6:$U$35,19,FALSE))</f>
        <v/>
      </c>
      <c r="AB36" s="60" t="str">
        <f>IF(AB34="","",VLOOKUP(AB34,'[2]シフト記号表（勤務時間帯）'!$C$6:$U$35,19,FALSE))</f>
        <v/>
      </c>
      <c r="AC36" s="60" t="str">
        <f>IF(AC34="","",VLOOKUP(AC34,'[2]シフト記号表（勤務時間帯）'!$C$6:$U$35,19,FALSE))</f>
        <v/>
      </c>
      <c r="AD36" s="60" t="str">
        <f>IF(AD34="","",VLOOKUP(AD34,'[2]シフト記号表（勤務時間帯）'!$C$6:$U$35,19,FALSE))</f>
        <v/>
      </c>
      <c r="AE36" s="60" t="str">
        <f>IF(AE34="","",VLOOKUP(AE34,'[2]シフト記号表（勤務時間帯）'!$C$6:$U$35,19,FALSE))</f>
        <v/>
      </c>
      <c r="AF36" s="61" t="str">
        <f>IF(AF34="","",VLOOKUP(AF34,'[2]シフト記号表（勤務時間帯）'!$C$6:$U$35,19,FALSE))</f>
        <v/>
      </c>
      <c r="AG36" s="59" t="str">
        <f>IF(AG34="","",VLOOKUP(AG34,'[2]シフト記号表（勤務時間帯）'!$C$6:$U$35,19,FALSE))</f>
        <v/>
      </c>
      <c r="AH36" s="60" t="str">
        <f>IF(AH34="","",VLOOKUP(AH34,'[2]シフト記号表（勤務時間帯）'!$C$6:$U$35,19,FALSE))</f>
        <v/>
      </c>
      <c r="AI36" s="60" t="str">
        <f>IF(AI34="","",VLOOKUP(AI34,'[2]シフト記号表（勤務時間帯）'!$C$6:$U$35,19,FALSE))</f>
        <v/>
      </c>
      <c r="AJ36" s="60" t="str">
        <f>IF(AJ34="","",VLOOKUP(AJ34,'[2]シフト記号表（勤務時間帯）'!$C$6:$U$35,19,FALSE))</f>
        <v/>
      </c>
      <c r="AK36" s="60" t="str">
        <f>IF(AK34="","",VLOOKUP(AK34,'[2]シフト記号表（勤務時間帯）'!$C$6:$U$35,19,FALSE))</f>
        <v/>
      </c>
      <c r="AL36" s="60" t="str">
        <f>IF(AL34="","",VLOOKUP(AL34,'[2]シフト記号表（勤務時間帯）'!$C$6:$U$35,19,FALSE))</f>
        <v/>
      </c>
      <c r="AM36" s="61" t="str">
        <f>IF(AM34="","",VLOOKUP(AM34,'[2]シフト記号表（勤務時間帯）'!$C$6:$U$35,19,FALSE))</f>
        <v/>
      </c>
      <c r="AN36" s="59" t="str">
        <f>IF(AN34="","",VLOOKUP(AN34,'[2]シフト記号表（勤務時間帯）'!$C$6:$U$35,19,FALSE))</f>
        <v/>
      </c>
      <c r="AO36" s="60" t="str">
        <f>IF(AO34="","",VLOOKUP(AO34,'[2]シフト記号表（勤務時間帯）'!$C$6:$U$35,19,FALSE))</f>
        <v/>
      </c>
      <c r="AP36" s="60" t="str">
        <f>IF(AP34="","",VLOOKUP(AP34,'[2]シフト記号表（勤務時間帯）'!$C$6:$U$35,19,FALSE))</f>
        <v/>
      </c>
      <c r="AQ36" s="60" t="str">
        <f>IF(AQ34="","",VLOOKUP(AQ34,'[2]シフト記号表（勤務時間帯）'!$C$6:$U$35,19,FALSE))</f>
        <v/>
      </c>
      <c r="AR36" s="60" t="str">
        <f>IF(AR34="","",VLOOKUP(AR34,'[2]シフト記号表（勤務時間帯）'!$C$6:$U$35,19,FALSE))</f>
        <v/>
      </c>
      <c r="AS36" s="60" t="str">
        <f>IF(AS34="","",VLOOKUP(AS34,'[2]シフト記号表（勤務時間帯）'!$C$6:$U$35,19,FALSE))</f>
        <v/>
      </c>
      <c r="AT36" s="61" t="str">
        <f>IF(AT34="","",VLOOKUP(AT34,'[2]シフト記号表（勤務時間帯）'!$C$6:$U$35,19,FALSE))</f>
        <v/>
      </c>
      <c r="AU36" s="59" t="str">
        <f>IF(AU34="","",VLOOKUP(AU34,'[2]シフト記号表（勤務時間帯）'!$C$6:$U$35,19,FALSE))</f>
        <v/>
      </c>
      <c r="AV36" s="60" t="str">
        <f>IF(AV34="","",VLOOKUP(AV34,'[2]シフト記号表（勤務時間帯）'!$C$6:$U$35,19,FALSE))</f>
        <v/>
      </c>
      <c r="AW36" s="60" t="str">
        <f>IF(AW34="","",VLOOKUP(AW34,'[2]シフト記号表（勤務時間帯）'!$C$6:$U$35,19,FALSE))</f>
        <v/>
      </c>
      <c r="AX36" s="381">
        <f>IF($BB$3="４週",SUM(S36:AT36),IF($BB$3="暦月",SUM(S36:AW36),""))</f>
        <v>0</v>
      </c>
      <c r="AY36" s="382"/>
      <c r="AZ36" s="383">
        <f>IF($BB$3="４週",AX36/4,IF($BB$3="暦月",'通所介護（1枚版）'!AX36/('通所介護（1枚版）'!$BB$8/7),""))</f>
        <v>0</v>
      </c>
      <c r="BA36" s="384"/>
      <c r="BB36" s="276"/>
      <c r="BC36" s="277"/>
      <c r="BD36" s="277"/>
      <c r="BE36" s="277"/>
      <c r="BF36" s="278"/>
    </row>
    <row r="37" spans="2:58" ht="20.25" customHeight="1" x14ac:dyDescent="0.2">
      <c r="B37" s="385">
        <f>B34+1</f>
        <v>6</v>
      </c>
      <c r="C37" s="294"/>
      <c r="D37" s="295"/>
      <c r="E37" s="296"/>
      <c r="F37" s="126"/>
      <c r="G37" s="282"/>
      <c r="H37" s="284"/>
      <c r="I37" s="264"/>
      <c r="J37" s="264"/>
      <c r="K37" s="265"/>
      <c r="L37" s="285"/>
      <c r="M37" s="286"/>
      <c r="N37" s="286"/>
      <c r="O37" s="287"/>
      <c r="P37" s="630" t="s">
        <v>377</v>
      </c>
      <c r="Q37" s="631"/>
      <c r="R37" s="632"/>
      <c r="S37" s="20"/>
      <c r="T37" s="21"/>
      <c r="U37" s="21"/>
      <c r="V37" s="21"/>
      <c r="W37" s="21"/>
      <c r="X37" s="21"/>
      <c r="Y37" s="22"/>
      <c r="Z37" s="20"/>
      <c r="AA37" s="21"/>
      <c r="AB37" s="21"/>
      <c r="AC37" s="21"/>
      <c r="AD37" s="21"/>
      <c r="AE37" s="21"/>
      <c r="AF37" s="22"/>
      <c r="AG37" s="20"/>
      <c r="AH37" s="21"/>
      <c r="AI37" s="21"/>
      <c r="AJ37" s="21"/>
      <c r="AK37" s="21"/>
      <c r="AL37" s="21"/>
      <c r="AM37" s="22"/>
      <c r="AN37" s="20"/>
      <c r="AO37" s="21"/>
      <c r="AP37" s="21"/>
      <c r="AQ37" s="21"/>
      <c r="AR37" s="21"/>
      <c r="AS37" s="21"/>
      <c r="AT37" s="22"/>
      <c r="AU37" s="20"/>
      <c r="AV37" s="21"/>
      <c r="AW37" s="21"/>
      <c r="AX37" s="434"/>
      <c r="AY37" s="435"/>
      <c r="AZ37" s="436"/>
      <c r="BA37" s="437"/>
      <c r="BB37" s="291"/>
      <c r="BC37" s="292"/>
      <c r="BD37" s="292"/>
      <c r="BE37" s="292"/>
      <c r="BF37" s="293"/>
    </row>
    <row r="38" spans="2:58" ht="20.25" customHeight="1" x14ac:dyDescent="0.2">
      <c r="B38" s="385"/>
      <c r="C38" s="297"/>
      <c r="D38" s="633"/>
      <c r="E38" s="298"/>
      <c r="F38" s="23"/>
      <c r="G38" s="259"/>
      <c r="H38" s="263"/>
      <c r="I38" s="264"/>
      <c r="J38" s="264"/>
      <c r="K38" s="265"/>
      <c r="L38" s="269"/>
      <c r="M38" s="622"/>
      <c r="N38" s="622"/>
      <c r="O38" s="270"/>
      <c r="P38" s="623" t="s">
        <v>380</v>
      </c>
      <c r="Q38" s="624"/>
      <c r="R38" s="625"/>
      <c r="S38" s="56" t="str">
        <f>IF(S37="","",VLOOKUP(S37,'[2]シフト記号表（勤務時間帯）'!$C$6:$K$35,9,FALSE))</f>
        <v/>
      </c>
      <c r="T38" s="57" t="str">
        <f>IF(T37="","",VLOOKUP(T37,'[2]シフト記号表（勤務時間帯）'!$C$6:$K$35,9,FALSE))</f>
        <v/>
      </c>
      <c r="U38" s="57" t="str">
        <f>IF(U37="","",VLOOKUP(U37,'[2]シフト記号表（勤務時間帯）'!$C$6:$K$35,9,FALSE))</f>
        <v/>
      </c>
      <c r="V38" s="57" t="str">
        <f>IF(V37="","",VLOOKUP(V37,'[2]シフト記号表（勤務時間帯）'!$C$6:$K$35,9,FALSE))</f>
        <v/>
      </c>
      <c r="W38" s="57" t="str">
        <f>IF(W37="","",VLOOKUP(W37,'[2]シフト記号表（勤務時間帯）'!$C$6:$K$35,9,FALSE))</f>
        <v/>
      </c>
      <c r="X38" s="57" t="str">
        <f>IF(X37="","",VLOOKUP(X37,'[2]シフト記号表（勤務時間帯）'!$C$6:$K$35,9,FALSE))</f>
        <v/>
      </c>
      <c r="Y38" s="58" t="str">
        <f>IF(Y37="","",VLOOKUP(Y37,'[2]シフト記号表（勤務時間帯）'!$C$6:$K$35,9,FALSE))</f>
        <v/>
      </c>
      <c r="Z38" s="56" t="str">
        <f>IF(Z37="","",VLOOKUP(Z37,'[2]シフト記号表（勤務時間帯）'!$C$6:$K$35,9,FALSE))</f>
        <v/>
      </c>
      <c r="AA38" s="57" t="str">
        <f>IF(AA37="","",VLOOKUP(AA37,'[2]シフト記号表（勤務時間帯）'!$C$6:$K$35,9,FALSE))</f>
        <v/>
      </c>
      <c r="AB38" s="57" t="str">
        <f>IF(AB37="","",VLOOKUP(AB37,'[2]シフト記号表（勤務時間帯）'!$C$6:$K$35,9,FALSE))</f>
        <v/>
      </c>
      <c r="AC38" s="57" t="str">
        <f>IF(AC37="","",VLOOKUP(AC37,'[2]シフト記号表（勤務時間帯）'!$C$6:$K$35,9,FALSE))</f>
        <v/>
      </c>
      <c r="AD38" s="57" t="str">
        <f>IF(AD37="","",VLOOKUP(AD37,'[2]シフト記号表（勤務時間帯）'!$C$6:$K$35,9,FALSE))</f>
        <v/>
      </c>
      <c r="AE38" s="57" t="str">
        <f>IF(AE37="","",VLOOKUP(AE37,'[2]シフト記号表（勤務時間帯）'!$C$6:$K$35,9,FALSE))</f>
        <v/>
      </c>
      <c r="AF38" s="58" t="str">
        <f>IF(AF37="","",VLOOKUP(AF37,'[2]シフト記号表（勤務時間帯）'!$C$6:$K$35,9,FALSE))</f>
        <v/>
      </c>
      <c r="AG38" s="56" t="str">
        <f>IF(AG37="","",VLOOKUP(AG37,'[2]シフト記号表（勤務時間帯）'!$C$6:$K$35,9,FALSE))</f>
        <v/>
      </c>
      <c r="AH38" s="57" t="str">
        <f>IF(AH37="","",VLOOKUP(AH37,'[2]シフト記号表（勤務時間帯）'!$C$6:$K$35,9,FALSE))</f>
        <v/>
      </c>
      <c r="AI38" s="57" t="str">
        <f>IF(AI37="","",VLOOKUP(AI37,'[2]シフト記号表（勤務時間帯）'!$C$6:$K$35,9,FALSE))</f>
        <v/>
      </c>
      <c r="AJ38" s="57" t="str">
        <f>IF(AJ37="","",VLOOKUP(AJ37,'[2]シフト記号表（勤務時間帯）'!$C$6:$K$35,9,FALSE))</f>
        <v/>
      </c>
      <c r="AK38" s="57" t="str">
        <f>IF(AK37="","",VLOOKUP(AK37,'[2]シフト記号表（勤務時間帯）'!$C$6:$K$35,9,FALSE))</f>
        <v/>
      </c>
      <c r="AL38" s="57" t="str">
        <f>IF(AL37="","",VLOOKUP(AL37,'[2]シフト記号表（勤務時間帯）'!$C$6:$K$35,9,FALSE))</f>
        <v/>
      </c>
      <c r="AM38" s="58" t="str">
        <f>IF(AM37="","",VLOOKUP(AM37,'[2]シフト記号表（勤務時間帯）'!$C$6:$K$35,9,FALSE))</f>
        <v/>
      </c>
      <c r="AN38" s="56" t="str">
        <f>IF(AN37="","",VLOOKUP(AN37,'[2]シフト記号表（勤務時間帯）'!$C$6:$K$35,9,FALSE))</f>
        <v/>
      </c>
      <c r="AO38" s="57" t="str">
        <f>IF(AO37="","",VLOOKUP(AO37,'[2]シフト記号表（勤務時間帯）'!$C$6:$K$35,9,FALSE))</f>
        <v/>
      </c>
      <c r="AP38" s="57" t="str">
        <f>IF(AP37="","",VLOOKUP(AP37,'[2]シフト記号表（勤務時間帯）'!$C$6:$K$35,9,FALSE))</f>
        <v/>
      </c>
      <c r="AQ38" s="57" t="str">
        <f>IF(AQ37="","",VLOOKUP(AQ37,'[2]シフト記号表（勤務時間帯）'!$C$6:$K$35,9,FALSE))</f>
        <v/>
      </c>
      <c r="AR38" s="57" t="str">
        <f>IF(AR37="","",VLOOKUP(AR37,'[2]シフト記号表（勤務時間帯）'!$C$6:$K$35,9,FALSE))</f>
        <v/>
      </c>
      <c r="AS38" s="57" t="str">
        <f>IF(AS37="","",VLOOKUP(AS37,'[2]シフト記号表（勤務時間帯）'!$C$6:$K$35,9,FALSE))</f>
        <v/>
      </c>
      <c r="AT38" s="58" t="str">
        <f>IF(AT37="","",VLOOKUP(AT37,'[2]シフト記号表（勤務時間帯）'!$C$6:$K$35,9,FALSE))</f>
        <v/>
      </c>
      <c r="AU38" s="56" t="str">
        <f>IF(AU37="","",VLOOKUP(AU37,'[2]シフト記号表（勤務時間帯）'!$C$6:$K$35,9,FALSE))</f>
        <v/>
      </c>
      <c r="AV38" s="57" t="str">
        <f>IF(AV37="","",VLOOKUP(AV37,'[2]シフト記号表（勤務時間帯）'!$C$6:$K$35,9,FALSE))</f>
        <v/>
      </c>
      <c r="AW38" s="57" t="str">
        <f>IF(AW37="","",VLOOKUP(AW37,'[2]シフト記号表（勤務時間帯）'!$C$6:$K$35,9,FALSE))</f>
        <v/>
      </c>
      <c r="AX38" s="377">
        <f>IF($BB$3="４週",SUM(S38:AT38),IF($BB$3="暦月",SUM(S38:AW38),""))</f>
        <v>0</v>
      </c>
      <c r="AY38" s="378"/>
      <c r="AZ38" s="379">
        <f>IF($BB$3="４週",AX38/4,IF($BB$3="暦月",'通所介護（1枚版）'!AX38/('通所介護（1枚版）'!$BB$8/7),""))</f>
        <v>0</v>
      </c>
      <c r="BA38" s="380"/>
      <c r="BB38" s="274"/>
      <c r="BC38" s="626"/>
      <c r="BD38" s="626"/>
      <c r="BE38" s="626"/>
      <c r="BF38" s="275"/>
    </row>
    <row r="39" spans="2:58" ht="20.25" customHeight="1" x14ac:dyDescent="0.2">
      <c r="B39" s="385"/>
      <c r="C39" s="299"/>
      <c r="D39" s="300"/>
      <c r="E39" s="301"/>
      <c r="F39" s="23">
        <f>C37</f>
        <v>0</v>
      </c>
      <c r="G39" s="283"/>
      <c r="H39" s="263"/>
      <c r="I39" s="264"/>
      <c r="J39" s="264"/>
      <c r="K39" s="265"/>
      <c r="L39" s="288"/>
      <c r="M39" s="289"/>
      <c r="N39" s="289"/>
      <c r="O39" s="290"/>
      <c r="P39" s="627" t="s">
        <v>381</v>
      </c>
      <c r="Q39" s="628"/>
      <c r="R39" s="629"/>
      <c r="S39" s="59" t="str">
        <f>IF(S37="","",VLOOKUP(S37,'[2]シフト記号表（勤務時間帯）'!$C$6:$U$35,19,FALSE))</f>
        <v/>
      </c>
      <c r="T39" s="60" t="str">
        <f>IF(T37="","",VLOOKUP(T37,'[2]シフト記号表（勤務時間帯）'!$C$6:$U$35,19,FALSE))</f>
        <v/>
      </c>
      <c r="U39" s="60" t="str">
        <f>IF(U37="","",VLOOKUP(U37,'[2]シフト記号表（勤務時間帯）'!$C$6:$U$35,19,FALSE))</f>
        <v/>
      </c>
      <c r="V39" s="60" t="str">
        <f>IF(V37="","",VLOOKUP(V37,'[2]シフト記号表（勤務時間帯）'!$C$6:$U$35,19,FALSE))</f>
        <v/>
      </c>
      <c r="W39" s="60" t="str">
        <f>IF(W37="","",VLOOKUP(W37,'[2]シフト記号表（勤務時間帯）'!$C$6:$U$35,19,FALSE))</f>
        <v/>
      </c>
      <c r="X39" s="60" t="str">
        <f>IF(X37="","",VLOOKUP(X37,'[2]シフト記号表（勤務時間帯）'!$C$6:$U$35,19,FALSE))</f>
        <v/>
      </c>
      <c r="Y39" s="61" t="str">
        <f>IF(Y37="","",VLOOKUP(Y37,'[2]シフト記号表（勤務時間帯）'!$C$6:$U$35,19,FALSE))</f>
        <v/>
      </c>
      <c r="Z39" s="59" t="str">
        <f>IF(Z37="","",VLOOKUP(Z37,'[2]シフト記号表（勤務時間帯）'!$C$6:$U$35,19,FALSE))</f>
        <v/>
      </c>
      <c r="AA39" s="60" t="str">
        <f>IF(AA37="","",VLOOKUP(AA37,'[2]シフト記号表（勤務時間帯）'!$C$6:$U$35,19,FALSE))</f>
        <v/>
      </c>
      <c r="AB39" s="60" t="str">
        <f>IF(AB37="","",VLOOKUP(AB37,'[2]シフト記号表（勤務時間帯）'!$C$6:$U$35,19,FALSE))</f>
        <v/>
      </c>
      <c r="AC39" s="60" t="str">
        <f>IF(AC37="","",VLOOKUP(AC37,'[2]シフト記号表（勤務時間帯）'!$C$6:$U$35,19,FALSE))</f>
        <v/>
      </c>
      <c r="AD39" s="60" t="str">
        <f>IF(AD37="","",VLOOKUP(AD37,'[2]シフト記号表（勤務時間帯）'!$C$6:$U$35,19,FALSE))</f>
        <v/>
      </c>
      <c r="AE39" s="60" t="str">
        <f>IF(AE37="","",VLOOKUP(AE37,'[2]シフト記号表（勤務時間帯）'!$C$6:$U$35,19,FALSE))</f>
        <v/>
      </c>
      <c r="AF39" s="61" t="str">
        <f>IF(AF37="","",VLOOKUP(AF37,'[2]シフト記号表（勤務時間帯）'!$C$6:$U$35,19,FALSE))</f>
        <v/>
      </c>
      <c r="AG39" s="59" t="str">
        <f>IF(AG37="","",VLOOKUP(AG37,'[2]シフト記号表（勤務時間帯）'!$C$6:$U$35,19,FALSE))</f>
        <v/>
      </c>
      <c r="AH39" s="60" t="str">
        <f>IF(AH37="","",VLOOKUP(AH37,'[2]シフト記号表（勤務時間帯）'!$C$6:$U$35,19,FALSE))</f>
        <v/>
      </c>
      <c r="AI39" s="60" t="str">
        <f>IF(AI37="","",VLOOKUP(AI37,'[2]シフト記号表（勤務時間帯）'!$C$6:$U$35,19,FALSE))</f>
        <v/>
      </c>
      <c r="AJ39" s="60" t="str">
        <f>IF(AJ37="","",VLOOKUP(AJ37,'[2]シフト記号表（勤務時間帯）'!$C$6:$U$35,19,FALSE))</f>
        <v/>
      </c>
      <c r="AK39" s="60" t="str">
        <f>IF(AK37="","",VLOOKUP(AK37,'[2]シフト記号表（勤務時間帯）'!$C$6:$U$35,19,FALSE))</f>
        <v/>
      </c>
      <c r="AL39" s="60" t="str">
        <f>IF(AL37="","",VLOOKUP(AL37,'[2]シフト記号表（勤務時間帯）'!$C$6:$U$35,19,FALSE))</f>
        <v/>
      </c>
      <c r="AM39" s="61" t="str">
        <f>IF(AM37="","",VLOOKUP(AM37,'[2]シフト記号表（勤務時間帯）'!$C$6:$U$35,19,FALSE))</f>
        <v/>
      </c>
      <c r="AN39" s="59" t="str">
        <f>IF(AN37="","",VLOOKUP(AN37,'[2]シフト記号表（勤務時間帯）'!$C$6:$U$35,19,FALSE))</f>
        <v/>
      </c>
      <c r="AO39" s="60" t="str">
        <f>IF(AO37="","",VLOOKUP(AO37,'[2]シフト記号表（勤務時間帯）'!$C$6:$U$35,19,FALSE))</f>
        <v/>
      </c>
      <c r="AP39" s="60" t="str">
        <f>IF(AP37="","",VLOOKUP(AP37,'[2]シフト記号表（勤務時間帯）'!$C$6:$U$35,19,FALSE))</f>
        <v/>
      </c>
      <c r="AQ39" s="60" t="str">
        <f>IF(AQ37="","",VLOOKUP(AQ37,'[2]シフト記号表（勤務時間帯）'!$C$6:$U$35,19,FALSE))</f>
        <v/>
      </c>
      <c r="AR39" s="60" t="str">
        <f>IF(AR37="","",VLOOKUP(AR37,'[2]シフト記号表（勤務時間帯）'!$C$6:$U$35,19,FALSE))</f>
        <v/>
      </c>
      <c r="AS39" s="60" t="str">
        <f>IF(AS37="","",VLOOKUP(AS37,'[2]シフト記号表（勤務時間帯）'!$C$6:$U$35,19,FALSE))</f>
        <v/>
      </c>
      <c r="AT39" s="61" t="str">
        <f>IF(AT37="","",VLOOKUP(AT37,'[2]シフト記号表（勤務時間帯）'!$C$6:$U$35,19,FALSE))</f>
        <v/>
      </c>
      <c r="AU39" s="59" t="str">
        <f>IF(AU37="","",VLOOKUP(AU37,'[2]シフト記号表（勤務時間帯）'!$C$6:$U$35,19,FALSE))</f>
        <v/>
      </c>
      <c r="AV39" s="60" t="str">
        <f>IF(AV37="","",VLOOKUP(AV37,'[2]シフト記号表（勤務時間帯）'!$C$6:$U$35,19,FALSE))</f>
        <v/>
      </c>
      <c r="AW39" s="60" t="str">
        <f>IF(AW37="","",VLOOKUP(AW37,'[2]シフト記号表（勤務時間帯）'!$C$6:$U$35,19,FALSE))</f>
        <v/>
      </c>
      <c r="AX39" s="381">
        <f>IF($BB$3="４週",SUM(S39:AT39),IF($BB$3="暦月",SUM(S39:AW39),""))</f>
        <v>0</v>
      </c>
      <c r="AY39" s="382"/>
      <c r="AZ39" s="383">
        <f>IF($BB$3="４週",AX39/4,IF($BB$3="暦月",'通所介護（1枚版）'!AX39/('通所介護（1枚版）'!$BB$8/7),""))</f>
        <v>0</v>
      </c>
      <c r="BA39" s="384"/>
      <c r="BB39" s="276"/>
      <c r="BC39" s="277"/>
      <c r="BD39" s="277"/>
      <c r="BE39" s="277"/>
      <c r="BF39" s="278"/>
    </row>
    <row r="40" spans="2:58" ht="20.25" customHeight="1" x14ac:dyDescent="0.2">
      <c r="B40" s="385">
        <f>B37+1</f>
        <v>7</v>
      </c>
      <c r="C40" s="294"/>
      <c r="D40" s="295"/>
      <c r="E40" s="296"/>
      <c r="F40" s="126"/>
      <c r="G40" s="282"/>
      <c r="H40" s="284"/>
      <c r="I40" s="264"/>
      <c r="J40" s="264"/>
      <c r="K40" s="265"/>
      <c r="L40" s="285"/>
      <c r="M40" s="286"/>
      <c r="N40" s="286"/>
      <c r="O40" s="287"/>
      <c r="P40" s="630" t="s">
        <v>377</v>
      </c>
      <c r="Q40" s="631"/>
      <c r="R40" s="632"/>
      <c r="S40" s="20"/>
      <c r="T40" s="21"/>
      <c r="U40" s="21"/>
      <c r="V40" s="21"/>
      <c r="W40" s="21"/>
      <c r="X40" s="21"/>
      <c r="Y40" s="22"/>
      <c r="Z40" s="20"/>
      <c r="AA40" s="21"/>
      <c r="AB40" s="21"/>
      <c r="AC40" s="21"/>
      <c r="AD40" s="21"/>
      <c r="AE40" s="21"/>
      <c r="AF40" s="22"/>
      <c r="AG40" s="20"/>
      <c r="AH40" s="21"/>
      <c r="AI40" s="21"/>
      <c r="AJ40" s="21"/>
      <c r="AK40" s="21"/>
      <c r="AL40" s="21"/>
      <c r="AM40" s="22"/>
      <c r="AN40" s="20"/>
      <c r="AO40" s="21"/>
      <c r="AP40" s="21"/>
      <c r="AQ40" s="21"/>
      <c r="AR40" s="21"/>
      <c r="AS40" s="21"/>
      <c r="AT40" s="22"/>
      <c r="AU40" s="20"/>
      <c r="AV40" s="21"/>
      <c r="AW40" s="21"/>
      <c r="AX40" s="434"/>
      <c r="AY40" s="435"/>
      <c r="AZ40" s="436"/>
      <c r="BA40" s="437"/>
      <c r="BB40" s="291"/>
      <c r="BC40" s="292"/>
      <c r="BD40" s="292"/>
      <c r="BE40" s="292"/>
      <c r="BF40" s="293"/>
    </row>
    <row r="41" spans="2:58" ht="20.25" customHeight="1" x14ac:dyDescent="0.2">
      <c r="B41" s="385"/>
      <c r="C41" s="297"/>
      <c r="D41" s="633"/>
      <c r="E41" s="298"/>
      <c r="F41" s="23"/>
      <c r="G41" s="259"/>
      <c r="H41" s="263"/>
      <c r="I41" s="264"/>
      <c r="J41" s="264"/>
      <c r="K41" s="265"/>
      <c r="L41" s="269"/>
      <c r="M41" s="622"/>
      <c r="N41" s="622"/>
      <c r="O41" s="270"/>
      <c r="P41" s="623" t="s">
        <v>380</v>
      </c>
      <c r="Q41" s="624"/>
      <c r="R41" s="625"/>
      <c r="S41" s="56" t="str">
        <f>IF(S40="","",VLOOKUP(S40,'[2]シフト記号表（勤務時間帯）'!$C$6:$K$35,9,FALSE))</f>
        <v/>
      </c>
      <c r="T41" s="57" t="str">
        <f>IF(T40="","",VLOOKUP(T40,'[2]シフト記号表（勤務時間帯）'!$C$6:$K$35,9,FALSE))</f>
        <v/>
      </c>
      <c r="U41" s="57" t="str">
        <f>IF(U40="","",VLOOKUP(U40,'[2]シフト記号表（勤務時間帯）'!$C$6:$K$35,9,FALSE))</f>
        <v/>
      </c>
      <c r="V41" s="57" t="str">
        <f>IF(V40="","",VLOOKUP(V40,'[2]シフト記号表（勤務時間帯）'!$C$6:$K$35,9,FALSE))</f>
        <v/>
      </c>
      <c r="W41" s="57" t="str">
        <f>IF(W40="","",VLOOKUP(W40,'[2]シフト記号表（勤務時間帯）'!$C$6:$K$35,9,FALSE))</f>
        <v/>
      </c>
      <c r="X41" s="57" t="str">
        <f>IF(X40="","",VLOOKUP(X40,'[2]シフト記号表（勤務時間帯）'!$C$6:$K$35,9,FALSE))</f>
        <v/>
      </c>
      <c r="Y41" s="58" t="str">
        <f>IF(Y40="","",VLOOKUP(Y40,'[2]シフト記号表（勤務時間帯）'!$C$6:$K$35,9,FALSE))</f>
        <v/>
      </c>
      <c r="Z41" s="56" t="str">
        <f>IF(Z40="","",VLOOKUP(Z40,'[2]シフト記号表（勤務時間帯）'!$C$6:$K$35,9,FALSE))</f>
        <v/>
      </c>
      <c r="AA41" s="57" t="str">
        <f>IF(AA40="","",VLOOKUP(AA40,'[2]シフト記号表（勤務時間帯）'!$C$6:$K$35,9,FALSE))</f>
        <v/>
      </c>
      <c r="AB41" s="57" t="str">
        <f>IF(AB40="","",VLOOKUP(AB40,'[2]シフト記号表（勤務時間帯）'!$C$6:$K$35,9,FALSE))</f>
        <v/>
      </c>
      <c r="AC41" s="57" t="str">
        <f>IF(AC40="","",VLOOKUP(AC40,'[2]シフト記号表（勤務時間帯）'!$C$6:$K$35,9,FALSE))</f>
        <v/>
      </c>
      <c r="AD41" s="57" t="str">
        <f>IF(AD40="","",VLOOKUP(AD40,'[2]シフト記号表（勤務時間帯）'!$C$6:$K$35,9,FALSE))</f>
        <v/>
      </c>
      <c r="AE41" s="57" t="str">
        <f>IF(AE40="","",VLOOKUP(AE40,'[2]シフト記号表（勤務時間帯）'!$C$6:$K$35,9,FALSE))</f>
        <v/>
      </c>
      <c r="AF41" s="58" t="str">
        <f>IF(AF40="","",VLOOKUP(AF40,'[2]シフト記号表（勤務時間帯）'!$C$6:$K$35,9,FALSE))</f>
        <v/>
      </c>
      <c r="AG41" s="56" t="str">
        <f>IF(AG40="","",VLOOKUP(AG40,'[2]シフト記号表（勤務時間帯）'!$C$6:$K$35,9,FALSE))</f>
        <v/>
      </c>
      <c r="AH41" s="57" t="str">
        <f>IF(AH40="","",VLOOKUP(AH40,'[2]シフト記号表（勤務時間帯）'!$C$6:$K$35,9,FALSE))</f>
        <v/>
      </c>
      <c r="AI41" s="57" t="str">
        <f>IF(AI40="","",VLOOKUP(AI40,'[2]シフト記号表（勤務時間帯）'!$C$6:$K$35,9,FALSE))</f>
        <v/>
      </c>
      <c r="AJ41" s="57" t="str">
        <f>IF(AJ40="","",VLOOKUP(AJ40,'[2]シフト記号表（勤務時間帯）'!$C$6:$K$35,9,FALSE))</f>
        <v/>
      </c>
      <c r="AK41" s="57" t="str">
        <f>IF(AK40="","",VLOOKUP(AK40,'[2]シフト記号表（勤務時間帯）'!$C$6:$K$35,9,FALSE))</f>
        <v/>
      </c>
      <c r="AL41" s="57" t="str">
        <f>IF(AL40="","",VLOOKUP(AL40,'[2]シフト記号表（勤務時間帯）'!$C$6:$K$35,9,FALSE))</f>
        <v/>
      </c>
      <c r="AM41" s="58" t="str">
        <f>IF(AM40="","",VLOOKUP(AM40,'[2]シフト記号表（勤務時間帯）'!$C$6:$K$35,9,FALSE))</f>
        <v/>
      </c>
      <c r="AN41" s="56" t="str">
        <f>IF(AN40="","",VLOOKUP(AN40,'[2]シフト記号表（勤務時間帯）'!$C$6:$K$35,9,FALSE))</f>
        <v/>
      </c>
      <c r="AO41" s="57" t="str">
        <f>IF(AO40="","",VLOOKUP(AO40,'[2]シフト記号表（勤務時間帯）'!$C$6:$K$35,9,FALSE))</f>
        <v/>
      </c>
      <c r="AP41" s="57" t="str">
        <f>IF(AP40="","",VLOOKUP(AP40,'[2]シフト記号表（勤務時間帯）'!$C$6:$K$35,9,FALSE))</f>
        <v/>
      </c>
      <c r="AQ41" s="57" t="str">
        <f>IF(AQ40="","",VLOOKUP(AQ40,'[2]シフト記号表（勤務時間帯）'!$C$6:$K$35,9,FALSE))</f>
        <v/>
      </c>
      <c r="AR41" s="57" t="str">
        <f>IF(AR40="","",VLOOKUP(AR40,'[2]シフト記号表（勤務時間帯）'!$C$6:$K$35,9,FALSE))</f>
        <v/>
      </c>
      <c r="AS41" s="57" t="str">
        <f>IF(AS40="","",VLOOKUP(AS40,'[2]シフト記号表（勤務時間帯）'!$C$6:$K$35,9,FALSE))</f>
        <v/>
      </c>
      <c r="AT41" s="58" t="str">
        <f>IF(AT40="","",VLOOKUP(AT40,'[2]シフト記号表（勤務時間帯）'!$C$6:$K$35,9,FALSE))</f>
        <v/>
      </c>
      <c r="AU41" s="56" t="str">
        <f>IF(AU40="","",VLOOKUP(AU40,'[2]シフト記号表（勤務時間帯）'!$C$6:$K$35,9,FALSE))</f>
        <v/>
      </c>
      <c r="AV41" s="57" t="str">
        <f>IF(AV40="","",VLOOKUP(AV40,'[2]シフト記号表（勤務時間帯）'!$C$6:$K$35,9,FALSE))</f>
        <v/>
      </c>
      <c r="AW41" s="57" t="str">
        <f>IF(AW40="","",VLOOKUP(AW40,'[2]シフト記号表（勤務時間帯）'!$C$6:$K$35,9,FALSE))</f>
        <v/>
      </c>
      <c r="AX41" s="377">
        <f>IF($BB$3="４週",SUM(S41:AT41),IF($BB$3="暦月",SUM(S41:AW41),""))</f>
        <v>0</v>
      </c>
      <c r="AY41" s="378"/>
      <c r="AZ41" s="379">
        <f>IF($BB$3="４週",AX41/4,IF($BB$3="暦月",'通所介護（1枚版）'!AX41/('通所介護（1枚版）'!$BB$8/7),""))</f>
        <v>0</v>
      </c>
      <c r="BA41" s="380"/>
      <c r="BB41" s="274"/>
      <c r="BC41" s="626"/>
      <c r="BD41" s="626"/>
      <c r="BE41" s="626"/>
      <c r="BF41" s="275"/>
    </row>
    <row r="42" spans="2:58" ht="20.25" customHeight="1" x14ac:dyDescent="0.2">
      <c r="B42" s="385"/>
      <c r="C42" s="299"/>
      <c r="D42" s="300"/>
      <c r="E42" s="301"/>
      <c r="F42" s="23">
        <f>C40</f>
        <v>0</v>
      </c>
      <c r="G42" s="283"/>
      <c r="H42" s="263"/>
      <c r="I42" s="264"/>
      <c r="J42" s="264"/>
      <c r="K42" s="265"/>
      <c r="L42" s="288"/>
      <c r="M42" s="289"/>
      <c r="N42" s="289"/>
      <c r="O42" s="290"/>
      <c r="P42" s="627" t="s">
        <v>381</v>
      </c>
      <c r="Q42" s="628"/>
      <c r="R42" s="629"/>
      <c r="S42" s="59" t="str">
        <f>IF(S40="","",VLOOKUP(S40,'[2]シフト記号表（勤務時間帯）'!$C$6:$U$35,19,FALSE))</f>
        <v/>
      </c>
      <c r="T42" s="60" t="str">
        <f>IF(T40="","",VLOOKUP(T40,'[2]シフト記号表（勤務時間帯）'!$C$6:$U$35,19,FALSE))</f>
        <v/>
      </c>
      <c r="U42" s="60" t="str">
        <f>IF(U40="","",VLOOKUP(U40,'[2]シフト記号表（勤務時間帯）'!$C$6:$U$35,19,FALSE))</f>
        <v/>
      </c>
      <c r="V42" s="60" t="str">
        <f>IF(V40="","",VLOOKUP(V40,'[2]シフト記号表（勤務時間帯）'!$C$6:$U$35,19,FALSE))</f>
        <v/>
      </c>
      <c r="W42" s="60" t="str">
        <f>IF(W40="","",VLOOKUP(W40,'[2]シフト記号表（勤務時間帯）'!$C$6:$U$35,19,FALSE))</f>
        <v/>
      </c>
      <c r="X42" s="60" t="str">
        <f>IF(X40="","",VLOOKUP(X40,'[2]シフト記号表（勤務時間帯）'!$C$6:$U$35,19,FALSE))</f>
        <v/>
      </c>
      <c r="Y42" s="61" t="str">
        <f>IF(Y40="","",VLOOKUP(Y40,'[2]シフト記号表（勤務時間帯）'!$C$6:$U$35,19,FALSE))</f>
        <v/>
      </c>
      <c r="Z42" s="59" t="str">
        <f>IF(Z40="","",VLOOKUP(Z40,'[2]シフト記号表（勤務時間帯）'!$C$6:$U$35,19,FALSE))</f>
        <v/>
      </c>
      <c r="AA42" s="60" t="str">
        <f>IF(AA40="","",VLOOKUP(AA40,'[2]シフト記号表（勤務時間帯）'!$C$6:$U$35,19,FALSE))</f>
        <v/>
      </c>
      <c r="AB42" s="60" t="str">
        <f>IF(AB40="","",VLOOKUP(AB40,'[2]シフト記号表（勤務時間帯）'!$C$6:$U$35,19,FALSE))</f>
        <v/>
      </c>
      <c r="AC42" s="60" t="str">
        <f>IF(AC40="","",VLOOKUP(AC40,'[2]シフト記号表（勤務時間帯）'!$C$6:$U$35,19,FALSE))</f>
        <v/>
      </c>
      <c r="AD42" s="60" t="str">
        <f>IF(AD40="","",VLOOKUP(AD40,'[2]シフト記号表（勤務時間帯）'!$C$6:$U$35,19,FALSE))</f>
        <v/>
      </c>
      <c r="AE42" s="60" t="str">
        <f>IF(AE40="","",VLOOKUP(AE40,'[2]シフト記号表（勤務時間帯）'!$C$6:$U$35,19,FALSE))</f>
        <v/>
      </c>
      <c r="AF42" s="61" t="str">
        <f>IF(AF40="","",VLOOKUP(AF40,'[2]シフト記号表（勤務時間帯）'!$C$6:$U$35,19,FALSE))</f>
        <v/>
      </c>
      <c r="AG42" s="59" t="str">
        <f>IF(AG40="","",VLOOKUP(AG40,'[2]シフト記号表（勤務時間帯）'!$C$6:$U$35,19,FALSE))</f>
        <v/>
      </c>
      <c r="AH42" s="60" t="str">
        <f>IF(AH40="","",VLOOKUP(AH40,'[2]シフト記号表（勤務時間帯）'!$C$6:$U$35,19,FALSE))</f>
        <v/>
      </c>
      <c r="AI42" s="60" t="str">
        <f>IF(AI40="","",VLOOKUP(AI40,'[2]シフト記号表（勤務時間帯）'!$C$6:$U$35,19,FALSE))</f>
        <v/>
      </c>
      <c r="AJ42" s="60" t="str">
        <f>IF(AJ40="","",VLOOKUP(AJ40,'[2]シフト記号表（勤務時間帯）'!$C$6:$U$35,19,FALSE))</f>
        <v/>
      </c>
      <c r="AK42" s="60" t="str">
        <f>IF(AK40="","",VLOOKUP(AK40,'[2]シフト記号表（勤務時間帯）'!$C$6:$U$35,19,FALSE))</f>
        <v/>
      </c>
      <c r="AL42" s="60" t="str">
        <f>IF(AL40="","",VLOOKUP(AL40,'[2]シフト記号表（勤務時間帯）'!$C$6:$U$35,19,FALSE))</f>
        <v/>
      </c>
      <c r="AM42" s="61" t="str">
        <f>IF(AM40="","",VLOOKUP(AM40,'[2]シフト記号表（勤務時間帯）'!$C$6:$U$35,19,FALSE))</f>
        <v/>
      </c>
      <c r="AN42" s="59" t="str">
        <f>IF(AN40="","",VLOOKUP(AN40,'[2]シフト記号表（勤務時間帯）'!$C$6:$U$35,19,FALSE))</f>
        <v/>
      </c>
      <c r="AO42" s="60" t="str">
        <f>IF(AO40="","",VLOOKUP(AO40,'[2]シフト記号表（勤務時間帯）'!$C$6:$U$35,19,FALSE))</f>
        <v/>
      </c>
      <c r="AP42" s="60" t="str">
        <f>IF(AP40="","",VLOOKUP(AP40,'[2]シフト記号表（勤務時間帯）'!$C$6:$U$35,19,FALSE))</f>
        <v/>
      </c>
      <c r="AQ42" s="60" t="str">
        <f>IF(AQ40="","",VLOOKUP(AQ40,'[2]シフト記号表（勤務時間帯）'!$C$6:$U$35,19,FALSE))</f>
        <v/>
      </c>
      <c r="AR42" s="60" t="str">
        <f>IF(AR40="","",VLOOKUP(AR40,'[2]シフト記号表（勤務時間帯）'!$C$6:$U$35,19,FALSE))</f>
        <v/>
      </c>
      <c r="AS42" s="60" t="str">
        <f>IF(AS40="","",VLOOKUP(AS40,'[2]シフト記号表（勤務時間帯）'!$C$6:$U$35,19,FALSE))</f>
        <v/>
      </c>
      <c r="AT42" s="61" t="str">
        <f>IF(AT40="","",VLOOKUP(AT40,'[2]シフト記号表（勤務時間帯）'!$C$6:$U$35,19,FALSE))</f>
        <v/>
      </c>
      <c r="AU42" s="59" t="str">
        <f>IF(AU40="","",VLOOKUP(AU40,'[2]シフト記号表（勤務時間帯）'!$C$6:$U$35,19,FALSE))</f>
        <v/>
      </c>
      <c r="AV42" s="60" t="str">
        <f>IF(AV40="","",VLOOKUP(AV40,'[2]シフト記号表（勤務時間帯）'!$C$6:$U$35,19,FALSE))</f>
        <v/>
      </c>
      <c r="AW42" s="60" t="str">
        <f>IF(AW40="","",VLOOKUP(AW40,'[2]シフト記号表（勤務時間帯）'!$C$6:$U$35,19,FALSE))</f>
        <v/>
      </c>
      <c r="AX42" s="381">
        <f>IF($BB$3="４週",SUM(S42:AT42),IF($BB$3="暦月",SUM(S42:AW42),""))</f>
        <v>0</v>
      </c>
      <c r="AY42" s="382"/>
      <c r="AZ42" s="383">
        <f>IF($BB$3="４週",AX42/4,IF($BB$3="暦月",'通所介護（1枚版）'!AX42/('通所介護（1枚版）'!$BB$8/7),""))</f>
        <v>0</v>
      </c>
      <c r="BA42" s="384"/>
      <c r="BB42" s="276"/>
      <c r="BC42" s="277"/>
      <c r="BD42" s="277"/>
      <c r="BE42" s="277"/>
      <c r="BF42" s="278"/>
    </row>
    <row r="43" spans="2:58" ht="20.25" customHeight="1" x14ac:dyDescent="0.2">
      <c r="B43" s="385">
        <f>B40+1</f>
        <v>8</v>
      </c>
      <c r="C43" s="294"/>
      <c r="D43" s="295"/>
      <c r="E43" s="296"/>
      <c r="F43" s="126"/>
      <c r="G43" s="282"/>
      <c r="H43" s="284"/>
      <c r="I43" s="264"/>
      <c r="J43" s="264"/>
      <c r="K43" s="265"/>
      <c r="L43" s="285"/>
      <c r="M43" s="286"/>
      <c r="N43" s="286"/>
      <c r="O43" s="287"/>
      <c r="P43" s="630" t="s">
        <v>377</v>
      </c>
      <c r="Q43" s="631"/>
      <c r="R43" s="632"/>
      <c r="S43" s="20"/>
      <c r="T43" s="21"/>
      <c r="U43" s="21"/>
      <c r="V43" s="21"/>
      <c r="W43" s="21"/>
      <c r="X43" s="21"/>
      <c r="Y43" s="22"/>
      <c r="Z43" s="20"/>
      <c r="AA43" s="21"/>
      <c r="AB43" s="21"/>
      <c r="AC43" s="21"/>
      <c r="AD43" s="21"/>
      <c r="AE43" s="21"/>
      <c r="AF43" s="22"/>
      <c r="AG43" s="20"/>
      <c r="AH43" s="21"/>
      <c r="AI43" s="21"/>
      <c r="AJ43" s="21"/>
      <c r="AK43" s="21"/>
      <c r="AL43" s="21"/>
      <c r="AM43" s="22"/>
      <c r="AN43" s="20"/>
      <c r="AO43" s="21"/>
      <c r="AP43" s="21"/>
      <c r="AQ43" s="21"/>
      <c r="AR43" s="21"/>
      <c r="AS43" s="21"/>
      <c r="AT43" s="22"/>
      <c r="AU43" s="20"/>
      <c r="AV43" s="21"/>
      <c r="AW43" s="21"/>
      <c r="AX43" s="434"/>
      <c r="AY43" s="435"/>
      <c r="AZ43" s="436"/>
      <c r="BA43" s="437"/>
      <c r="BB43" s="291"/>
      <c r="BC43" s="292"/>
      <c r="BD43" s="292"/>
      <c r="BE43" s="292"/>
      <c r="BF43" s="293"/>
    </row>
    <row r="44" spans="2:58" ht="20.25" customHeight="1" x14ac:dyDescent="0.2">
      <c r="B44" s="385"/>
      <c r="C44" s="297"/>
      <c r="D44" s="633"/>
      <c r="E44" s="298"/>
      <c r="F44" s="23"/>
      <c r="G44" s="259"/>
      <c r="H44" s="263"/>
      <c r="I44" s="264"/>
      <c r="J44" s="264"/>
      <c r="K44" s="265"/>
      <c r="L44" s="269"/>
      <c r="M44" s="622"/>
      <c r="N44" s="622"/>
      <c r="O44" s="270"/>
      <c r="P44" s="623" t="s">
        <v>380</v>
      </c>
      <c r="Q44" s="624"/>
      <c r="R44" s="625"/>
      <c r="S44" s="56" t="str">
        <f>IF(S43="","",VLOOKUP(S43,'[2]シフト記号表（勤務時間帯）'!$C$6:$K$35,9,FALSE))</f>
        <v/>
      </c>
      <c r="T44" s="57" t="str">
        <f>IF(T43="","",VLOOKUP(T43,'[2]シフト記号表（勤務時間帯）'!$C$6:$K$35,9,FALSE))</f>
        <v/>
      </c>
      <c r="U44" s="57" t="str">
        <f>IF(U43="","",VLOOKUP(U43,'[2]シフト記号表（勤務時間帯）'!$C$6:$K$35,9,FALSE))</f>
        <v/>
      </c>
      <c r="V44" s="57" t="str">
        <f>IF(V43="","",VLOOKUP(V43,'[2]シフト記号表（勤務時間帯）'!$C$6:$K$35,9,FALSE))</f>
        <v/>
      </c>
      <c r="W44" s="57" t="str">
        <f>IF(W43="","",VLOOKUP(W43,'[2]シフト記号表（勤務時間帯）'!$C$6:$K$35,9,FALSE))</f>
        <v/>
      </c>
      <c r="X44" s="57" t="str">
        <f>IF(X43="","",VLOOKUP(X43,'[2]シフト記号表（勤務時間帯）'!$C$6:$K$35,9,FALSE))</f>
        <v/>
      </c>
      <c r="Y44" s="58" t="str">
        <f>IF(Y43="","",VLOOKUP(Y43,'[2]シフト記号表（勤務時間帯）'!$C$6:$K$35,9,FALSE))</f>
        <v/>
      </c>
      <c r="Z44" s="56" t="str">
        <f>IF(Z43="","",VLOOKUP(Z43,'[2]シフト記号表（勤務時間帯）'!$C$6:$K$35,9,FALSE))</f>
        <v/>
      </c>
      <c r="AA44" s="57" t="str">
        <f>IF(AA43="","",VLOOKUP(AA43,'[2]シフト記号表（勤務時間帯）'!$C$6:$K$35,9,FALSE))</f>
        <v/>
      </c>
      <c r="AB44" s="57" t="str">
        <f>IF(AB43="","",VLOOKUP(AB43,'[2]シフト記号表（勤務時間帯）'!$C$6:$K$35,9,FALSE))</f>
        <v/>
      </c>
      <c r="AC44" s="57" t="str">
        <f>IF(AC43="","",VLOOKUP(AC43,'[2]シフト記号表（勤務時間帯）'!$C$6:$K$35,9,FALSE))</f>
        <v/>
      </c>
      <c r="AD44" s="57" t="str">
        <f>IF(AD43="","",VLOOKUP(AD43,'[2]シフト記号表（勤務時間帯）'!$C$6:$K$35,9,FALSE))</f>
        <v/>
      </c>
      <c r="AE44" s="57" t="str">
        <f>IF(AE43="","",VLOOKUP(AE43,'[2]シフト記号表（勤務時間帯）'!$C$6:$K$35,9,FALSE))</f>
        <v/>
      </c>
      <c r="AF44" s="58" t="str">
        <f>IF(AF43="","",VLOOKUP(AF43,'[2]シフト記号表（勤務時間帯）'!$C$6:$K$35,9,FALSE))</f>
        <v/>
      </c>
      <c r="AG44" s="56" t="str">
        <f>IF(AG43="","",VLOOKUP(AG43,'[2]シフト記号表（勤務時間帯）'!$C$6:$K$35,9,FALSE))</f>
        <v/>
      </c>
      <c r="AH44" s="57" t="str">
        <f>IF(AH43="","",VLOOKUP(AH43,'[2]シフト記号表（勤務時間帯）'!$C$6:$K$35,9,FALSE))</f>
        <v/>
      </c>
      <c r="AI44" s="57" t="str">
        <f>IF(AI43="","",VLOOKUP(AI43,'[2]シフト記号表（勤務時間帯）'!$C$6:$K$35,9,FALSE))</f>
        <v/>
      </c>
      <c r="AJ44" s="57" t="str">
        <f>IF(AJ43="","",VLOOKUP(AJ43,'[2]シフト記号表（勤務時間帯）'!$C$6:$K$35,9,FALSE))</f>
        <v/>
      </c>
      <c r="AK44" s="57" t="str">
        <f>IF(AK43="","",VLOOKUP(AK43,'[2]シフト記号表（勤務時間帯）'!$C$6:$K$35,9,FALSE))</f>
        <v/>
      </c>
      <c r="AL44" s="57" t="str">
        <f>IF(AL43="","",VLOOKUP(AL43,'[2]シフト記号表（勤務時間帯）'!$C$6:$K$35,9,FALSE))</f>
        <v/>
      </c>
      <c r="AM44" s="58" t="str">
        <f>IF(AM43="","",VLOOKUP(AM43,'[2]シフト記号表（勤務時間帯）'!$C$6:$K$35,9,FALSE))</f>
        <v/>
      </c>
      <c r="AN44" s="56" t="str">
        <f>IF(AN43="","",VLOOKUP(AN43,'[2]シフト記号表（勤務時間帯）'!$C$6:$K$35,9,FALSE))</f>
        <v/>
      </c>
      <c r="AO44" s="57" t="str">
        <f>IF(AO43="","",VLOOKUP(AO43,'[2]シフト記号表（勤務時間帯）'!$C$6:$K$35,9,FALSE))</f>
        <v/>
      </c>
      <c r="AP44" s="57" t="str">
        <f>IF(AP43="","",VLOOKUP(AP43,'[2]シフト記号表（勤務時間帯）'!$C$6:$K$35,9,FALSE))</f>
        <v/>
      </c>
      <c r="AQ44" s="57" t="str">
        <f>IF(AQ43="","",VLOOKUP(AQ43,'[2]シフト記号表（勤務時間帯）'!$C$6:$K$35,9,FALSE))</f>
        <v/>
      </c>
      <c r="AR44" s="57" t="str">
        <f>IF(AR43="","",VLOOKUP(AR43,'[2]シフト記号表（勤務時間帯）'!$C$6:$K$35,9,FALSE))</f>
        <v/>
      </c>
      <c r="AS44" s="57" t="str">
        <f>IF(AS43="","",VLOOKUP(AS43,'[2]シフト記号表（勤務時間帯）'!$C$6:$K$35,9,FALSE))</f>
        <v/>
      </c>
      <c r="AT44" s="58" t="str">
        <f>IF(AT43="","",VLOOKUP(AT43,'[2]シフト記号表（勤務時間帯）'!$C$6:$K$35,9,FALSE))</f>
        <v/>
      </c>
      <c r="AU44" s="56" t="str">
        <f>IF(AU43="","",VLOOKUP(AU43,'[2]シフト記号表（勤務時間帯）'!$C$6:$K$35,9,FALSE))</f>
        <v/>
      </c>
      <c r="AV44" s="57" t="str">
        <f>IF(AV43="","",VLOOKUP(AV43,'[2]シフト記号表（勤務時間帯）'!$C$6:$K$35,9,FALSE))</f>
        <v/>
      </c>
      <c r="AW44" s="57" t="str">
        <f>IF(AW43="","",VLOOKUP(AW43,'[2]シフト記号表（勤務時間帯）'!$C$6:$K$35,9,FALSE))</f>
        <v/>
      </c>
      <c r="AX44" s="377">
        <f>IF($BB$3="４週",SUM(S44:AT44),IF($BB$3="暦月",SUM(S44:AW44),""))</f>
        <v>0</v>
      </c>
      <c r="AY44" s="378"/>
      <c r="AZ44" s="379">
        <f>IF($BB$3="４週",AX44/4,IF($BB$3="暦月",'通所介護（1枚版）'!AX44/('通所介護（1枚版）'!$BB$8/7),""))</f>
        <v>0</v>
      </c>
      <c r="BA44" s="380"/>
      <c r="BB44" s="274"/>
      <c r="BC44" s="626"/>
      <c r="BD44" s="626"/>
      <c r="BE44" s="626"/>
      <c r="BF44" s="275"/>
    </row>
    <row r="45" spans="2:58" ht="20.25" customHeight="1" x14ac:dyDescent="0.2">
      <c r="B45" s="385"/>
      <c r="C45" s="299"/>
      <c r="D45" s="300"/>
      <c r="E45" s="301"/>
      <c r="F45" s="23">
        <f>C43</f>
        <v>0</v>
      </c>
      <c r="G45" s="283"/>
      <c r="H45" s="263"/>
      <c r="I45" s="264"/>
      <c r="J45" s="264"/>
      <c r="K45" s="265"/>
      <c r="L45" s="288"/>
      <c r="M45" s="289"/>
      <c r="N45" s="289"/>
      <c r="O45" s="290"/>
      <c r="P45" s="627" t="s">
        <v>381</v>
      </c>
      <c r="Q45" s="628"/>
      <c r="R45" s="629"/>
      <c r="S45" s="59" t="str">
        <f>IF(S43="","",VLOOKUP(S43,'[2]シフト記号表（勤務時間帯）'!$C$6:$U$35,19,FALSE))</f>
        <v/>
      </c>
      <c r="T45" s="60" t="str">
        <f>IF(T43="","",VLOOKUP(T43,'[2]シフト記号表（勤務時間帯）'!$C$6:$U$35,19,FALSE))</f>
        <v/>
      </c>
      <c r="U45" s="60" t="str">
        <f>IF(U43="","",VLOOKUP(U43,'[2]シフト記号表（勤務時間帯）'!$C$6:$U$35,19,FALSE))</f>
        <v/>
      </c>
      <c r="V45" s="60" t="str">
        <f>IF(V43="","",VLOOKUP(V43,'[2]シフト記号表（勤務時間帯）'!$C$6:$U$35,19,FALSE))</f>
        <v/>
      </c>
      <c r="W45" s="60" t="str">
        <f>IF(W43="","",VLOOKUP(W43,'[2]シフト記号表（勤務時間帯）'!$C$6:$U$35,19,FALSE))</f>
        <v/>
      </c>
      <c r="X45" s="60" t="str">
        <f>IF(X43="","",VLOOKUP(X43,'[2]シフト記号表（勤務時間帯）'!$C$6:$U$35,19,FALSE))</f>
        <v/>
      </c>
      <c r="Y45" s="61" t="str">
        <f>IF(Y43="","",VLOOKUP(Y43,'[2]シフト記号表（勤務時間帯）'!$C$6:$U$35,19,FALSE))</f>
        <v/>
      </c>
      <c r="Z45" s="59" t="str">
        <f>IF(Z43="","",VLOOKUP(Z43,'[2]シフト記号表（勤務時間帯）'!$C$6:$U$35,19,FALSE))</f>
        <v/>
      </c>
      <c r="AA45" s="60" t="str">
        <f>IF(AA43="","",VLOOKUP(AA43,'[2]シフト記号表（勤務時間帯）'!$C$6:$U$35,19,FALSE))</f>
        <v/>
      </c>
      <c r="AB45" s="60" t="str">
        <f>IF(AB43="","",VLOOKUP(AB43,'[2]シフト記号表（勤務時間帯）'!$C$6:$U$35,19,FALSE))</f>
        <v/>
      </c>
      <c r="AC45" s="60" t="str">
        <f>IF(AC43="","",VLOOKUP(AC43,'[2]シフト記号表（勤務時間帯）'!$C$6:$U$35,19,FALSE))</f>
        <v/>
      </c>
      <c r="AD45" s="60" t="str">
        <f>IF(AD43="","",VLOOKUP(AD43,'[2]シフト記号表（勤務時間帯）'!$C$6:$U$35,19,FALSE))</f>
        <v/>
      </c>
      <c r="AE45" s="60" t="str">
        <f>IF(AE43="","",VLOOKUP(AE43,'[2]シフト記号表（勤務時間帯）'!$C$6:$U$35,19,FALSE))</f>
        <v/>
      </c>
      <c r="AF45" s="61" t="str">
        <f>IF(AF43="","",VLOOKUP(AF43,'[2]シフト記号表（勤務時間帯）'!$C$6:$U$35,19,FALSE))</f>
        <v/>
      </c>
      <c r="AG45" s="59" t="str">
        <f>IF(AG43="","",VLOOKUP(AG43,'[2]シフト記号表（勤務時間帯）'!$C$6:$U$35,19,FALSE))</f>
        <v/>
      </c>
      <c r="AH45" s="60" t="str">
        <f>IF(AH43="","",VLOOKUP(AH43,'[2]シフト記号表（勤務時間帯）'!$C$6:$U$35,19,FALSE))</f>
        <v/>
      </c>
      <c r="AI45" s="60" t="str">
        <f>IF(AI43="","",VLOOKUP(AI43,'[2]シフト記号表（勤務時間帯）'!$C$6:$U$35,19,FALSE))</f>
        <v/>
      </c>
      <c r="AJ45" s="60" t="str">
        <f>IF(AJ43="","",VLOOKUP(AJ43,'[2]シフト記号表（勤務時間帯）'!$C$6:$U$35,19,FALSE))</f>
        <v/>
      </c>
      <c r="AK45" s="60" t="str">
        <f>IF(AK43="","",VLOOKUP(AK43,'[2]シフト記号表（勤務時間帯）'!$C$6:$U$35,19,FALSE))</f>
        <v/>
      </c>
      <c r="AL45" s="60" t="str">
        <f>IF(AL43="","",VLOOKUP(AL43,'[2]シフト記号表（勤務時間帯）'!$C$6:$U$35,19,FALSE))</f>
        <v/>
      </c>
      <c r="AM45" s="61" t="str">
        <f>IF(AM43="","",VLOOKUP(AM43,'[2]シフト記号表（勤務時間帯）'!$C$6:$U$35,19,FALSE))</f>
        <v/>
      </c>
      <c r="AN45" s="59" t="str">
        <f>IF(AN43="","",VLOOKUP(AN43,'[2]シフト記号表（勤務時間帯）'!$C$6:$U$35,19,FALSE))</f>
        <v/>
      </c>
      <c r="AO45" s="60" t="str">
        <f>IF(AO43="","",VLOOKUP(AO43,'[2]シフト記号表（勤務時間帯）'!$C$6:$U$35,19,FALSE))</f>
        <v/>
      </c>
      <c r="AP45" s="60" t="str">
        <f>IF(AP43="","",VLOOKUP(AP43,'[2]シフト記号表（勤務時間帯）'!$C$6:$U$35,19,FALSE))</f>
        <v/>
      </c>
      <c r="AQ45" s="60" t="str">
        <f>IF(AQ43="","",VLOOKUP(AQ43,'[2]シフト記号表（勤務時間帯）'!$C$6:$U$35,19,FALSE))</f>
        <v/>
      </c>
      <c r="AR45" s="60" t="str">
        <f>IF(AR43="","",VLOOKUP(AR43,'[2]シフト記号表（勤務時間帯）'!$C$6:$U$35,19,FALSE))</f>
        <v/>
      </c>
      <c r="AS45" s="60" t="str">
        <f>IF(AS43="","",VLOOKUP(AS43,'[2]シフト記号表（勤務時間帯）'!$C$6:$U$35,19,FALSE))</f>
        <v/>
      </c>
      <c r="AT45" s="61" t="str">
        <f>IF(AT43="","",VLOOKUP(AT43,'[2]シフト記号表（勤務時間帯）'!$C$6:$U$35,19,FALSE))</f>
        <v/>
      </c>
      <c r="AU45" s="59" t="str">
        <f>IF(AU43="","",VLOOKUP(AU43,'[2]シフト記号表（勤務時間帯）'!$C$6:$U$35,19,FALSE))</f>
        <v/>
      </c>
      <c r="AV45" s="60" t="str">
        <f>IF(AV43="","",VLOOKUP(AV43,'[2]シフト記号表（勤務時間帯）'!$C$6:$U$35,19,FALSE))</f>
        <v/>
      </c>
      <c r="AW45" s="60" t="str">
        <f>IF(AW43="","",VLOOKUP(AW43,'[2]シフト記号表（勤務時間帯）'!$C$6:$U$35,19,FALSE))</f>
        <v/>
      </c>
      <c r="AX45" s="381">
        <f>IF($BB$3="４週",SUM(S45:AT45),IF($BB$3="暦月",SUM(S45:AW45),""))</f>
        <v>0</v>
      </c>
      <c r="AY45" s="382"/>
      <c r="AZ45" s="383">
        <f>IF($BB$3="４週",AX45/4,IF($BB$3="暦月",'通所介護（1枚版）'!AX45/('通所介護（1枚版）'!$BB$8/7),""))</f>
        <v>0</v>
      </c>
      <c r="BA45" s="384"/>
      <c r="BB45" s="276"/>
      <c r="BC45" s="277"/>
      <c r="BD45" s="277"/>
      <c r="BE45" s="277"/>
      <c r="BF45" s="278"/>
    </row>
    <row r="46" spans="2:58" ht="20.25" customHeight="1" x14ac:dyDescent="0.2">
      <c r="B46" s="385">
        <f>B43+1</f>
        <v>9</v>
      </c>
      <c r="C46" s="294"/>
      <c r="D46" s="295"/>
      <c r="E46" s="296"/>
      <c r="F46" s="126"/>
      <c r="G46" s="282"/>
      <c r="H46" s="284"/>
      <c r="I46" s="264"/>
      <c r="J46" s="264"/>
      <c r="K46" s="265"/>
      <c r="L46" s="285"/>
      <c r="M46" s="286"/>
      <c r="N46" s="286"/>
      <c r="O46" s="287"/>
      <c r="P46" s="630" t="s">
        <v>377</v>
      </c>
      <c r="Q46" s="631"/>
      <c r="R46" s="632"/>
      <c r="S46" s="20"/>
      <c r="T46" s="21"/>
      <c r="U46" s="21"/>
      <c r="V46" s="21"/>
      <c r="W46" s="21"/>
      <c r="X46" s="21"/>
      <c r="Y46" s="22"/>
      <c r="Z46" s="20"/>
      <c r="AA46" s="21"/>
      <c r="AB46" s="21"/>
      <c r="AC46" s="21"/>
      <c r="AD46" s="21"/>
      <c r="AE46" s="21"/>
      <c r="AF46" s="22"/>
      <c r="AG46" s="20"/>
      <c r="AH46" s="21"/>
      <c r="AI46" s="21"/>
      <c r="AJ46" s="21"/>
      <c r="AK46" s="21"/>
      <c r="AL46" s="21"/>
      <c r="AM46" s="22"/>
      <c r="AN46" s="20"/>
      <c r="AO46" s="21"/>
      <c r="AP46" s="21"/>
      <c r="AQ46" s="21"/>
      <c r="AR46" s="21"/>
      <c r="AS46" s="21"/>
      <c r="AT46" s="22"/>
      <c r="AU46" s="20"/>
      <c r="AV46" s="21"/>
      <c r="AW46" s="21"/>
      <c r="AX46" s="434"/>
      <c r="AY46" s="435"/>
      <c r="AZ46" s="436"/>
      <c r="BA46" s="437"/>
      <c r="BB46" s="291"/>
      <c r="BC46" s="292"/>
      <c r="BD46" s="292"/>
      <c r="BE46" s="292"/>
      <c r="BF46" s="293"/>
    </row>
    <row r="47" spans="2:58" ht="20.25" customHeight="1" x14ac:dyDescent="0.2">
      <c r="B47" s="385"/>
      <c r="C47" s="297"/>
      <c r="D47" s="633"/>
      <c r="E47" s="298"/>
      <c r="F47" s="23"/>
      <c r="G47" s="259"/>
      <c r="H47" s="263"/>
      <c r="I47" s="264"/>
      <c r="J47" s="264"/>
      <c r="K47" s="265"/>
      <c r="L47" s="269"/>
      <c r="M47" s="622"/>
      <c r="N47" s="622"/>
      <c r="O47" s="270"/>
      <c r="P47" s="623" t="s">
        <v>380</v>
      </c>
      <c r="Q47" s="624"/>
      <c r="R47" s="625"/>
      <c r="S47" s="56" t="str">
        <f>IF(S46="","",VLOOKUP(S46,'[2]シフト記号表（勤務時間帯）'!$C$6:$K$35,9,FALSE))</f>
        <v/>
      </c>
      <c r="T47" s="57" t="str">
        <f>IF(T46="","",VLOOKUP(T46,'[2]シフト記号表（勤務時間帯）'!$C$6:$K$35,9,FALSE))</f>
        <v/>
      </c>
      <c r="U47" s="57" t="str">
        <f>IF(U46="","",VLOOKUP(U46,'[2]シフト記号表（勤務時間帯）'!$C$6:$K$35,9,FALSE))</f>
        <v/>
      </c>
      <c r="V47" s="57" t="str">
        <f>IF(V46="","",VLOOKUP(V46,'[2]シフト記号表（勤務時間帯）'!$C$6:$K$35,9,FALSE))</f>
        <v/>
      </c>
      <c r="W47" s="57" t="str">
        <f>IF(W46="","",VLOOKUP(W46,'[2]シフト記号表（勤務時間帯）'!$C$6:$K$35,9,FALSE))</f>
        <v/>
      </c>
      <c r="X47" s="57" t="str">
        <f>IF(X46="","",VLOOKUP(X46,'[2]シフト記号表（勤務時間帯）'!$C$6:$K$35,9,FALSE))</f>
        <v/>
      </c>
      <c r="Y47" s="58" t="str">
        <f>IF(Y46="","",VLOOKUP(Y46,'[2]シフト記号表（勤務時間帯）'!$C$6:$K$35,9,FALSE))</f>
        <v/>
      </c>
      <c r="Z47" s="56" t="str">
        <f>IF(Z46="","",VLOOKUP(Z46,'[2]シフト記号表（勤務時間帯）'!$C$6:$K$35,9,FALSE))</f>
        <v/>
      </c>
      <c r="AA47" s="57" t="str">
        <f>IF(AA46="","",VLOOKUP(AA46,'[2]シフト記号表（勤務時間帯）'!$C$6:$K$35,9,FALSE))</f>
        <v/>
      </c>
      <c r="AB47" s="57" t="str">
        <f>IF(AB46="","",VLOOKUP(AB46,'[2]シフト記号表（勤務時間帯）'!$C$6:$K$35,9,FALSE))</f>
        <v/>
      </c>
      <c r="AC47" s="57" t="str">
        <f>IF(AC46="","",VLOOKUP(AC46,'[2]シフト記号表（勤務時間帯）'!$C$6:$K$35,9,FALSE))</f>
        <v/>
      </c>
      <c r="AD47" s="57" t="str">
        <f>IF(AD46="","",VLOOKUP(AD46,'[2]シフト記号表（勤務時間帯）'!$C$6:$K$35,9,FALSE))</f>
        <v/>
      </c>
      <c r="AE47" s="57" t="str">
        <f>IF(AE46="","",VLOOKUP(AE46,'[2]シフト記号表（勤務時間帯）'!$C$6:$K$35,9,FALSE))</f>
        <v/>
      </c>
      <c r="AF47" s="58" t="str">
        <f>IF(AF46="","",VLOOKUP(AF46,'[2]シフト記号表（勤務時間帯）'!$C$6:$K$35,9,FALSE))</f>
        <v/>
      </c>
      <c r="AG47" s="56" t="str">
        <f>IF(AG46="","",VLOOKUP(AG46,'[2]シフト記号表（勤務時間帯）'!$C$6:$K$35,9,FALSE))</f>
        <v/>
      </c>
      <c r="AH47" s="57" t="str">
        <f>IF(AH46="","",VLOOKUP(AH46,'[2]シフト記号表（勤務時間帯）'!$C$6:$K$35,9,FALSE))</f>
        <v/>
      </c>
      <c r="AI47" s="57" t="str">
        <f>IF(AI46="","",VLOOKUP(AI46,'[2]シフト記号表（勤務時間帯）'!$C$6:$K$35,9,FALSE))</f>
        <v/>
      </c>
      <c r="AJ47" s="57" t="str">
        <f>IF(AJ46="","",VLOOKUP(AJ46,'[2]シフト記号表（勤務時間帯）'!$C$6:$K$35,9,FALSE))</f>
        <v/>
      </c>
      <c r="AK47" s="57" t="str">
        <f>IF(AK46="","",VLOOKUP(AK46,'[2]シフト記号表（勤務時間帯）'!$C$6:$K$35,9,FALSE))</f>
        <v/>
      </c>
      <c r="AL47" s="57" t="str">
        <f>IF(AL46="","",VLOOKUP(AL46,'[2]シフト記号表（勤務時間帯）'!$C$6:$K$35,9,FALSE))</f>
        <v/>
      </c>
      <c r="AM47" s="58" t="str">
        <f>IF(AM46="","",VLOOKUP(AM46,'[2]シフト記号表（勤務時間帯）'!$C$6:$K$35,9,FALSE))</f>
        <v/>
      </c>
      <c r="AN47" s="56" t="str">
        <f>IF(AN46="","",VLOOKUP(AN46,'[2]シフト記号表（勤務時間帯）'!$C$6:$K$35,9,FALSE))</f>
        <v/>
      </c>
      <c r="AO47" s="57" t="str">
        <f>IF(AO46="","",VLOOKUP(AO46,'[2]シフト記号表（勤務時間帯）'!$C$6:$K$35,9,FALSE))</f>
        <v/>
      </c>
      <c r="AP47" s="57" t="str">
        <f>IF(AP46="","",VLOOKUP(AP46,'[2]シフト記号表（勤務時間帯）'!$C$6:$K$35,9,FALSE))</f>
        <v/>
      </c>
      <c r="AQ47" s="57" t="str">
        <f>IF(AQ46="","",VLOOKUP(AQ46,'[2]シフト記号表（勤務時間帯）'!$C$6:$K$35,9,FALSE))</f>
        <v/>
      </c>
      <c r="AR47" s="57" t="str">
        <f>IF(AR46="","",VLOOKUP(AR46,'[2]シフト記号表（勤務時間帯）'!$C$6:$K$35,9,FALSE))</f>
        <v/>
      </c>
      <c r="AS47" s="57" t="str">
        <f>IF(AS46="","",VLOOKUP(AS46,'[2]シフト記号表（勤務時間帯）'!$C$6:$K$35,9,FALSE))</f>
        <v/>
      </c>
      <c r="AT47" s="58" t="str">
        <f>IF(AT46="","",VLOOKUP(AT46,'[2]シフト記号表（勤務時間帯）'!$C$6:$K$35,9,FALSE))</f>
        <v/>
      </c>
      <c r="AU47" s="56" t="str">
        <f>IF(AU46="","",VLOOKUP(AU46,'[2]シフト記号表（勤務時間帯）'!$C$6:$K$35,9,FALSE))</f>
        <v/>
      </c>
      <c r="AV47" s="57" t="str">
        <f>IF(AV46="","",VLOOKUP(AV46,'[2]シフト記号表（勤務時間帯）'!$C$6:$K$35,9,FALSE))</f>
        <v/>
      </c>
      <c r="AW47" s="57" t="str">
        <f>IF(AW46="","",VLOOKUP(AW46,'[2]シフト記号表（勤務時間帯）'!$C$6:$K$35,9,FALSE))</f>
        <v/>
      </c>
      <c r="AX47" s="377">
        <f>IF($BB$3="４週",SUM(S47:AT47),IF($BB$3="暦月",SUM(S47:AW47),""))</f>
        <v>0</v>
      </c>
      <c r="AY47" s="378"/>
      <c r="AZ47" s="379">
        <f>IF($BB$3="４週",AX47/4,IF($BB$3="暦月",'通所介護（1枚版）'!AX47/('通所介護（1枚版）'!$BB$8/7),""))</f>
        <v>0</v>
      </c>
      <c r="BA47" s="380"/>
      <c r="BB47" s="274"/>
      <c r="BC47" s="626"/>
      <c r="BD47" s="626"/>
      <c r="BE47" s="626"/>
      <c r="BF47" s="275"/>
    </row>
    <row r="48" spans="2:58" ht="20.25" customHeight="1" x14ac:dyDescent="0.2">
      <c r="B48" s="385"/>
      <c r="C48" s="299"/>
      <c r="D48" s="300"/>
      <c r="E48" s="301"/>
      <c r="F48" s="23">
        <f>C46</f>
        <v>0</v>
      </c>
      <c r="G48" s="283"/>
      <c r="H48" s="263"/>
      <c r="I48" s="264"/>
      <c r="J48" s="264"/>
      <c r="K48" s="265"/>
      <c r="L48" s="288"/>
      <c r="M48" s="289"/>
      <c r="N48" s="289"/>
      <c r="O48" s="290"/>
      <c r="P48" s="627" t="s">
        <v>381</v>
      </c>
      <c r="Q48" s="628"/>
      <c r="R48" s="629"/>
      <c r="S48" s="59" t="str">
        <f>IF(S46="","",VLOOKUP(S46,'[2]シフト記号表（勤務時間帯）'!$C$6:$U$35,19,FALSE))</f>
        <v/>
      </c>
      <c r="T48" s="60" t="str">
        <f>IF(T46="","",VLOOKUP(T46,'[2]シフト記号表（勤務時間帯）'!$C$6:$U$35,19,FALSE))</f>
        <v/>
      </c>
      <c r="U48" s="60" t="str">
        <f>IF(U46="","",VLOOKUP(U46,'[2]シフト記号表（勤務時間帯）'!$C$6:$U$35,19,FALSE))</f>
        <v/>
      </c>
      <c r="V48" s="60" t="str">
        <f>IF(V46="","",VLOOKUP(V46,'[2]シフト記号表（勤務時間帯）'!$C$6:$U$35,19,FALSE))</f>
        <v/>
      </c>
      <c r="W48" s="60" t="str">
        <f>IF(W46="","",VLOOKUP(W46,'[2]シフト記号表（勤務時間帯）'!$C$6:$U$35,19,FALSE))</f>
        <v/>
      </c>
      <c r="X48" s="60" t="str">
        <f>IF(X46="","",VLOOKUP(X46,'[2]シフト記号表（勤務時間帯）'!$C$6:$U$35,19,FALSE))</f>
        <v/>
      </c>
      <c r="Y48" s="61" t="str">
        <f>IF(Y46="","",VLOOKUP(Y46,'[2]シフト記号表（勤務時間帯）'!$C$6:$U$35,19,FALSE))</f>
        <v/>
      </c>
      <c r="Z48" s="59" t="str">
        <f>IF(Z46="","",VLOOKUP(Z46,'[2]シフト記号表（勤務時間帯）'!$C$6:$U$35,19,FALSE))</f>
        <v/>
      </c>
      <c r="AA48" s="60" t="str">
        <f>IF(AA46="","",VLOOKUP(AA46,'[2]シフト記号表（勤務時間帯）'!$C$6:$U$35,19,FALSE))</f>
        <v/>
      </c>
      <c r="AB48" s="60" t="str">
        <f>IF(AB46="","",VLOOKUP(AB46,'[2]シフト記号表（勤務時間帯）'!$C$6:$U$35,19,FALSE))</f>
        <v/>
      </c>
      <c r="AC48" s="60" t="str">
        <f>IF(AC46="","",VLOOKUP(AC46,'[2]シフト記号表（勤務時間帯）'!$C$6:$U$35,19,FALSE))</f>
        <v/>
      </c>
      <c r="AD48" s="60" t="str">
        <f>IF(AD46="","",VLOOKUP(AD46,'[2]シフト記号表（勤務時間帯）'!$C$6:$U$35,19,FALSE))</f>
        <v/>
      </c>
      <c r="AE48" s="60" t="str">
        <f>IF(AE46="","",VLOOKUP(AE46,'[2]シフト記号表（勤務時間帯）'!$C$6:$U$35,19,FALSE))</f>
        <v/>
      </c>
      <c r="AF48" s="61" t="str">
        <f>IF(AF46="","",VLOOKUP(AF46,'[2]シフト記号表（勤務時間帯）'!$C$6:$U$35,19,FALSE))</f>
        <v/>
      </c>
      <c r="AG48" s="59" t="str">
        <f>IF(AG46="","",VLOOKUP(AG46,'[2]シフト記号表（勤務時間帯）'!$C$6:$U$35,19,FALSE))</f>
        <v/>
      </c>
      <c r="AH48" s="60" t="str">
        <f>IF(AH46="","",VLOOKUP(AH46,'[2]シフト記号表（勤務時間帯）'!$C$6:$U$35,19,FALSE))</f>
        <v/>
      </c>
      <c r="AI48" s="60" t="str">
        <f>IF(AI46="","",VLOOKUP(AI46,'[2]シフト記号表（勤務時間帯）'!$C$6:$U$35,19,FALSE))</f>
        <v/>
      </c>
      <c r="AJ48" s="60" t="str">
        <f>IF(AJ46="","",VLOOKUP(AJ46,'[2]シフト記号表（勤務時間帯）'!$C$6:$U$35,19,FALSE))</f>
        <v/>
      </c>
      <c r="AK48" s="60" t="str">
        <f>IF(AK46="","",VLOOKUP(AK46,'[2]シフト記号表（勤務時間帯）'!$C$6:$U$35,19,FALSE))</f>
        <v/>
      </c>
      <c r="AL48" s="60" t="str">
        <f>IF(AL46="","",VLOOKUP(AL46,'[2]シフト記号表（勤務時間帯）'!$C$6:$U$35,19,FALSE))</f>
        <v/>
      </c>
      <c r="AM48" s="61" t="str">
        <f>IF(AM46="","",VLOOKUP(AM46,'[2]シフト記号表（勤務時間帯）'!$C$6:$U$35,19,FALSE))</f>
        <v/>
      </c>
      <c r="AN48" s="59" t="str">
        <f>IF(AN46="","",VLOOKUP(AN46,'[2]シフト記号表（勤務時間帯）'!$C$6:$U$35,19,FALSE))</f>
        <v/>
      </c>
      <c r="AO48" s="60" t="str">
        <f>IF(AO46="","",VLOOKUP(AO46,'[2]シフト記号表（勤務時間帯）'!$C$6:$U$35,19,FALSE))</f>
        <v/>
      </c>
      <c r="AP48" s="60" t="str">
        <f>IF(AP46="","",VLOOKUP(AP46,'[2]シフト記号表（勤務時間帯）'!$C$6:$U$35,19,FALSE))</f>
        <v/>
      </c>
      <c r="AQ48" s="60" t="str">
        <f>IF(AQ46="","",VLOOKUP(AQ46,'[2]シフト記号表（勤務時間帯）'!$C$6:$U$35,19,FALSE))</f>
        <v/>
      </c>
      <c r="AR48" s="60" t="str">
        <f>IF(AR46="","",VLOOKUP(AR46,'[2]シフト記号表（勤務時間帯）'!$C$6:$U$35,19,FALSE))</f>
        <v/>
      </c>
      <c r="AS48" s="60" t="str">
        <f>IF(AS46="","",VLOOKUP(AS46,'[2]シフト記号表（勤務時間帯）'!$C$6:$U$35,19,FALSE))</f>
        <v/>
      </c>
      <c r="AT48" s="61" t="str">
        <f>IF(AT46="","",VLOOKUP(AT46,'[2]シフト記号表（勤務時間帯）'!$C$6:$U$35,19,FALSE))</f>
        <v/>
      </c>
      <c r="AU48" s="59" t="str">
        <f>IF(AU46="","",VLOOKUP(AU46,'[2]シフト記号表（勤務時間帯）'!$C$6:$U$35,19,FALSE))</f>
        <v/>
      </c>
      <c r="AV48" s="60" t="str">
        <f>IF(AV46="","",VLOOKUP(AV46,'[2]シフト記号表（勤務時間帯）'!$C$6:$U$35,19,FALSE))</f>
        <v/>
      </c>
      <c r="AW48" s="60" t="str">
        <f>IF(AW46="","",VLOOKUP(AW46,'[2]シフト記号表（勤務時間帯）'!$C$6:$U$35,19,FALSE))</f>
        <v/>
      </c>
      <c r="AX48" s="381">
        <f>IF($BB$3="４週",SUM(S48:AT48),IF($BB$3="暦月",SUM(S48:AW48),""))</f>
        <v>0</v>
      </c>
      <c r="AY48" s="382"/>
      <c r="AZ48" s="383">
        <f>IF($BB$3="４週",AX48/4,IF($BB$3="暦月",'通所介護（1枚版）'!AX48/('通所介護（1枚版）'!$BB$8/7),""))</f>
        <v>0</v>
      </c>
      <c r="BA48" s="384"/>
      <c r="BB48" s="276"/>
      <c r="BC48" s="277"/>
      <c r="BD48" s="277"/>
      <c r="BE48" s="277"/>
      <c r="BF48" s="278"/>
    </row>
    <row r="49" spans="2:58" ht="20.25" customHeight="1" x14ac:dyDescent="0.2">
      <c r="B49" s="385">
        <f>B46+1</f>
        <v>10</v>
      </c>
      <c r="C49" s="294"/>
      <c r="D49" s="295"/>
      <c r="E49" s="296"/>
      <c r="F49" s="126"/>
      <c r="G49" s="282"/>
      <c r="H49" s="284"/>
      <c r="I49" s="264"/>
      <c r="J49" s="264"/>
      <c r="K49" s="265"/>
      <c r="L49" s="285"/>
      <c r="M49" s="286"/>
      <c r="N49" s="286"/>
      <c r="O49" s="287"/>
      <c r="P49" s="630" t="s">
        <v>377</v>
      </c>
      <c r="Q49" s="631"/>
      <c r="R49" s="632"/>
      <c r="S49" s="20"/>
      <c r="T49" s="21"/>
      <c r="U49" s="21"/>
      <c r="V49" s="21"/>
      <c r="W49" s="21"/>
      <c r="X49" s="21"/>
      <c r="Y49" s="22"/>
      <c r="Z49" s="20"/>
      <c r="AA49" s="21"/>
      <c r="AB49" s="21"/>
      <c r="AC49" s="21"/>
      <c r="AD49" s="21"/>
      <c r="AE49" s="21"/>
      <c r="AF49" s="22"/>
      <c r="AG49" s="20"/>
      <c r="AH49" s="21"/>
      <c r="AI49" s="21"/>
      <c r="AJ49" s="21"/>
      <c r="AK49" s="21"/>
      <c r="AL49" s="21"/>
      <c r="AM49" s="22"/>
      <c r="AN49" s="20"/>
      <c r="AO49" s="21"/>
      <c r="AP49" s="21"/>
      <c r="AQ49" s="21"/>
      <c r="AR49" s="21"/>
      <c r="AS49" s="21"/>
      <c r="AT49" s="22"/>
      <c r="AU49" s="20"/>
      <c r="AV49" s="21"/>
      <c r="AW49" s="21"/>
      <c r="AX49" s="434"/>
      <c r="AY49" s="435"/>
      <c r="AZ49" s="436"/>
      <c r="BA49" s="437"/>
      <c r="BB49" s="291"/>
      <c r="BC49" s="292"/>
      <c r="BD49" s="292"/>
      <c r="BE49" s="292"/>
      <c r="BF49" s="293"/>
    </row>
    <row r="50" spans="2:58" ht="20.25" customHeight="1" x14ac:dyDescent="0.2">
      <c r="B50" s="385"/>
      <c r="C50" s="297"/>
      <c r="D50" s="633"/>
      <c r="E50" s="298"/>
      <c r="F50" s="23"/>
      <c r="G50" s="259"/>
      <c r="H50" s="263"/>
      <c r="I50" s="264"/>
      <c r="J50" s="264"/>
      <c r="K50" s="265"/>
      <c r="L50" s="269"/>
      <c r="M50" s="622"/>
      <c r="N50" s="622"/>
      <c r="O50" s="270"/>
      <c r="P50" s="623" t="s">
        <v>380</v>
      </c>
      <c r="Q50" s="624"/>
      <c r="R50" s="625"/>
      <c r="S50" s="56" t="str">
        <f>IF(S49="","",VLOOKUP(S49,'[2]シフト記号表（勤務時間帯）'!$C$6:$K$35,9,FALSE))</f>
        <v/>
      </c>
      <c r="T50" s="57" t="str">
        <f>IF(T49="","",VLOOKUP(T49,'[2]シフト記号表（勤務時間帯）'!$C$6:$K$35,9,FALSE))</f>
        <v/>
      </c>
      <c r="U50" s="57" t="str">
        <f>IF(U49="","",VLOOKUP(U49,'[2]シフト記号表（勤務時間帯）'!$C$6:$K$35,9,FALSE))</f>
        <v/>
      </c>
      <c r="V50" s="57" t="str">
        <f>IF(V49="","",VLOOKUP(V49,'[2]シフト記号表（勤務時間帯）'!$C$6:$K$35,9,FALSE))</f>
        <v/>
      </c>
      <c r="W50" s="57" t="str">
        <f>IF(W49="","",VLOOKUP(W49,'[2]シフト記号表（勤務時間帯）'!$C$6:$K$35,9,FALSE))</f>
        <v/>
      </c>
      <c r="X50" s="57" t="str">
        <f>IF(X49="","",VLOOKUP(X49,'[2]シフト記号表（勤務時間帯）'!$C$6:$K$35,9,FALSE))</f>
        <v/>
      </c>
      <c r="Y50" s="58" t="str">
        <f>IF(Y49="","",VLOOKUP(Y49,'[2]シフト記号表（勤務時間帯）'!$C$6:$K$35,9,FALSE))</f>
        <v/>
      </c>
      <c r="Z50" s="56" t="str">
        <f>IF(Z49="","",VLOOKUP(Z49,'[2]シフト記号表（勤務時間帯）'!$C$6:$K$35,9,FALSE))</f>
        <v/>
      </c>
      <c r="AA50" s="57" t="str">
        <f>IF(AA49="","",VLOOKUP(AA49,'[2]シフト記号表（勤務時間帯）'!$C$6:$K$35,9,FALSE))</f>
        <v/>
      </c>
      <c r="AB50" s="57" t="str">
        <f>IF(AB49="","",VLOOKUP(AB49,'[2]シフト記号表（勤務時間帯）'!$C$6:$K$35,9,FALSE))</f>
        <v/>
      </c>
      <c r="AC50" s="57" t="str">
        <f>IF(AC49="","",VLOOKUP(AC49,'[2]シフト記号表（勤務時間帯）'!$C$6:$K$35,9,FALSE))</f>
        <v/>
      </c>
      <c r="AD50" s="57" t="str">
        <f>IF(AD49="","",VLOOKUP(AD49,'[2]シフト記号表（勤務時間帯）'!$C$6:$K$35,9,FALSE))</f>
        <v/>
      </c>
      <c r="AE50" s="57" t="str">
        <f>IF(AE49="","",VLOOKUP(AE49,'[2]シフト記号表（勤務時間帯）'!$C$6:$K$35,9,FALSE))</f>
        <v/>
      </c>
      <c r="AF50" s="58" t="str">
        <f>IF(AF49="","",VLOOKUP(AF49,'[2]シフト記号表（勤務時間帯）'!$C$6:$K$35,9,FALSE))</f>
        <v/>
      </c>
      <c r="AG50" s="56" t="str">
        <f>IF(AG49="","",VLOOKUP(AG49,'[2]シフト記号表（勤務時間帯）'!$C$6:$K$35,9,FALSE))</f>
        <v/>
      </c>
      <c r="AH50" s="57" t="str">
        <f>IF(AH49="","",VLOOKUP(AH49,'[2]シフト記号表（勤務時間帯）'!$C$6:$K$35,9,FALSE))</f>
        <v/>
      </c>
      <c r="AI50" s="57" t="str">
        <f>IF(AI49="","",VLOOKUP(AI49,'[2]シフト記号表（勤務時間帯）'!$C$6:$K$35,9,FALSE))</f>
        <v/>
      </c>
      <c r="AJ50" s="57" t="str">
        <f>IF(AJ49="","",VLOOKUP(AJ49,'[2]シフト記号表（勤務時間帯）'!$C$6:$K$35,9,FALSE))</f>
        <v/>
      </c>
      <c r="AK50" s="57" t="str">
        <f>IF(AK49="","",VLOOKUP(AK49,'[2]シフト記号表（勤務時間帯）'!$C$6:$K$35,9,FALSE))</f>
        <v/>
      </c>
      <c r="AL50" s="57" t="str">
        <f>IF(AL49="","",VLOOKUP(AL49,'[2]シフト記号表（勤務時間帯）'!$C$6:$K$35,9,FALSE))</f>
        <v/>
      </c>
      <c r="AM50" s="58" t="str">
        <f>IF(AM49="","",VLOOKUP(AM49,'[2]シフト記号表（勤務時間帯）'!$C$6:$K$35,9,FALSE))</f>
        <v/>
      </c>
      <c r="AN50" s="56" t="str">
        <f>IF(AN49="","",VLOOKUP(AN49,'[2]シフト記号表（勤務時間帯）'!$C$6:$K$35,9,FALSE))</f>
        <v/>
      </c>
      <c r="AO50" s="57" t="str">
        <f>IF(AO49="","",VLOOKUP(AO49,'[2]シフト記号表（勤務時間帯）'!$C$6:$K$35,9,FALSE))</f>
        <v/>
      </c>
      <c r="AP50" s="57" t="str">
        <f>IF(AP49="","",VLOOKUP(AP49,'[2]シフト記号表（勤務時間帯）'!$C$6:$K$35,9,FALSE))</f>
        <v/>
      </c>
      <c r="AQ50" s="57" t="str">
        <f>IF(AQ49="","",VLOOKUP(AQ49,'[2]シフト記号表（勤務時間帯）'!$C$6:$K$35,9,FALSE))</f>
        <v/>
      </c>
      <c r="AR50" s="57" t="str">
        <f>IF(AR49="","",VLOOKUP(AR49,'[2]シフト記号表（勤務時間帯）'!$C$6:$K$35,9,FALSE))</f>
        <v/>
      </c>
      <c r="AS50" s="57" t="str">
        <f>IF(AS49="","",VLOOKUP(AS49,'[2]シフト記号表（勤務時間帯）'!$C$6:$K$35,9,FALSE))</f>
        <v/>
      </c>
      <c r="AT50" s="58" t="str">
        <f>IF(AT49="","",VLOOKUP(AT49,'[2]シフト記号表（勤務時間帯）'!$C$6:$K$35,9,FALSE))</f>
        <v/>
      </c>
      <c r="AU50" s="56" t="str">
        <f>IF(AU49="","",VLOOKUP(AU49,'[2]シフト記号表（勤務時間帯）'!$C$6:$K$35,9,FALSE))</f>
        <v/>
      </c>
      <c r="AV50" s="57" t="str">
        <f>IF(AV49="","",VLOOKUP(AV49,'[2]シフト記号表（勤務時間帯）'!$C$6:$K$35,9,FALSE))</f>
        <v/>
      </c>
      <c r="AW50" s="57" t="str">
        <f>IF(AW49="","",VLOOKUP(AW49,'[2]シフト記号表（勤務時間帯）'!$C$6:$K$35,9,FALSE))</f>
        <v/>
      </c>
      <c r="AX50" s="377">
        <f>IF($BB$3="４週",SUM(S50:AT50),IF($BB$3="暦月",SUM(S50:AW50),""))</f>
        <v>0</v>
      </c>
      <c r="AY50" s="378"/>
      <c r="AZ50" s="379">
        <f>IF($BB$3="４週",AX50/4,IF($BB$3="暦月",'通所介護（1枚版）'!AX50/('通所介護（1枚版）'!$BB$8/7),""))</f>
        <v>0</v>
      </c>
      <c r="BA50" s="380"/>
      <c r="BB50" s="274"/>
      <c r="BC50" s="626"/>
      <c r="BD50" s="626"/>
      <c r="BE50" s="626"/>
      <c r="BF50" s="275"/>
    </row>
    <row r="51" spans="2:58" ht="20.25" customHeight="1" x14ac:dyDescent="0.2">
      <c r="B51" s="385"/>
      <c r="C51" s="299"/>
      <c r="D51" s="300"/>
      <c r="E51" s="301"/>
      <c r="F51" s="23">
        <f>C49</f>
        <v>0</v>
      </c>
      <c r="G51" s="283"/>
      <c r="H51" s="263"/>
      <c r="I51" s="264"/>
      <c r="J51" s="264"/>
      <c r="K51" s="265"/>
      <c r="L51" s="288"/>
      <c r="M51" s="289"/>
      <c r="N51" s="289"/>
      <c r="O51" s="290"/>
      <c r="P51" s="627" t="s">
        <v>381</v>
      </c>
      <c r="Q51" s="628"/>
      <c r="R51" s="629"/>
      <c r="S51" s="59" t="str">
        <f>IF(S49="","",VLOOKUP(S49,'[2]シフト記号表（勤務時間帯）'!$C$6:$U$35,19,FALSE))</f>
        <v/>
      </c>
      <c r="T51" s="60" t="str">
        <f>IF(T49="","",VLOOKUP(T49,'[2]シフト記号表（勤務時間帯）'!$C$6:$U$35,19,FALSE))</f>
        <v/>
      </c>
      <c r="U51" s="60" t="str">
        <f>IF(U49="","",VLOOKUP(U49,'[2]シフト記号表（勤務時間帯）'!$C$6:$U$35,19,FALSE))</f>
        <v/>
      </c>
      <c r="V51" s="60" t="str">
        <f>IF(V49="","",VLOOKUP(V49,'[2]シフト記号表（勤務時間帯）'!$C$6:$U$35,19,FALSE))</f>
        <v/>
      </c>
      <c r="W51" s="60" t="str">
        <f>IF(W49="","",VLOOKUP(W49,'[2]シフト記号表（勤務時間帯）'!$C$6:$U$35,19,FALSE))</f>
        <v/>
      </c>
      <c r="X51" s="60" t="str">
        <f>IF(X49="","",VLOOKUP(X49,'[2]シフト記号表（勤務時間帯）'!$C$6:$U$35,19,FALSE))</f>
        <v/>
      </c>
      <c r="Y51" s="61" t="str">
        <f>IF(Y49="","",VLOOKUP(Y49,'[2]シフト記号表（勤務時間帯）'!$C$6:$U$35,19,FALSE))</f>
        <v/>
      </c>
      <c r="Z51" s="59" t="str">
        <f>IF(Z49="","",VLOOKUP(Z49,'[2]シフト記号表（勤務時間帯）'!$C$6:$U$35,19,FALSE))</f>
        <v/>
      </c>
      <c r="AA51" s="60" t="str">
        <f>IF(AA49="","",VLOOKUP(AA49,'[2]シフト記号表（勤務時間帯）'!$C$6:$U$35,19,FALSE))</f>
        <v/>
      </c>
      <c r="AB51" s="60" t="str">
        <f>IF(AB49="","",VLOOKUP(AB49,'[2]シフト記号表（勤務時間帯）'!$C$6:$U$35,19,FALSE))</f>
        <v/>
      </c>
      <c r="AC51" s="60" t="str">
        <f>IF(AC49="","",VLOOKUP(AC49,'[2]シフト記号表（勤務時間帯）'!$C$6:$U$35,19,FALSE))</f>
        <v/>
      </c>
      <c r="AD51" s="60" t="str">
        <f>IF(AD49="","",VLOOKUP(AD49,'[2]シフト記号表（勤務時間帯）'!$C$6:$U$35,19,FALSE))</f>
        <v/>
      </c>
      <c r="AE51" s="60" t="str">
        <f>IF(AE49="","",VLOOKUP(AE49,'[2]シフト記号表（勤務時間帯）'!$C$6:$U$35,19,FALSE))</f>
        <v/>
      </c>
      <c r="AF51" s="61" t="str">
        <f>IF(AF49="","",VLOOKUP(AF49,'[2]シフト記号表（勤務時間帯）'!$C$6:$U$35,19,FALSE))</f>
        <v/>
      </c>
      <c r="AG51" s="59" t="str">
        <f>IF(AG49="","",VLOOKUP(AG49,'[2]シフト記号表（勤務時間帯）'!$C$6:$U$35,19,FALSE))</f>
        <v/>
      </c>
      <c r="AH51" s="60" t="str">
        <f>IF(AH49="","",VLOOKUP(AH49,'[2]シフト記号表（勤務時間帯）'!$C$6:$U$35,19,FALSE))</f>
        <v/>
      </c>
      <c r="AI51" s="60" t="str">
        <f>IF(AI49="","",VLOOKUP(AI49,'[2]シフト記号表（勤務時間帯）'!$C$6:$U$35,19,FALSE))</f>
        <v/>
      </c>
      <c r="AJ51" s="60" t="str">
        <f>IF(AJ49="","",VLOOKUP(AJ49,'[2]シフト記号表（勤務時間帯）'!$C$6:$U$35,19,FALSE))</f>
        <v/>
      </c>
      <c r="AK51" s="60" t="str">
        <f>IF(AK49="","",VLOOKUP(AK49,'[2]シフト記号表（勤務時間帯）'!$C$6:$U$35,19,FALSE))</f>
        <v/>
      </c>
      <c r="AL51" s="60" t="str">
        <f>IF(AL49="","",VLOOKUP(AL49,'[2]シフト記号表（勤務時間帯）'!$C$6:$U$35,19,FALSE))</f>
        <v/>
      </c>
      <c r="AM51" s="61" t="str">
        <f>IF(AM49="","",VLOOKUP(AM49,'[2]シフト記号表（勤務時間帯）'!$C$6:$U$35,19,FALSE))</f>
        <v/>
      </c>
      <c r="AN51" s="59" t="str">
        <f>IF(AN49="","",VLOOKUP(AN49,'[2]シフト記号表（勤務時間帯）'!$C$6:$U$35,19,FALSE))</f>
        <v/>
      </c>
      <c r="AO51" s="60" t="str">
        <f>IF(AO49="","",VLOOKUP(AO49,'[2]シフト記号表（勤務時間帯）'!$C$6:$U$35,19,FALSE))</f>
        <v/>
      </c>
      <c r="AP51" s="60" t="str">
        <f>IF(AP49="","",VLOOKUP(AP49,'[2]シフト記号表（勤務時間帯）'!$C$6:$U$35,19,FALSE))</f>
        <v/>
      </c>
      <c r="AQ51" s="60" t="str">
        <f>IF(AQ49="","",VLOOKUP(AQ49,'[2]シフト記号表（勤務時間帯）'!$C$6:$U$35,19,FALSE))</f>
        <v/>
      </c>
      <c r="AR51" s="60" t="str">
        <f>IF(AR49="","",VLOOKUP(AR49,'[2]シフト記号表（勤務時間帯）'!$C$6:$U$35,19,FALSE))</f>
        <v/>
      </c>
      <c r="AS51" s="60" t="str">
        <f>IF(AS49="","",VLOOKUP(AS49,'[2]シフト記号表（勤務時間帯）'!$C$6:$U$35,19,FALSE))</f>
        <v/>
      </c>
      <c r="AT51" s="61" t="str">
        <f>IF(AT49="","",VLOOKUP(AT49,'[2]シフト記号表（勤務時間帯）'!$C$6:$U$35,19,FALSE))</f>
        <v/>
      </c>
      <c r="AU51" s="59" t="str">
        <f>IF(AU49="","",VLOOKUP(AU49,'[2]シフト記号表（勤務時間帯）'!$C$6:$U$35,19,FALSE))</f>
        <v/>
      </c>
      <c r="AV51" s="60" t="str">
        <f>IF(AV49="","",VLOOKUP(AV49,'[2]シフト記号表（勤務時間帯）'!$C$6:$U$35,19,FALSE))</f>
        <v/>
      </c>
      <c r="AW51" s="60" t="str">
        <f>IF(AW49="","",VLOOKUP(AW49,'[2]シフト記号表（勤務時間帯）'!$C$6:$U$35,19,FALSE))</f>
        <v/>
      </c>
      <c r="AX51" s="381">
        <f>IF($BB$3="４週",SUM(S51:AT51),IF($BB$3="暦月",SUM(S51:AW51),""))</f>
        <v>0</v>
      </c>
      <c r="AY51" s="382"/>
      <c r="AZ51" s="383">
        <f>IF($BB$3="４週",AX51/4,IF($BB$3="暦月",'通所介護（1枚版）'!AX51/('通所介護（1枚版）'!$BB$8/7),""))</f>
        <v>0</v>
      </c>
      <c r="BA51" s="384"/>
      <c r="BB51" s="276"/>
      <c r="BC51" s="277"/>
      <c r="BD51" s="277"/>
      <c r="BE51" s="277"/>
      <c r="BF51" s="278"/>
    </row>
    <row r="52" spans="2:58" ht="20.25" customHeight="1" x14ac:dyDescent="0.2">
      <c r="B52" s="385">
        <f>B49+1</f>
        <v>11</v>
      </c>
      <c r="C52" s="294"/>
      <c r="D52" s="295"/>
      <c r="E52" s="296"/>
      <c r="F52" s="126"/>
      <c r="G52" s="282"/>
      <c r="H52" s="284"/>
      <c r="I52" s="264"/>
      <c r="J52" s="264"/>
      <c r="K52" s="265"/>
      <c r="L52" s="285"/>
      <c r="M52" s="286"/>
      <c r="N52" s="286"/>
      <c r="O52" s="287"/>
      <c r="P52" s="630" t="s">
        <v>377</v>
      </c>
      <c r="Q52" s="631"/>
      <c r="R52" s="632"/>
      <c r="S52" s="20"/>
      <c r="T52" s="21"/>
      <c r="U52" s="21"/>
      <c r="V52" s="21"/>
      <c r="W52" s="21"/>
      <c r="X52" s="21"/>
      <c r="Y52" s="22"/>
      <c r="Z52" s="20"/>
      <c r="AA52" s="21"/>
      <c r="AB52" s="21"/>
      <c r="AC52" s="21"/>
      <c r="AD52" s="21"/>
      <c r="AE52" s="21"/>
      <c r="AF52" s="22"/>
      <c r="AG52" s="20"/>
      <c r="AH52" s="21"/>
      <c r="AI52" s="21"/>
      <c r="AJ52" s="21"/>
      <c r="AK52" s="21"/>
      <c r="AL52" s="21"/>
      <c r="AM52" s="22"/>
      <c r="AN52" s="20"/>
      <c r="AO52" s="21"/>
      <c r="AP52" s="21"/>
      <c r="AQ52" s="21"/>
      <c r="AR52" s="21"/>
      <c r="AS52" s="21"/>
      <c r="AT52" s="22"/>
      <c r="AU52" s="20"/>
      <c r="AV52" s="21"/>
      <c r="AW52" s="21"/>
      <c r="AX52" s="434"/>
      <c r="AY52" s="435"/>
      <c r="AZ52" s="436"/>
      <c r="BA52" s="437"/>
      <c r="BB52" s="291"/>
      <c r="BC52" s="292"/>
      <c r="BD52" s="292"/>
      <c r="BE52" s="292"/>
      <c r="BF52" s="293"/>
    </row>
    <row r="53" spans="2:58" ht="20.25" customHeight="1" x14ac:dyDescent="0.2">
      <c r="B53" s="385"/>
      <c r="C53" s="297"/>
      <c r="D53" s="633"/>
      <c r="E53" s="298"/>
      <c r="F53" s="23"/>
      <c r="G53" s="259"/>
      <c r="H53" s="263"/>
      <c r="I53" s="264"/>
      <c r="J53" s="264"/>
      <c r="K53" s="265"/>
      <c r="L53" s="269"/>
      <c r="M53" s="622"/>
      <c r="N53" s="622"/>
      <c r="O53" s="270"/>
      <c r="P53" s="623" t="s">
        <v>380</v>
      </c>
      <c r="Q53" s="624"/>
      <c r="R53" s="625"/>
      <c r="S53" s="56" t="str">
        <f>IF(S52="","",VLOOKUP(S52,'[2]シフト記号表（勤務時間帯）'!$C$6:$K$35,9,FALSE))</f>
        <v/>
      </c>
      <c r="T53" s="57" t="str">
        <f>IF(T52="","",VLOOKUP(T52,'[2]シフト記号表（勤務時間帯）'!$C$6:$K$35,9,FALSE))</f>
        <v/>
      </c>
      <c r="U53" s="57" t="str">
        <f>IF(U52="","",VLOOKUP(U52,'[2]シフト記号表（勤務時間帯）'!$C$6:$K$35,9,FALSE))</f>
        <v/>
      </c>
      <c r="V53" s="57" t="str">
        <f>IF(V52="","",VLOOKUP(V52,'[2]シフト記号表（勤務時間帯）'!$C$6:$K$35,9,FALSE))</f>
        <v/>
      </c>
      <c r="W53" s="57" t="str">
        <f>IF(W52="","",VLOOKUP(W52,'[2]シフト記号表（勤務時間帯）'!$C$6:$K$35,9,FALSE))</f>
        <v/>
      </c>
      <c r="X53" s="57" t="str">
        <f>IF(X52="","",VLOOKUP(X52,'[2]シフト記号表（勤務時間帯）'!$C$6:$K$35,9,FALSE))</f>
        <v/>
      </c>
      <c r="Y53" s="58" t="str">
        <f>IF(Y52="","",VLOOKUP(Y52,'[2]シフト記号表（勤務時間帯）'!$C$6:$K$35,9,FALSE))</f>
        <v/>
      </c>
      <c r="Z53" s="56" t="str">
        <f>IF(Z52="","",VLOOKUP(Z52,'[2]シフト記号表（勤務時間帯）'!$C$6:$K$35,9,FALSE))</f>
        <v/>
      </c>
      <c r="AA53" s="57" t="str">
        <f>IF(AA52="","",VLOOKUP(AA52,'[2]シフト記号表（勤務時間帯）'!$C$6:$K$35,9,FALSE))</f>
        <v/>
      </c>
      <c r="AB53" s="57" t="str">
        <f>IF(AB52="","",VLOOKUP(AB52,'[2]シフト記号表（勤務時間帯）'!$C$6:$K$35,9,FALSE))</f>
        <v/>
      </c>
      <c r="AC53" s="57" t="str">
        <f>IF(AC52="","",VLOOKUP(AC52,'[2]シフト記号表（勤務時間帯）'!$C$6:$K$35,9,FALSE))</f>
        <v/>
      </c>
      <c r="AD53" s="57" t="str">
        <f>IF(AD52="","",VLOOKUP(AD52,'[2]シフト記号表（勤務時間帯）'!$C$6:$K$35,9,FALSE))</f>
        <v/>
      </c>
      <c r="AE53" s="57" t="str">
        <f>IF(AE52="","",VLOOKUP(AE52,'[2]シフト記号表（勤務時間帯）'!$C$6:$K$35,9,FALSE))</f>
        <v/>
      </c>
      <c r="AF53" s="58" t="str">
        <f>IF(AF52="","",VLOOKUP(AF52,'[2]シフト記号表（勤務時間帯）'!$C$6:$K$35,9,FALSE))</f>
        <v/>
      </c>
      <c r="AG53" s="56" t="str">
        <f>IF(AG52="","",VLOOKUP(AG52,'[2]シフト記号表（勤務時間帯）'!$C$6:$K$35,9,FALSE))</f>
        <v/>
      </c>
      <c r="AH53" s="57" t="str">
        <f>IF(AH52="","",VLOOKUP(AH52,'[2]シフト記号表（勤務時間帯）'!$C$6:$K$35,9,FALSE))</f>
        <v/>
      </c>
      <c r="AI53" s="57" t="str">
        <f>IF(AI52="","",VLOOKUP(AI52,'[2]シフト記号表（勤務時間帯）'!$C$6:$K$35,9,FALSE))</f>
        <v/>
      </c>
      <c r="AJ53" s="57" t="str">
        <f>IF(AJ52="","",VLOOKUP(AJ52,'[2]シフト記号表（勤務時間帯）'!$C$6:$K$35,9,FALSE))</f>
        <v/>
      </c>
      <c r="AK53" s="57" t="str">
        <f>IF(AK52="","",VLOOKUP(AK52,'[2]シフト記号表（勤務時間帯）'!$C$6:$K$35,9,FALSE))</f>
        <v/>
      </c>
      <c r="AL53" s="57" t="str">
        <f>IF(AL52="","",VLOOKUP(AL52,'[2]シフト記号表（勤務時間帯）'!$C$6:$K$35,9,FALSE))</f>
        <v/>
      </c>
      <c r="AM53" s="58" t="str">
        <f>IF(AM52="","",VLOOKUP(AM52,'[2]シフト記号表（勤務時間帯）'!$C$6:$K$35,9,FALSE))</f>
        <v/>
      </c>
      <c r="AN53" s="56" t="str">
        <f>IF(AN52="","",VLOOKUP(AN52,'[2]シフト記号表（勤務時間帯）'!$C$6:$K$35,9,FALSE))</f>
        <v/>
      </c>
      <c r="AO53" s="57" t="str">
        <f>IF(AO52="","",VLOOKUP(AO52,'[2]シフト記号表（勤務時間帯）'!$C$6:$K$35,9,FALSE))</f>
        <v/>
      </c>
      <c r="AP53" s="57" t="str">
        <f>IF(AP52="","",VLOOKUP(AP52,'[2]シフト記号表（勤務時間帯）'!$C$6:$K$35,9,FALSE))</f>
        <v/>
      </c>
      <c r="AQ53" s="57" t="str">
        <f>IF(AQ52="","",VLOOKUP(AQ52,'[2]シフト記号表（勤務時間帯）'!$C$6:$K$35,9,FALSE))</f>
        <v/>
      </c>
      <c r="AR53" s="57" t="str">
        <f>IF(AR52="","",VLOOKUP(AR52,'[2]シフト記号表（勤務時間帯）'!$C$6:$K$35,9,FALSE))</f>
        <v/>
      </c>
      <c r="AS53" s="57" t="str">
        <f>IF(AS52="","",VLOOKUP(AS52,'[2]シフト記号表（勤務時間帯）'!$C$6:$K$35,9,FALSE))</f>
        <v/>
      </c>
      <c r="AT53" s="58" t="str">
        <f>IF(AT52="","",VLOOKUP(AT52,'[2]シフト記号表（勤務時間帯）'!$C$6:$K$35,9,FALSE))</f>
        <v/>
      </c>
      <c r="AU53" s="56" t="str">
        <f>IF(AU52="","",VLOOKUP(AU52,'[2]シフト記号表（勤務時間帯）'!$C$6:$K$35,9,FALSE))</f>
        <v/>
      </c>
      <c r="AV53" s="57" t="str">
        <f>IF(AV52="","",VLOOKUP(AV52,'[2]シフト記号表（勤務時間帯）'!$C$6:$K$35,9,FALSE))</f>
        <v/>
      </c>
      <c r="AW53" s="57" t="str">
        <f>IF(AW52="","",VLOOKUP(AW52,'[2]シフト記号表（勤務時間帯）'!$C$6:$K$35,9,FALSE))</f>
        <v/>
      </c>
      <c r="AX53" s="377">
        <f>IF($BB$3="４週",SUM(S53:AT53),IF($BB$3="暦月",SUM(S53:AW53),""))</f>
        <v>0</v>
      </c>
      <c r="AY53" s="378"/>
      <c r="AZ53" s="379">
        <f>IF($BB$3="４週",AX53/4,IF($BB$3="暦月",'通所介護（1枚版）'!AX53/('通所介護（1枚版）'!$BB$8/7),""))</f>
        <v>0</v>
      </c>
      <c r="BA53" s="380"/>
      <c r="BB53" s="274"/>
      <c r="BC53" s="626"/>
      <c r="BD53" s="626"/>
      <c r="BE53" s="626"/>
      <c r="BF53" s="275"/>
    </row>
    <row r="54" spans="2:58" ht="20.25" customHeight="1" x14ac:dyDescent="0.2">
      <c r="B54" s="385"/>
      <c r="C54" s="299"/>
      <c r="D54" s="300"/>
      <c r="E54" s="301"/>
      <c r="F54" s="23">
        <f>C52</f>
        <v>0</v>
      </c>
      <c r="G54" s="283"/>
      <c r="H54" s="263"/>
      <c r="I54" s="264"/>
      <c r="J54" s="264"/>
      <c r="K54" s="265"/>
      <c r="L54" s="288"/>
      <c r="M54" s="289"/>
      <c r="N54" s="289"/>
      <c r="O54" s="290"/>
      <c r="P54" s="627" t="s">
        <v>381</v>
      </c>
      <c r="Q54" s="628"/>
      <c r="R54" s="629"/>
      <c r="S54" s="59" t="str">
        <f>IF(S52="","",VLOOKUP(S52,'[2]シフト記号表（勤務時間帯）'!$C$6:$U$35,19,FALSE))</f>
        <v/>
      </c>
      <c r="T54" s="60" t="str">
        <f>IF(T52="","",VLOOKUP(T52,'[2]シフト記号表（勤務時間帯）'!$C$6:$U$35,19,FALSE))</f>
        <v/>
      </c>
      <c r="U54" s="60" t="str">
        <f>IF(U52="","",VLOOKUP(U52,'[2]シフト記号表（勤務時間帯）'!$C$6:$U$35,19,FALSE))</f>
        <v/>
      </c>
      <c r="V54" s="60" t="str">
        <f>IF(V52="","",VLOOKUP(V52,'[2]シフト記号表（勤務時間帯）'!$C$6:$U$35,19,FALSE))</f>
        <v/>
      </c>
      <c r="W54" s="60" t="str">
        <f>IF(W52="","",VLOOKUP(W52,'[2]シフト記号表（勤務時間帯）'!$C$6:$U$35,19,FALSE))</f>
        <v/>
      </c>
      <c r="X54" s="60" t="str">
        <f>IF(X52="","",VLOOKUP(X52,'[2]シフト記号表（勤務時間帯）'!$C$6:$U$35,19,FALSE))</f>
        <v/>
      </c>
      <c r="Y54" s="61" t="str">
        <f>IF(Y52="","",VLOOKUP(Y52,'[2]シフト記号表（勤務時間帯）'!$C$6:$U$35,19,FALSE))</f>
        <v/>
      </c>
      <c r="Z54" s="59" t="str">
        <f>IF(Z52="","",VLOOKUP(Z52,'[2]シフト記号表（勤務時間帯）'!$C$6:$U$35,19,FALSE))</f>
        <v/>
      </c>
      <c r="AA54" s="60" t="str">
        <f>IF(AA52="","",VLOOKUP(AA52,'[2]シフト記号表（勤務時間帯）'!$C$6:$U$35,19,FALSE))</f>
        <v/>
      </c>
      <c r="AB54" s="60" t="str">
        <f>IF(AB52="","",VLOOKUP(AB52,'[2]シフト記号表（勤務時間帯）'!$C$6:$U$35,19,FALSE))</f>
        <v/>
      </c>
      <c r="AC54" s="60" t="str">
        <f>IF(AC52="","",VLOOKUP(AC52,'[2]シフト記号表（勤務時間帯）'!$C$6:$U$35,19,FALSE))</f>
        <v/>
      </c>
      <c r="AD54" s="60" t="str">
        <f>IF(AD52="","",VLOOKUP(AD52,'[2]シフト記号表（勤務時間帯）'!$C$6:$U$35,19,FALSE))</f>
        <v/>
      </c>
      <c r="AE54" s="60" t="str">
        <f>IF(AE52="","",VLOOKUP(AE52,'[2]シフト記号表（勤務時間帯）'!$C$6:$U$35,19,FALSE))</f>
        <v/>
      </c>
      <c r="AF54" s="61" t="str">
        <f>IF(AF52="","",VLOOKUP(AF52,'[2]シフト記号表（勤務時間帯）'!$C$6:$U$35,19,FALSE))</f>
        <v/>
      </c>
      <c r="AG54" s="59" t="str">
        <f>IF(AG52="","",VLOOKUP(AG52,'[2]シフト記号表（勤務時間帯）'!$C$6:$U$35,19,FALSE))</f>
        <v/>
      </c>
      <c r="AH54" s="60" t="str">
        <f>IF(AH52="","",VLOOKUP(AH52,'[2]シフト記号表（勤務時間帯）'!$C$6:$U$35,19,FALSE))</f>
        <v/>
      </c>
      <c r="AI54" s="60" t="str">
        <f>IF(AI52="","",VLOOKUP(AI52,'[2]シフト記号表（勤務時間帯）'!$C$6:$U$35,19,FALSE))</f>
        <v/>
      </c>
      <c r="AJ54" s="60" t="str">
        <f>IF(AJ52="","",VLOOKUP(AJ52,'[2]シフト記号表（勤務時間帯）'!$C$6:$U$35,19,FALSE))</f>
        <v/>
      </c>
      <c r="AK54" s="60" t="str">
        <f>IF(AK52="","",VLOOKUP(AK52,'[2]シフト記号表（勤務時間帯）'!$C$6:$U$35,19,FALSE))</f>
        <v/>
      </c>
      <c r="AL54" s="60" t="str">
        <f>IF(AL52="","",VLOOKUP(AL52,'[2]シフト記号表（勤務時間帯）'!$C$6:$U$35,19,FALSE))</f>
        <v/>
      </c>
      <c r="AM54" s="61" t="str">
        <f>IF(AM52="","",VLOOKUP(AM52,'[2]シフト記号表（勤務時間帯）'!$C$6:$U$35,19,FALSE))</f>
        <v/>
      </c>
      <c r="AN54" s="59" t="str">
        <f>IF(AN52="","",VLOOKUP(AN52,'[2]シフト記号表（勤務時間帯）'!$C$6:$U$35,19,FALSE))</f>
        <v/>
      </c>
      <c r="AO54" s="60" t="str">
        <f>IF(AO52="","",VLOOKUP(AO52,'[2]シフト記号表（勤務時間帯）'!$C$6:$U$35,19,FALSE))</f>
        <v/>
      </c>
      <c r="AP54" s="60" t="str">
        <f>IF(AP52="","",VLOOKUP(AP52,'[2]シフト記号表（勤務時間帯）'!$C$6:$U$35,19,FALSE))</f>
        <v/>
      </c>
      <c r="AQ54" s="60" t="str">
        <f>IF(AQ52="","",VLOOKUP(AQ52,'[2]シフト記号表（勤務時間帯）'!$C$6:$U$35,19,FALSE))</f>
        <v/>
      </c>
      <c r="AR54" s="60" t="str">
        <f>IF(AR52="","",VLOOKUP(AR52,'[2]シフト記号表（勤務時間帯）'!$C$6:$U$35,19,FALSE))</f>
        <v/>
      </c>
      <c r="AS54" s="60" t="str">
        <f>IF(AS52="","",VLOOKUP(AS52,'[2]シフト記号表（勤務時間帯）'!$C$6:$U$35,19,FALSE))</f>
        <v/>
      </c>
      <c r="AT54" s="61" t="str">
        <f>IF(AT52="","",VLOOKUP(AT52,'[2]シフト記号表（勤務時間帯）'!$C$6:$U$35,19,FALSE))</f>
        <v/>
      </c>
      <c r="AU54" s="59" t="str">
        <f>IF(AU52="","",VLOOKUP(AU52,'[2]シフト記号表（勤務時間帯）'!$C$6:$U$35,19,FALSE))</f>
        <v/>
      </c>
      <c r="AV54" s="60" t="str">
        <f>IF(AV52="","",VLOOKUP(AV52,'[2]シフト記号表（勤務時間帯）'!$C$6:$U$35,19,FALSE))</f>
        <v/>
      </c>
      <c r="AW54" s="60" t="str">
        <f>IF(AW52="","",VLOOKUP(AW52,'[2]シフト記号表（勤務時間帯）'!$C$6:$U$35,19,FALSE))</f>
        <v/>
      </c>
      <c r="AX54" s="381">
        <f>IF($BB$3="４週",SUM(S54:AT54),IF($BB$3="暦月",SUM(S54:AW54),""))</f>
        <v>0</v>
      </c>
      <c r="AY54" s="382"/>
      <c r="AZ54" s="383">
        <f>IF($BB$3="４週",AX54/4,IF($BB$3="暦月",'通所介護（1枚版）'!AX54/('通所介護（1枚版）'!$BB$8/7),""))</f>
        <v>0</v>
      </c>
      <c r="BA54" s="384"/>
      <c r="BB54" s="276"/>
      <c r="BC54" s="277"/>
      <c r="BD54" s="277"/>
      <c r="BE54" s="277"/>
      <c r="BF54" s="278"/>
    </row>
    <row r="55" spans="2:58" ht="20.25" customHeight="1" x14ac:dyDescent="0.2">
      <c r="B55" s="385">
        <f>B52+1</f>
        <v>12</v>
      </c>
      <c r="C55" s="294"/>
      <c r="D55" s="295"/>
      <c r="E55" s="296"/>
      <c r="F55" s="126"/>
      <c r="G55" s="282"/>
      <c r="H55" s="284"/>
      <c r="I55" s="264"/>
      <c r="J55" s="264"/>
      <c r="K55" s="265"/>
      <c r="L55" s="285"/>
      <c r="M55" s="286"/>
      <c r="N55" s="286"/>
      <c r="O55" s="287"/>
      <c r="P55" s="630" t="s">
        <v>377</v>
      </c>
      <c r="Q55" s="631"/>
      <c r="R55" s="632"/>
      <c r="S55" s="20"/>
      <c r="T55" s="21"/>
      <c r="U55" s="21"/>
      <c r="V55" s="21"/>
      <c r="W55" s="21"/>
      <c r="X55" s="21"/>
      <c r="Y55" s="22"/>
      <c r="Z55" s="20"/>
      <c r="AA55" s="21"/>
      <c r="AB55" s="21"/>
      <c r="AC55" s="21"/>
      <c r="AD55" s="21"/>
      <c r="AE55" s="21"/>
      <c r="AF55" s="22"/>
      <c r="AG55" s="20"/>
      <c r="AH55" s="21"/>
      <c r="AI55" s="21"/>
      <c r="AJ55" s="21"/>
      <c r="AK55" s="21"/>
      <c r="AL55" s="21"/>
      <c r="AM55" s="22"/>
      <c r="AN55" s="20"/>
      <c r="AO55" s="21"/>
      <c r="AP55" s="21"/>
      <c r="AQ55" s="21"/>
      <c r="AR55" s="21"/>
      <c r="AS55" s="21"/>
      <c r="AT55" s="22"/>
      <c r="AU55" s="20"/>
      <c r="AV55" s="21"/>
      <c r="AW55" s="21"/>
      <c r="AX55" s="434"/>
      <c r="AY55" s="435"/>
      <c r="AZ55" s="436"/>
      <c r="BA55" s="437"/>
      <c r="BB55" s="311"/>
      <c r="BC55" s="286"/>
      <c r="BD55" s="286"/>
      <c r="BE55" s="286"/>
      <c r="BF55" s="287"/>
    </row>
    <row r="56" spans="2:58" ht="20.25" customHeight="1" x14ac:dyDescent="0.2">
      <c r="B56" s="385"/>
      <c r="C56" s="297"/>
      <c r="D56" s="633"/>
      <c r="E56" s="298"/>
      <c r="F56" s="23"/>
      <c r="G56" s="259"/>
      <c r="H56" s="263"/>
      <c r="I56" s="264"/>
      <c r="J56" s="264"/>
      <c r="K56" s="265"/>
      <c r="L56" s="269"/>
      <c r="M56" s="622"/>
      <c r="N56" s="622"/>
      <c r="O56" s="270"/>
      <c r="P56" s="623" t="s">
        <v>380</v>
      </c>
      <c r="Q56" s="624"/>
      <c r="R56" s="625"/>
      <c r="S56" s="56" t="str">
        <f>IF(S55="","",VLOOKUP(S55,'[2]シフト記号表（勤務時間帯）'!$C$6:$K$35,9,FALSE))</f>
        <v/>
      </c>
      <c r="T56" s="57" t="str">
        <f>IF(T55="","",VLOOKUP(T55,'[2]シフト記号表（勤務時間帯）'!$C$6:$K$35,9,FALSE))</f>
        <v/>
      </c>
      <c r="U56" s="57" t="str">
        <f>IF(U55="","",VLOOKUP(U55,'[2]シフト記号表（勤務時間帯）'!$C$6:$K$35,9,FALSE))</f>
        <v/>
      </c>
      <c r="V56" s="57" t="str">
        <f>IF(V55="","",VLOOKUP(V55,'[2]シフト記号表（勤務時間帯）'!$C$6:$K$35,9,FALSE))</f>
        <v/>
      </c>
      <c r="W56" s="57" t="str">
        <f>IF(W55="","",VLOOKUP(W55,'[2]シフト記号表（勤務時間帯）'!$C$6:$K$35,9,FALSE))</f>
        <v/>
      </c>
      <c r="X56" s="57" t="str">
        <f>IF(X55="","",VLOOKUP(X55,'[2]シフト記号表（勤務時間帯）'!$C$6:$K$35,9,FALSE))</f>
        <v/>
      </c>
      <c r="Y56" s="58" t="str">
        <f>IF(Y55="","",VLOOKUP(Y55,'[2]シフト記号表（勤務時間帯）'!$C$6:$K$35,9,FALSE))</f>
        <v/>
      </c>
      <c r="Z56" s="56" t="str">
        <f>IF(Z55="","",VLOOKUP(Z55,'[2]シフト記号表（勤務時間帯）'!$C$6:$K$35,9,FALSE))</f>
        <v/>
      </c>
      <c r="AA56" s="57" t="str">
        <f>IF(AA55="","",VLOOKUP(AA55,'[2]シフト記号表（勤務時間帯）'!$C$6:$K$35,9,FALSE))</f>
        <v/>
      </c>
      <c r="AB56" s="57" t="str">
        <f>IF(AB55="","",VLOOKUP(AB55,'[2]シフト記号表（勤務時間帯）'!$C$6:$K$35,9,FALSE))</f>
        <v/>
      </c>
      <c r="AC56" s="57" t="str">
        <f>IF(AC55="","",VLOOKUP(AC55,'[2]シフト記号表（勤務時間帯）'!$C$6:$K$35,9,FALSE))</f>
        <v/>
      </c>
      <c r="AD56" s="57" t="str">
        <f>IF(AD55="","",VLOOKUP(AD55,'[2]シフト記号表（勤務時間帯）'!$C$6:$K$35,9,FALSE))</f>
        <v/>
      </c>
      <c r="AE56" s="57" t="str">
        <f>IF(AE55="","",VLOOKUP(AE55,'[2]シフト記号表（勤務時間帯）'!$C$6:$K$35,9,FALSE))</f>
        <v/>
      </c>
      <c r="AF56" s="58" t="str">
        <f>IF(AF55="","",VLOOKUP(AF55,'[2]シフト記号表（勤務時間帯）'!$C$6:$K$35,9,FALSE))</f>
        <v/>
      </c>
      <c r="AG56" s="56" t="str">
        <f>IF(AG55="","",VLOOKUP(AG55,'[2]シフト記号表（勤務時間帯）'!$C$6:$K$35,9,FALSE))</f>
        <v/>
      </c>
      <c r="AH56" s="57" t="str">
        <f>IF(AH55="","",VLOOKUP(AH55,'[2]シフト記号表（勤務時間帯）'!$C$6:$K$35,9,FALSE))</f>
        <v/>
      </c>
      <c r="AI56" s="57" t="str">
        <f>IF(AI55="","",VLOOKUP(AI55,'[2]シフト記号表（勤務時間帯）'!$C$6:$K$35,9,FALSE))</f>
        <v/>
      </c>
      <c r="AJ56" s="57" t="str">
        <f>IF(AJ55="","",VLOOKUP(AJ55,'[2]シフト記号表（勤務時間帯）'!$C$6:$K$35,9,FALSE))</f>
        <v/>
      </c>
      <c r="AK56" s="57" t="str">
        <f>IF(AK55="","",VLOOKUP(AK55,'[2]シフト記号表（勤務時間帯）'!$C$6:$K$35,9,FALSE))</f>
        <v/>
      </c>
      <c r="AL56" s="57" t="str">
        <f>IF(AL55="","",VLOOKUP(AL55,'[2]シフト記号表（勤務時間帯）'!$C$6:$K$35,9,FALSE))</f>
        <v/>
      </c>
      <c r="AM56" s="58" t="str">
        <f>IF(AM55="","",VLOOKUP(AM55,'[2]シフト記号表（勤務時間帯）'!$C$6:$K$35,9,FALSE))</f>
        <v/>
      </c>
      <c r="AN56" s="56" t="str">
        <f>IF(AN55="","",VLOOKUP(AN55,'[2]シフト記号表（勤務時間帯）'!$C$6:$K$35,9,FALSE))</f>
        <v/>
      </c>
      <c r="AO56" s="57" t="str">
        <f>IF(AO55="","",VLOOKUP(AO55,'[2]シフト記号表（勤務時間帯）'!$C$6:$K$35,9,FALSE))</f>
        <v/>
      </c>
      <c r="AP56" s="57" t="str">
        <f>IF(AP55="","",VLOOKUP(AP55,'[2]シフト記号表（勤務時間帯）'!$C$6:$K$35,9,FALSE))</f>
        <v/>
      </c>
      <c r="AQ56" s="57" t="str">
        <f>IF(AQ55="","",VLOOKUP(AQ55,'[2]シフト記号表（勤務時間帯）'!$C$6:$K$35,9,FALSE))</f>
        <v/>
      </c>
      <c r="AR56" s="57" t="str">
        <f>IF(AR55="","",VLOOKUP(AR55,'[2]シフト記号表（勤務時間帯）'!$C$6:$K$35,9,FALSE))</f>
        <v/>
      </c>
      <c r="AS56" s="57" t="str">
        <f>IF(AS55="","",VLOOKUP(AS55,'[2]シフト記号表（勤務時間帯）'!$C$6:$K$35,9,FALSE))</f>
        <v/>
      </c>
      <c r="AT56" s="58" t="str">
        <f>IF(AT55="","",VLOOKUP(AT55,'[2]シフト記号表（勤務時間帯）'!$C$6:$K$35,9,FALSE))</f>
        <v/>
      </c>
      <c r="AU56" s="56" t="str">
        <f>IF(AU55="","",VLOOKUP(AU55,'[2]シフト記号表（勤務時間帯）'!$C$6:$K$35,9,FALSE))</f>
        <v/>
      </c>
      <c r="AV56" s="57" t="str">
        <f>IF(AV55="","",VLOOKUP(AV55,'[2]シフト記号表（勤務時間帯）'!$C$6:$K$35,9,FALSE))</f>
        <v/>
      </c>
      <c r="AW56" s="57" t="str">
        <f>IF(AW55="","",VLOOKUP(AW55,'[2]シフト記号表（勤務時間帯）'!$C$6:$K$35,9,FALSE))</f>
        <v/>
      </c>
      <c r="AX56" s="377">
        <f>IF($BB$3="４週",SUM(S56:AT56),IF($BB$3="暦月",SUM(S56:AW56),""))</f>
        <v>0</v>
      </c>
      <c r="AY56" s="378"/>
      <c r="AZ56" s="379">
        <f>IF($BB$3="４週",AX56/4,IF($BB$3="暦月",'通所介護（1枚版）'!AX56/('通所介護（1枚版）'!$BB$8/7),""))</f>
        <v>0</v>
      </c>
      <c r="BA56" s="380"/>
      <c r="BB56" s="312"/>
      <c r="BC56" s="622"/>
      <c r="BD56" s="622"/>
      <c r="BE56" s="622"/>
      <c r="BF56" s="270"/>
    </row>
    <row r="57" spans="2:58" ht="20.25" customHeight="1" x14ac:dyDescent="0.2">
      <c r="B57" s="385"/>
      <c r="C57" s="299"/>
      <c r="D57" s="300"/>
      <c r="E57" s="301"/>
      <c r="F57" s="23">
        <f>C55</f>
        <v>0</v>
      </c>
      <c r="G57" s="283"/>
      <c r="H57" s="263"/>
      <c r="I57" s="264"/>
      <c r="J57" s="264"/>
      <c r="K57" s="265"/>
      <c r="L57" s="288"/>
      <c r="M57" s="289"/>
      <c r="N57" s="289"/>
      <c r="O57" s="290"/>
      <c r="P57" s="627" t="s">
        <v>381</v>
      </c>
      <c r="Q57" s="628"/>
      <c r="R57" s="629"/>
      <c r="S57" s="59" t="str">
        <f>IF(S55="","",VLOOKUP(S55,'[2]シフト記号表（勤務時間帯）'!$C$6:$U$35,19,FALSE))</f>
        <v/>
      </c>
      <c r="T57" s="60" t="str">
        <f>IF(T55="","",VLOOKUP(T55,'[2]シフト記号表（勤務時間帯）'!$C$6:$U$35,19,FALSE))</f>
        <v/>
      </c>
      <c r="U57" s="60" t="str">
        <f>IF(U55="","",VLOOKUP(U55,'[2]シフト記号表（勤務時間帯）'!$C$6:$U$35,19,FALSE))</f>
        <v/>
      </c>
      <c r="V57" s="60" t="str">
        <f>IF(V55="","",VLOOKUP(V55,'[2]シフト記号表（勤務時間帯）'!$C$6:$U$35,19,FALSE))</f>
        <v/>
      </c>
      <c r="W57" s="60" t="str">
        <f>IF(W55="","",VLOOKUP(W55,'[2]シフト記号表（勤務時間帯）'!$C$6:$U$35,19,FALSE))</f>
        <v/>
      </c>
      <c r="X57" s="60" t="str">
        <f>IF(X55="","",VLOOKUP(X55,'[2]シフト記号表（勤務時間帯）'!$C$6:$U$35,19,FALSE))</f>
        <v/>
      </c>
      <c r="Y57" s="61" t="str">
        <f>IF(Y55="","",VLOOKUP(Y55,'[2]シフト記号表（勤務時間帯）'!$C$6:$U$35,19,FALSE))</f>
        <v/>
      </c>
      <c r="Z57" s="59" t="str">
        <f>IF(Z55="","",VLOOKUP(Z55,'[2]シフト記号表（勤務時間帯）'!$C$6:$U$35,19,FALSE))</f>
        <v/>
      </c>
      <c r="AA57" s="60" t="str">
        <f>IF(AA55="","",VLOOKUP(AA55,'[2]シフト記号表（勤務時間帯）'!$C$6:$U$35,19,FALSE))</f>
        <v/>
      </c>
      <c r="AB57" s="60" t="str">
        <f>IF(AB55="","",VLOOKUP(AB55,'[2]シフト記号表（勤務時間帯）'!$C$6:$U$35,19,FALSE))</f>
        <v/>
      </c>
      <c r="AC57" s="60" t="str">
        <f>IF(AC55="","",VLOOKUP(AC55,'[2]シフト記号表（勤務時間帯）'!$C$6:$U$35,19,FALSE))</f>
        <v/>
      </c>
      <c r="AD57" s="60" t="str">
        <f>IF(AD55="","",VLOOKUP(AD55,'[2]シフト記号表（勤務時間帯）'!$C$6:$U$35,19,FALSE))</f>
        <v/>
      </c>
      <c r="AE57" s="60" t="str">
        <f>IF(AE55="","",VLOOKUP(AE55,'[2]シフト記号表（勤務時間帯）'!$C$6:$U$35,19,FALSE))</f>
        <v/>
      </c>
      <c r="AF57" s="61" t="str">
        <f>IF(AF55="","",VLOOKUP(AF55,'[2]シフト記号表（勤務時間帯）'!$C$6:$U$35,19,FALSE))</f>
        <v/>
      </c>
      <c r="AG57" s="59" t="str">
        <f>IF(AG55="","",VLOOKUP(AG55,'[2]シフト記号表（勤務時間帯）'!$C$6:$U$35,19,FALSE))</f>
        <v/>
      </c>
      <c r="AH57" s="60" t="str">
        <f>IF(AH55="","",VLOOKUP(AH55,'[2]シフト記号表（勤務時間帯）'!$C$6:$U$35,19,FALSE))</f>
        <v/>
      </c>
      <c r="AI57" s="60" t="str">
        <f>IF(AI55="","",VLOOKUP(AI55,'[2]シフト記号表（勤務時間帯）'!$C$6:$U$35,19,FALSE))</f>
        <v/>
      </c>
      <c r="AJ57" s="60" t="str">
        <f>IF(AJ55="","",VLOOKUP(AJ55,'[2]シフト記号表（勤務時間帯）'!$C$6:$U$35,19,FALSE))</f>
        <v/>
      </c>
      <c r="AK57" s="60" t="str">
        <f>IF(AK55="","",VLOOKUP(AK55,'[2]シフト記号表（勤務時間帯）'!$C$6:$U$35,19,FALSE))</f>
        <v/>
      </c>
      <c r="AL57" s="60" t="str">
        <f>IF(AL55="","",VLOOKUP(AL55,'[2]シフト記号表（勤務時間帯）'!$C$6:$U$35,19,FALSE))</f>
        <v/>
      </c>
      <c r="AM57" s="61" t="str">
        <f>IF(AM55="","",VLOOKUP(AM55,'[2]シフト記号表（勤務時間帯）'!$C$6:$U$35,19,FALSE))</f>
        <v/>
      </c>
      <c r="AN57" s="59" t="str">
        <f>IF(AN55="","",VLOOKUP(AN55,'[2]シフト記号表（勤務時間帯）'!$C$6:$U$35,19,FALSE))</f>
        <v/>
      </c>
      <c r="AO57" s="60" t="str">
        <f>IF(AO55="","",VLOOKUP(AO55,'[2]シフト記号表（勤務時間帯）'!$C$6:$U$35,19,FALSE))</f>
        <v/>
      </c>
      <c r="AP57" s="60" t="str">
        <f>IF(AP55="","",VLOOKUP(AP55,'[2]シフト記号表（勤務時間帯）'!$C$6:$U$35,19,FALSE))</f>
        <v/>
      </c>
      <c r="AQ57" s="60" t="str">
        <f>IF(AQ55="","",VLOOKUP(AQ55,'[2]シフト記号表（勤務時間帯）'!$C$6:$U$35,19,FALSE))</f>
        <v/>
      </c>
      <c r="AR57" s="60" t="str">
        <f>IF(AR55="","",VLOOKUP(AR55,'[2]シフト記号表（勤務時間帯）'!$C$6:$U$35,19,FALSE))</f>
        <v/>
      </c>
      <c r="AS57" s="60" t="str">
        <f>IF(AS55="","",VLOOKUP(AS55,'[2]シフト記号表（勤務時間帯）'!$C$6:$U$35,19,FALSE))</f>
        <v/>
      </c>
      <c r="AT57" s="61" t="str">
        <f>IF(AT55="","",VLOOKUP(AT55,'[2]シフト記号表（勤務時間帯）'!$C$6:$U$35,19,FALSE))</f>
        <v/>
      </c>
      <c r="AU57" s="59" t="str">
        <f>IF(AU55="","",VLOOKUP(AU55,'[2]シフト記号表（勤務時間帯）'!$C$6:$U$35,19,FALSE))</f>
        <v/>
      </c>
      <c r="AV57" s="60" t="str">
        <f>IF(AV55="","",VLOOKUP(AV55,'[2]シフト記号表（勤務時間帯）'!$C$6:$U$35,19,FALSE))</f>
        <v/>
      </c>
      <c r="AW57" s="60" t="str">
        <f>IF(AW55="","",VLOOKUP(AW55,'[2]シフト記号表（勤務時間帯）'!$C$6:$U$35,19,FALSE))</f>
        <v/>
      </c>
      <c r="AX57" s="381">
        <f>IF($BB$3="４週",SUM(S57:AT57),IF($BB$3="暦月",SUM(S57:AW57),""))</f>
        <v>0</v>
      </c>
      <c r="AY57" s="382"/>
      <c r="AZ57" s="383">
        <f>IF($BB$3="４週",AX57/4,IF($BB$3="暦月",'通所介護（1枚版）'!AX57/('通所介護（1枚版）'!$BB$8/7),""))</f>
        <v>0</v>
      </c>
      <c r="BA57" s="384"/>
      <c r="BB57" s="313"/>
      <c r="BC57" s="289"/>
      <c r="BD57" s="289"/>
      <c r="BE57" s="289"/>
      <c r="BF57" s="290"/>
    </row>
    <row r="58" spans="2:58" ht="20.25" customHeight="1" x14ac:dyDescent="0.2">
      <c r="B58" s="385">
        <f>B55+1</f>
        <v>13</v>
      </c>
      <c r="C58" s="294"/>
      <c r="D58" s="295"/>
      <c r="E58" s="296"/>
      <c r="F58" s="126"/>
      <c r="G58" s="282"/>
      <c r="H58" s="284"/>
      <c r="I58" s="264"/>
      <c r="J58" s="264"/>
      <c r="K58" s="265"/>
      <c r="L58" s="285"/>
      <c r="M58" s="286"/>
      <c r="N58" s="286"/>
      <c r="O58" s="287"/>
      <c r="P58" s="630" t="s">
        <v>377</v>
      </c>
      <c r="Q58" s="631"/>
      <c r="R58" s="632"/>
      <c r="S58" s="20"/>
      <c r="T58" s="21"/>
      <c r="U58" s="21"/>
      <c r="V58" s="21"/>
      <c r="W58" s="21"/>
      <c r="X58" s="21"/>
      <c r="Y58" s="22"/>
      <c r="Z58" s="20"/>
      <c r="AA58" s="21"/>
      <c r="AB58" s="21"/>
      <c r="AC58" s="21"/>
      <c r="AD58" s="21"/>
      <c r="AE58" s="21"/>
      <c r="AF58" s="22"/>
      <c r="AG58" s="20"/>
      <c r="AH58" s="21"/>
      <c r="AI58" s="21"/>
      <c r="AJ58" s="21"/>
      <c r="AK58" s="21"/>
      <c r="AL58" s="21"/>
      <c r="AM58" s="22"/>
      <c r="AN58" s="20"/>
      <c r="AO58" s="21"/>
      <c r="AP58" s="21"/>
      <c r="AQ58" s="21"/>
      <c r="AR58" s="21"/>
      <c r="AS58" s="21"/>
      <c r="AT58" s="22"/>
      <c r="AU58" s="20"/>
      <c r="AV58" s="21"/>
      <c r="AW58" s="21"/>
      <c r="AX58" s="434"/>
      <c r="AY58" s="435"/>
      <c r="AZ58" s="436"/>
      <c r="BA58" s="437"/>
      <c r="BB58" s="311"/>
      <c r="BC58" s="286"/>
      <c r="BD58" s="286"/>
      <c r="BE58" s="286"/>
      <c r="BF58" s="287"/>
    </row>
    <row r="59" spans="2:58" ht="20.25" customHeight="1" x14ac:dyDescent="0.2">
      <c r="B59" s="385"/>
      <c r="C59" s="297"/>
      <c r="D59" s="633"/>
      <c r="E59" s="298"/>
      <c r="F59" s="23"/>
      <c r="G59" s="259"/>
      <c r="H59" s="263"/>
      <c r="I59" s="264"/>
      <c r="J59" s="264"/>
      <c r="K59" s="265"/>
      <c r="L59" s="269"/>
      <c r="M59" s="622"/>
      <c r="N59" s="622"/>
      <c r="O59" s="270"/>
      <c r="P59" s="623" t="s">
        <v>380</v>
      </c>
      <c r="Q59" s="624"/>
      <c r="R59" s="625"/>
      <c r="S59" s="56" t="str">
        <f>IF(S58="","",VLOOKUP(S58,'[2]シフト記号表（勤務時間帯）'!$C$6:$K$35,9,FALSE))</f>
        <v/>
      </c>
      <c r="T59" s="57" t="str">
        <f>IF(T58="","",VLOOKUP(T58,'[2]シフト記号表（勤務時間帯）'!$C$6:$K$35,9,FALSE))</f>
        <v/>
      </c>
      <c r="U59" s="57" t="str">
        <f>IF(U58="","",VLOOKUP(U58,'[2]シフト記号表（勤務時間帯）'!$C$6:$K$35,9,FALSE))</f>
        <v/>
      </c>
      <c r="V59" s="57" t="str">
        <f>IF(V58="","",VLOOKUP(V58,'[2]シフト記号表（勤務時間帯）'!$C$6:$K$35,9,FALSE))</f>
        <v/>
      </c>
      <c r="W59" s="57" t="str">
        <f>IF(W58="","",VLOOKUP(W58,'[2]シフト記号表（勤務時間帯）'!$C$6:$K$35,9,FALSE))</f>
        <v/>
      </c>
      <c r="X59" s="57" t="str">
        <f>IF(X58="","",VLOOKUP(X58,'[2]シフト記号表（勤務時間帯）'!$C$6:$K$35,9,FALSE))</f>
        <v/>
      </c>
      <c r="Y59" s="58" t="str">
        <f>IF(Y58="","",VLOOKUP(Y58,'[2]シフト記号表（勤務時間帯）'!$C$6:$K$35,9,FALSE))</f>
        <v/>
      </c>
      <c r="Z59" s="56" t="str">
        <f>IF(Z58="","",VLOOKUP(Z58,'[2]シフト記号表（勤務時間帯）'!$C$6:$K$35,9,FALSE))</f>
        <v/>
      </c>
      <c r="AA59" s="57" t="str">
        <f>IF(AA58="","",VLOOKUP(AA58,'[2]シフト記号表（勤務時間帯）'!$C$6:$K$35,9,FALSE))</f>
        <v/>
      </c>
      <c r="AB59" s="57" t="str">
        <f>IF(AB58="","",VLOOKUP(AB58,'[2]シフト記号表（勤務時間帯）'!$C$6:$K$35,9,FALSE))</f>
        <v/>
      </c>
      <c r="AC59" s="57" t="str">
        <f>IF(AC58="","",VLOOKUP(AC58,'[2]シフト記号表（勤務時間帯）'!$C$6:$K$35,9,FALSE))</f>
        <v/>
      </c>
      <c r="AD59" s="57" t="str">
        <f>IF(AD58="","",VLOOKUP(AD58,'[2]シフト記号表（勤務時間帯）'!$C$6:$K$35,9,FALSE))</f>
        <v/>
      </c>
      <c r="AE59" s="57" t="str">
        <f>IF(AE58="","",VLOOKUP(AE58,'[2]シフト記号表（勤務時間帯）'!$C$6:$K$35,9,FALSE))</f>
        <v/>
      </c>
      <c r="AF59" s="58" t="str">
        <f>IF(AF58="","",VLOOKUP(AF58,'[2]シフト記号表（勤務時間帯）'!$C$6:$K$35,9,FALSE))</f>
        <v/>
      </c>
      <c r="AG59" s="56" t="str">
        <f>IF(AG58="","",VLOOKUP(AG58,'[2]シフト記号表（勤務時間帯）'!$C$6:$K$35,9,FALSE))</f>
        <v/>
      </c>
      <c r="AH59" s="57" t="str">
        <f>IF(AH58="","",VLOOKUP(AH58,'[2]シフト記号表（勤務時間帯）'!$C$6:$K$35,9,FALSE))</f>
        <v/>
      </c>
      <c r="AI59" s="57" t="str">
        <f>IF(AI58="","",VLOOKUP(AI58,'[2]シフト記号表（勤務時間帯）'!$C$6:$K$35,9,FALSE))</f>
        <v/>
      </c>
      <c r="AJ59" s="57" t="str">
        <f>IF(AJ58="","",VLOOKUP(AJ58,'[2]シフト記号表（勤務時間帯）'!$C$6:$K$35,9,FALSE))</f>
        <v/>
      </c>
      <c r="AK59" s="57" t="str">
        <f>IF(AK58="","",VLOOKUP(AK58,'[2]シフト記号表（勤務時間帯）'!$C$6:$K$35,9,FALSE))</f>
        <v/>
      </c>
      <c r="AL59" s="57" t="str">
        <f>IF(AL58="","",VLOOKUP(AL58,'[2]シフト記号表（勤務時間帯）'!$C$6:$K$35,9,FALSE))</f>
        <v/>
      </c>
      <c r="AM59" s="58" t="str">
        <f>IF(AM58="","",VLOOKUP(AM58,'[2]シフト記号表（勤務時間帯）'!$C$6:$K$35,9,FALSE))</f>
        <v/>
      </c>
      <c r="AN59" s="56" t="str">
        <f>IF(AN58="","",VLOOKUP(AN58,'[2]シフト記号表（勤務時間帯）'!$C$6:$K$35,9,FALSE))</f>
        <v/>
      </c>
      <c r="AO59" s="57" t="str">
        <f>IF(AO58="","",VLOOKUP(AO58,'[2]シフト記号表（勤務時間帯）'!$C$6:$K$35,9,FALSE))</f>
        <v/>
      </c>
      <c r="AP59" s="57" t="str">
        <f>IF(AP58="","",VLOOKUP(AP58,'[2]シフト記号表（勤務時間帯）'!$C$6:$K$35,9,FALSE))</f>
        <v/>
      </c>
      <c r="AQ59" s="57" t="str">
        <f>IF(AQ58="","",VLOOKUP(AQ58,'[2]シフト記号表（勤務時間帯）'!$C$6:$K$35,9,FALSE))</f>
        <v/>
      </c>
      <c r="AR59" s="57" t="str">
        <f>IF(AR58="","",VLOOKUP(AR58,'[2]シフト記号表（勤務時間帯）'!$C$6:$K$35,9,FALSE))</f>
        <v/>
      </c>
      <c r="AS59" s="57" t="str">
        <f>IF(AS58="","",VLOOKUP(AS58,'[2]シフト記号表（勤務時間帯）'!$C$6:$K$35,9,FALSE))</f>
        <v/>
      </c>
      <c r="AT59" s="58" t="str">
        <f>IF(AT58="","",VLOOKUP(AT58,'[2]シフト記号表（勤務時間帯）'!$C$6:$K$35,9,FALSE))</f>
        <v/>
      </c>
      <c r="AU59" s="56" t="str">
        <f>IF(AU58="","",VLOOKUP(AU58,'[2]シフト記号表（勤務時間帯）'!$C$6:$K$35,9,FALSE))</f>
        <v/>
      </c>
      <c r="AV59" s="57" t="str">
        <f>IF(AV58="","",VLOOKUP(AV58,'[2]シフト記号表（勤務時間帯）'!$C$6:$K$35,9,FALSE))</f>
        <v/>
      </c>
      <c r="AW59" s="57" t="str">
        <f>IF(AW58="","",VLOOKUP(AW58,'[2]シフト記号表（勤務時間帯）'!$C$6:$K$35,9,FALSE))</f>
        <v/>
      </c>
      <c r="AX59" s="377">
        <f>IF($BB$3="４週",SUM(S59:AT59),IF($BB$3="暦月",SUM(S59:AW59),""))</f>
        <v>0</v>
      </c>
      <c r="AY59" s="378"/>
      <c r="AZ59" s="379">
        <f>IF($BB$3="４週",AX59/4,IF($BB$3="暦月",'通所介護（1枚版）'!AX59/('通所介護（1枚版）'!$BB$8/7),""))</f>
        <v>0</v>
      </c>
      <c r="BA59" s="380"/>
      <c r="BB59" s="312"/>
      <c r="BC59" s="622"/>
      <c r="BD59" s="622"/>
      <c r="BE59" s="622"/>
      <c r="BF59" s="270"/>
    </row>
    <row r="60" spans="2:58" ht="20.25" customHeight="1" thickBot="1" x14ac:dyDescent="0.25">
      <c r="B60" s="438"/>
      <c r="C60" s="299"/>
      <c r="D60" s="300"/>
      <c r="E60" s="301"/>
      <c r="F60" s="25">
        <f>C58</f>
        <v>0</v>
      </c>
      <c r="G60" s="304"/>
      <c r="H60" s="305"/>
      <c r="I60" s="306"/>
      <c r="J60" s="306"/>
      <c r="K60" s="307"/>
      <c r="L60" s="308"/>
      <c r="M60" s="309"/>
      <c r="N60" s="309"/>
      <c r="O60" s="310"/>
      <c r="P60" s="635" t="s">
        <v>381</v>
      </c>
      <c r="Q60" s="636"/>
      <c r="R60" s="637"/>
      <c r="S60" s="59" t="str">
        <f>IF(S58="","",VLOOKUP(S58,'[2]シフト記号表（勤務時間帯）'!$C$6:$U$35,19,FALSE))</f>
        <v/>
      </c>
      <c r="T60" s="60" t="str">
        <f>IF(T58="","",VLOOKUP(T58,'[2]シフト記号表（勤務時間帯）'!$C$6:$U$35,19,FALSE))</f>
        <v/>
      </c>
      <c r="U60" s="60" t="str">
        <f>IF(U58="","",VLOOKUP(U58,'[2]シフト記号表（勤務時間帯）'!$C$6:$U$35,19,FALSE))</f>
        <v/>
      </c>
      <c r="V60" s="60" t="str">
        <f>IF(V58="","",VLOOKUP(V58,'[2]シフト記号表（勤務時間帯）'!$C$6:$U$35,19,FALSE))</f>
        <v/>
      </c>
      <c r="W60" s="60" t="str">
        <f>IF(W58="","",VLOOKUP(W58,'[2]シフト記号表（勤務時間帯）'!$C$6:$U$35,19,FALSE))</f>
        <v/>
      </c>
      <c r="X60" s="60" t="str">
        <f>IF(X58="","",VLOOKUP(X58,'[2]シフト記号表（勤務時間帯）'!$C$6:$U$35,19,FALSE))</f>
        <v/>
      </c>
      <c r="Y60" s="61" t="str">
        <f>IF(Y58="","",VLOOKUP(Y58,'[2]シフト記号表（勤務時間帯）'!$C$6:$U$35,19,FALSE))</f>
        <v/>
      </c>
      <c r="Z60" s="59" t="str">
        <f>IF(Z58="","",VLOOKUP(Z58,'[2]シフト記号表（勤務時間帯）'!$C$6:$U$35,19,FALSE))</f>
        <v/>
      </c>
      <c r="AA60" s="60" t="str">
        <f>IF(AA58="","",VLOOKUP(AA58,'[2]シフト記号表（勤務時間帯）'!$C$6:$U$35,19,FALSE))</f>
        <v/>
      </c>
      <c r="AB60" s="60" t="str">
        <f>IF(AB58="","",VLOOKUP(AB58,'[2]シフト記号表（勤務時間帯）'!$C$6:$U$35,19,FALSE))</f>
        <v/>
      </c>
      <c r="AC60" s="60" t="str">
        <f>IF(AC58="","",VLOOKUP(AC58,'[2]シフト記号表（勤務時間帯）'!$C$6:$U$35,19,FALSE))</f>
        <v/>
      </c>
      <c r="AD60" s="60" t="str">
        <f>IF(AD58="","",VLOOKUP(AD58,'[2]シフト記号表（勤務時間帯）'!$C$6:$U$35,19,FALSE))</f>
        <v/>
      </c>
      <c r="AE60" s="60" t="str">
        <f>IF(AE58="","",VLOOKUP(AE58,'[2]シフト記号表（勤務時間帯）'!$C$6:$U$35,19,FALSE))</f>
        <v/>
      </c>
      <c r="AF60" s="61" t="str">
        <f>IF(AF58="","",VLOOKUP(AF58,'[2]シフト記号表（勤務時間帯）'!$C$6:$U$35,19,FALSE))</f>
        <v/>
      </c>
      <c r="AG60" s="59" t="str">
        <f>IF(AG58="","",VLOOKUP(AG58,'[2]シフト記号表（勤務時間帯）'!$C$6:$U$35,19,FALSE))</f>
        <v/>
      </c>
      <c r="AH60" s="60" t="str">
        <f>IF(AH58="","",VLOOKUP(AH58,'[2]シフト記号表（勤務時間帯）'!$C$6:$U$35,19,FALSE))</f>
        <v/>
      </c>
      <c r="AI60" s="60" t="str">
        <f>IF(AI58="","",VLOOKUP(AI58,'[2]シフト記号表（勤務時間帯）'!$C$6:$U$35,19,FALSE))</f>
        <v/>
      </c>
      <c r="AJ60" s="60" t="str">
        <f>IF(AJ58="","",VLOOKUP(AJ58,'[2]シフト記号表（勤務時間帯）'!$C$6:$U$35,19,FALSE))</f>
        <v/>
      </c>
      <c r="AK60" s="60" t="str">
        <f>IF(AK58="","",VLOOKUP(AK58,'[2]シフト記号表（勤務時間帯）'!$C$6:$U$35,19,FALSE))</f>
        <v/>
      </c>
      <c r="AL60" s="60" t="str">
        <f>IF(AL58="","",VLOOKUP(AL58,'[2]シフト記号表（勤務時間帯）'!$C$6:$U$35,19,FALSE))</f>
        <v/>
      </c>
      <c r="AM60" s="61" t="str">
        <f>IF(AM58="","",VLOOKUP(AM58,'[2]シフト記号表（勤務時間帯）'!$C$6:$U$35,19,FALSE))</f>
        <v/>
      </c>
      <c r="AN60" s="59" t="str">
        <f>IF(AN58="","",VLOOKUP(AN58,'[2]シフト記号表（勤務時間帯）'!$C$6:$U$35,19,FALSE))</f>
        <v/>
      </c>
      <c r="AO60" s="60" t="str">
        <f>IF(AO58="","",VLOOKUP(AO58,'[2]シフト記号表（勤務時間帯）'!$C$6:$U$35,19,FALSE))</f>
        <v/>
      </c>
      <c r="AP60" s="60" t="str">
        <f>IF(AP58="","",VLOOKUP(AP58,'[2]シフト記号表（勤務時間帯）'!$C$6:$U$35,19,FALSE))</f>
        <v/>
      </c>
      <c r="AQ60" s="60" t="str">
        <f>IF(AQ58="","",VLOOKUP(AQ58,'[2]シフト記号表（勤務時間帯）'!$C$6:$U$35,19,FALSE))</f>
        <v/>
      </c>
      <c r="AR60" s="60" t="str">
        <f>IF(AR58="","",VLOOKUP(AR58,'[2]シフト記号表（勤務時間帯）'!$C$6:$U$35,19,FALSE))</f>
        <v/>
      </c>
      <c r="AS60" s="60" t="str">
        <f>IF(AS58="","",VLOOKUP(AS58,'[2]シフト記号表（勤務時間帯）'!$C$6:$U$35,19,FALSE))</f>
        <v/>
      </c>
      <c r="AT60" s="61" t="str">
        <f>IF(AT58="","",VLOOKUP(AT58,'[2]シフト記号表（勤務時間帯）'!$C$6:$U$35,19,FALSE))</f>
        <v/>
      </c>
      <c r="AU60" s="59" t="str">
        <f>IF(AU58="","",VLOOKUP(AU58,'[2]シフト記号表（勤務時間帯）'!$C$6:$U$35,19,FALSE))</f>
        <v/>
      </c>
      <c r="AV60" s="60" t="str">
        <f>IF(AV58="","",VLOOKUP(AV58,'[2]シフト記号表（勤務時間帯）'!$C$6:$U$35,19,FALSE))</f>
        <v/>
      </c>
      <c r="AW60" s="60" t="str">
        <f>IF(AW58="","",VLOOKUP(AW58,'[2]シフト記号表（勤務時間帯）'!$C$6:$U$35,19,FALSE))</f>
        <v/>
      </c>
      <c r="AX60" s="381">
        <f>IF($BB$3="４週",SUM(S60:AT60),IF($BB$3="暦月",SUM(S60:AW60),""))</f>
        <v>0</v>
      </c>
      <c r="AY60" s="382"/>
      <c r="AZ60" s="383">
        <f>IF($BB$3="４週",AX60/4,IF($BB$3="暦月",'通所介護（1枚版）'!AX60/('通所介護（1枚版）'!$BB$8/7),""))</f>
        <v>0</v>
      </c>
      <c r="BA60" s="384"/>
      <c r="BB60" s="314"/>
      <c r="BC60" s="309"/>
      <c r="BD60" s="309"/>
      <c r="BE60" s="309"/>
      <c r="BF60" s="310"/>
    </row>
    <row r="61" spans="2:58" s="63" customFormat="1" ht="6" customHeight="1" thickBot="1" x14ac:dyDescent="0.25">
      <c r="B61" s="64"/>
      <c r="C61" s="65"/>
      <c r="D61" s="65"/>
      <c r="E61" s="65"/>
      <c r="F61" s="66"/>
      <c r="G61" s="66"/>
      <c r="H61" s="67"/>
      <c r="I61" s="67"/>
      <c r="J61" s="67"/>
      <c r="K61" s="67"/>
      <c r="L61" s="66"/>
      <c r="M61" s="66"/>
      <c r="N61" s="66"/>
      <c r="O61" s="66"/>
      <c r="P61" s="68"/>
      <c r="Q61" s="68"/>
      <c r="R61" s="68"/>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86"/>
      <c r="AY61" s="86"/>
      <c r="AZ61" s="86"/>
      <c r="BA61" s="86"/>
      <c r="BB61" s="66"/>
      <c r="BC61" s="66"/>
      <c r="BD61" s="66"/>
      <c r="BE61" s="66"/>
      <c r="BF61" s="71"/>
    </row>
    <row r="62" spans="2:58" ht="20.149999999999999" customHeight="1" x14ac:dyDescent="0.2">
      <c r="B62" s="72"/>
      <c r="C62" s="698"/>
      <c r="D62" s="698"/>
      <c r="E62" s="698"/>
      <c r="F62" s="698"/>
      <c r="G62" s="640" t="s">
        <v>406</v>
      </c>
      <c r="H62" s="640"/>
      <c r="I62" s="640"/>
      <c r="J62" s="640"/>
      <c r="K62" s="640"/>
      <c r="L62" s="640"/>
      <c r="M62" s="640"/>
      <c r="N62" s="640"/>
      <c r="O62" s="640"/>
      <c r="P62" s="640"/>
      <c r="Q62" s="640"/>
      <c r="R62" s="641"/>
      <c r="S62" s="73" t="str">
        <f>IF(SUMIF($F$22:$F$60, "生活相談員", S22:S60)=0,"",SUMIF($F$22:$F$60,"生活相談員",S22:S60))</f>
        <v/>
      </c>
      <c r="T62" s="74" t="str">
        <f t="shared" ref="T62:AW62" si="1">IF(SUMIF($F$22:$F$60, "生活相談員", T22:T60)=0,"",SUMIF($F$22:$F$60,"生活相談員",T22:T60))</f>
        <v/>
      </c>
      <c r="U62" s="74" t="str">
        <f t="shared" si="1"/>
        <v/>
      </c>
      <c r="V62" s="74" t="str">
        <f t="shared" si="1"/>
        <v/>
      </c>
      <c r="W62" s="74" t="str">
        <f t="shared" si="1"/>
        <v/>
      </c>
      <c r="X62" s="74" t="str">
        <f t="shared" si="1"/>
        <v/>
      </c>
      <c r="Y62" s="75" t="str">
        <f t="shared" si="1"/>
        <v/>
      </c>
      <c r="Z62" s="73" t="str">
        <f t="shared" si="1"/>
        <v/>
      </c>
      <c r="AA62" s="74" t="str">
        <f t="shared" si="1"/>
        <v/>
      </c>
      <c r="AB62" s="74" t="str">
        <f t="shared" si="1"/>
        <v/>
      </c>
      <c r="AC62" s="74" t="str">
        <f t="shared" si="1"/>
        <v/>
      </c>
      <c r="AD62" s="74" t="str">
        <f t="shared" si="1"/>
        <v/>
      </c>
      <c r="AE62" s="74" t="str">
        <f t="shared" si="1"/>
        <v/>
      </c>
      <c r="AF62" s="75" t="str">
        <f t="shared" si="1"/>
        <v/>
      </c>
      <c r="AG62" s="73" t="str">
        <f t="shared" si="1"/>
        <v/>
      </c>
      <c r="AH62" s="74" t="str">
        <f t="shared" si="1"/>
        <v/>
      </c>
      <c r="AI62" s="74" t="str">
        <f t="shared" si="1"/>
        <v/>
      </c>
      <c r="AJ62" s="74" t="str">
        <f t="shared" si="1"/>
        <v/>
      </c>
      <c r="AK62" s="74" t="str">
        <f t="shared" si="1"/>
        <v/>
      </c>
      <c r="AL62" s="74" t="str">
        <f t="shared" si="1"/>
        <v/>
      </c>
      <c r="AM62" s="75" t="str">
        <f t="shared" si="1"/>
        <v/>
      </c>
      <c r="AN62" s="73" t="str">
        <f t="shared" si="1"/>
        <v/>
      </c>
      <c r="AO62" s="74" t="str">
        <f t="shared" si="1"/>
        <v/>
      </c>
      <c r="AP62" s="74" t="str">
        <f t="shared" si="1"/>
        <v/>
      </c>
      <c r="AQ62" s="74" t="str">
        <f t="shared" si="1"/>
        <v/>
      </c>
      <c r="AR62" s="74" t="str">
        <f t="shared" si="1"/>
        <v/>
      </c>
      <c r="AS62" s="74" t="str">
        <f t="shared" si="1"/>
        <v/>
      </c>
      <c r="AT62" s="75" t="str">
        <f t="shared" si="1"/>
        <v/>
      </c>
      <c r="AU62" s="73" t="str">
        <f t="shared" si="1"/>
        <v/>
      </c>
      <c r="AV62" s="74" t="str">
        <f t="shared" si="1"/>
        <v/>
      </c>
      <c r="AW62" s="75" t="str">
        <f t="shared" si="1"/>
        <v/>
      </c>
      <c r="AX62" s="404" t="str">
        <f>IF(SUMIF($F$22:$F$60, "生活相談員", AX22:AY60)=0,"",SUMIF($F$22:$F$60,"生活相談員",AX22:AY60))</f>
        <v/>
      </c>
      <c r="AY62" s="405"/>
      <c r="AZ62" s="406" t="str">
        <f>IF(AX62="","",IF($BB$3="４週",AX62/4,IF($BB$3="暦月",AX62/('通所介護（1枚版）'!$BB$8/7),"")))</f>
        <v/>
      </c>
      <c r="BA62" s="407"/>
      <c r="BB62" s="408"/>
      <c r="BC62" s="409"/>
      <c r="BD62" s="409"/>
      <c r="BE62" s="409"/>
      <c r="BF62" s="410"/>
    </row>
    <row r="63" spans="2:58" ht="20.25" customHeight="1" x14ac:dyDescent="0.2">
      <c r="B63" s="76"/>
      <c r="C63" s="699"/>
      <c r="D63" s="699"/>
      <c r="E63" s="699"/>
      <c r="F63" s="699"/>
      <c r="G63" s="647" t="s">
        <v>407</v>
      </c>
      <c r="H63" s="647"/>
      <c r="I63" s="647"/>
      <c r="J63" s="647"/>
      <c r="K63" s="647"/>
      <c r="L63" s="647"/>
      <c r="M63" s="647"/>
      <c r="N63" s="647"/>
      <c r="O63" s="647"/>
      <c r="P63" s="647"/>
      <c r="Q63" s="647"/>
      <c r="R63" s="648"/>
      <c r="S63" s="77" t="str">
        <f t="shared" ref="S63:AW63" si="2">IF(SUMIF($F$22:$F$60, "介護職員", S22:S60)=0,"",SUMIF($F$22:$F$60, "介護職員", S22:S60))</f>
        <v/>
      </c>
      <c r="T63" s="78" t="str">
        <f t="shared" si="2"/>
        <v/>
      </c>
      <c r="U63" s="78" t="str">
        <f t="shared" si="2"/>
        <v/>
      </c>
      <c r="V63" s="78" t="str">
        <f t="shared" si="2"/>
        <v/>
      </c>
      <c r="W63" s="78" t="str">
        <f t="shared" si="2"/>
        <v/>
      </c>
      <c r="X63" s="78" t="str">
        <f t="shared" si="2"/>
        <v/>
      </c>
      <c r="Y63" s="79" t="str">
        <f t="shared" si="2"/>
        <v/>
      </c>
      <c r="Z63" s="77" t="str">
        <f t="shared" si="2"/>
        <v/>
      </c>
      <c r="AA63" s="78" t="str">
        <f t="shared" si="2"/>
        <v/>
      </c>
      <c r="AB63" s="78" t="str">
        <f t="shared" si="2"/>
        <v/>
      </c>
      <c r="AC63" s="78" t="str">
        <f t="shared" si="2"/>
        <v/>
      </c>
      <c r="AD63" s="78" t="str">
        <f t="shared" si="2"/>
        <v/>
      </c>
      <c r="AE63" s="78" t="str">
        <f t="shared" si="2"/>
        <v/>
      </c>
      <c r="AF63" s="79" t="str">
        <f t="shared" si="2"/>
        <v/>
      </c>
      <c r="AG63" s="77" t="str">
        <f t="shared" si="2"/>
        <v/>
      </c>
      <c r="AH63" s="78" t="str">
        <f t="shared" si="2"/>
        <v/>
      </c>
      <c r="AI63" s="78" t="str">
        <f t="shared" si="2"/>
        <v/>
      </c>
      <c r="AJ63" s="78" t="str">
        <f t="shared" si="2"/>
        <v/>
      </c>
      <c r="AK63" s="78" t="str">
        <f t="shared" si="2"/>
        <v/>
      </c>
      <c r="AL63" s="78" t="str">
        <f t="shared" si="2"/>
        <v/>
      </c>
      <c r="AM63" s="79" t="str">
        <f t="shared" si="2"/>
        <v/>
      </c>
      <c r="AN63" s="77" t="str">
        <f t="shared" si="2"/>
        <v/>
      </c>
      <c r="AO63" s="78" t="str">
        <f t="shared" si="2"/>
        <v/>
      </c>
      <c r="AP63" s="78" t="str">
        <f t="shared" si="2"/>
        <v/>
      </c>
      <c r="AQ63" s="78" t="str">
        <f t="shared" si="2"/>
        <v/>
      </c>
      <c r="AR63" s="78" t="str">
        <f t="shared" si="2"/>
        <v/>
      </c>
      <c r="AS63" s="78" t="str">
        <f t="shared" si="2"/>
        <v/>
      </c>
      <c r="AT63" s="79" t="str">
        <f t="shared" si="2"/>
        <v/>
      </c>
      <c r="AU63" s="77" t="str">
        <f t="shared" si="2"/>
        <v/>
      </c>
      <c r="AV63" s="78" t="str">
        <f t="shared" si="2"/>
        <v/>
      </c>
      <c r="AW63" s="79" t="str">
        <f t="shared" si="2"/>
        <v/>
      </c>
      <c r="AX63" s="417" t="str">
        <f>IF(SUMIF($F$22:$F$60, "介護職員", AX22:AX60)=0,"",SUMIF($F$22:$F$60, "介護職員", AX22:AX60))</f>
        <v/>
      </c>
      <c r="AY63" s="418"/>
      <c r="AZ63" s="419" t="str">
        <f>IF(AX63="","",IF($BB$3="４週",AX63/4,IF($BB$3="暦月",AX63/('通所介護（1枚版）'!$BB$8/7),"")))</f>
        <v/>
      </c>
      <c r="BA63" s="420"/>
      <c r="BB63" s="411"/>
      <c r="BC63" s="412"/>
      <c r="BD63" s="412"/>
      <c r="BE63" s="412"/>
      <c r="BF63" s="413"/>
    </row>
    <row r="64" spans="2:58" ht="20.25" customHeight="1" x14ac:dyDescent="0.2">
      <c r="B64" s="76"/>
      <c r="C64" s="699"/>
      <c r="D64" s="699"/>
      <c r="E64" s="699"/>
      <c r="F64" s="699"/>
      <c r="G64" s="647" t="s">
        <v>460</v>
      </c>
      <c r="H64" s="647"/>
      <c r="I64" s="647"/>
      <c r="J64" s="647"/>
      <c r="K64" s="647"/>
      <c r="L64" s="647"/>
      <c r="M64" s="647"/>
      <c r="N64" s="647"/>
      <c r="O64" s="647"/>
      <c r="P64" s="647"/>
      <c r="Q64" s="647"/>
      <c r="R64" s="648"/>
      <c r="S64" s="26"/>
      <c r="T64" s="27"/>
      <c r="U64" s="27"/>
      <c r="V64" s="27"/>
      <c r="W64" s="27"/>
      <c r="X64" s="27"/>
      <c r="Y64" s="28"/>
      <c r="Z64" s="26"/>
      <c r="AA64" s="27"/>
      <c r="AB64" s="27"/>
      <c r="AC64" s="27"/>
      <c r="AD64" s="27"/>
      <c r="AE64" s="27"/>
      <c r="AF64" s="28"/>
      <c r="AG64" s="26"/>
      <c r="AH64" s="27"/>
      <c r="AI64" s="27"/>
      <c r="AJ64" s="27"/>
      <c r="AK64" s="27"/>
      <c r="AL64" s="27"/>
      <c r="AM64" s="28"/>
      <c r="AN64" s="26"/>
      <c r="AO64" s="27"/>
      <c r="AP64" s="27"/>
      <c r="AQ64" s="27"/>
      <c r="AR64" s="27"/>
      <c r="AS64" s="27"/>
      <c r="AT64" s="28"/>
      <c r="AU64" s="26"/>
      <c r="AV64" s="27"/>
      <c r="AW64" s="28"/>
      <c r="AX64" s="421"/>
      <c r="AY64" s="422"/>
      <c r="AZ64" s="422"/>
      <c r="BA64" s="423"/>
      <c r="BB64" s="411"/>
      <c r="BC64" s="412"/>
      <c r="BD64" s="412"/>
      <c r="BE64" s="412"/>
      <c r="BF64" s="413"/>
    </row>
    <row r="65" spans="2:73" ht="20.25" customHeight="1" x14ac:dyDescent="0.2">
      <c r="B65" s="76"/>
      <c r="C65" s="699"/>
      <c r="D65" s="699"/>
      <c r="E65" s="699"/>
      <c r="F65" s="699"/>
      <c r="G65" s="647" t="s">
        <v>409</v>
      </c>
      <c r="H65" s="647"/>
      <c r="I65" s="647"/>
      <c r="J65" s="647"/>
      <c r="K65" s="647"/>
      <c r="L65" s="647"/>
      <c r="M65" s="647"/>
      <c r="N65" s="647"/>
      <c r="O65" s="647"/>
      <c r="P65" s="647"/>
      <c r="Q65" s="647"/>
      <c r="R65" s="648"/>
      <c r="S65" s="26"/>
      <c r="T65" s="27"/>
      <c r="U65" s="27"/>
      <c r="V65" s="27"/>
      <c r="W65" s="27"/>
      <c r="X65" s="27"/>
      <c r="Y65" s="28"/>
      <c r="Z65" s="26"/>
      <c r="AA65" s="27"/>
      <c r="AB65" s="27"/>
      <c r="AC65" s="27"/>
      <c r="AD65" s="27"/>
      <c r="AE65" s="27"/>
      <c r="AF65" s="28"/>
      <c r="AG65" s="26"/>
      <c r="AH65" s="27"/>
      <c r="AI65" s="27"/>
      <c r="AJ65" s="27"/>
      <c r="AK65" s="27"/>
      <c r="AL65" s="27"/>
      <c r="AM65" s="28"/>
      <c r="AN65" s="26"/>
      <c r="AO65" s="27"/>
      <c r="AP65" s="27"/>
      <c r="AQ65" s="27"/>
      <c r="AR65" s="27"/>
      <c r="AS65" s="27"/>
      <c r="AT65" s="28"/>
      <c r="AU65" s="26"/>
      <c r="AV65" s="27"/>
      <c r="AW65" s="28"/>
      <c r="AX65" s="424"/>
      <c r="AY65" s="425"/>
      <c r="AZ65" s="425"/>
      <c r="BA65" s="426"/>
      <c r="BB65" s="411"/>
      <c r="BC65" s="412"/>
      <c r="BD65" s="412"/>
      <c r="BE65" s="412"/>
      <c r="BF65" s="413"/>
    </row>
    <row r="66" spans="2:73" ht="20.25" customHeight="1" thickBot="1" x14ac:dyDescent="0.25">
      <c r="B66" s="80"/>
      <c r="C66" s="700"/>
      <c r="D66" s="700"/>
      <c r="E66" s="700"/>
      <c r="F66" s="700"/>
      <c r="G66" s="660" t="s">
        <v>410</v>
      </c>
      <c r="H66" s="660"/>
      <c r="I66" s="660"/>
      <c r="J66" s="660"/>
      <c r="K66" s="660"/>
      <c r="L66" s="660"/>
      <c r="M66" s="660"/>
      <c r="N66" s="660"/>
      <c r="O66" s="660"/>
      <c r="P66" s="660"/>
      <c r="Q66" s="660"/>
      <c r="R66" s="661"/>
      <c r="S66" s="662" t="str">
        <f>IF(S65&lt;&gt;"",IF(S64&gt;15,((S64-15)/5+1)*S65,S65),"")</f>
        <v/>
      </c>
      <c r="T66" s="663" t="str">
        <f t="shared" ref="T66:AW66" si="3">IF(T65&lt;&gt;"",IF(T64&gt;15,((T64-15)/5+1)*T65,T65),"")</f>
        <v/>
      </c>
      <c r="U66" s="663" t="str">
        <f t="shared" si="3"/>
        <v/>
      </c>
      <c r="V66" s="663" t="str">
        <f t="shared" si="3"/>
        <v/>
      </c>
      <c r="W66" s="663" t="str">
        <f t="shared" si="3"/>
        <v/>
      </c>
      <c r="X66" s="663" t="str">
        <f t="shared" si="3"/>
        <v/>
      </c>
      <c r="Y66" s="664" t="str">
        <f t="shared" si="3"/>
        <v/>
      </c>
      <c r="Z66" s="662" t="str">
        <f t="shared" si="3"/>
        <v/>
      </c>
      <c r="AA66" s="663" t="str">
        <f t="shared" si="3"/>
        <v/>
      </c>
      <c r="AB66" s="663" t="str">
        <f t="shared" si="3"/>
        <v/>
      </c>
      <c r="AC66" s="663" t="str">
        <f t="shared" si="3"/>
        <v/>
      </c>
      <c r="AD66" s="663" t="str">
        <f t="shared" si="3"/>
        <v/>
      </c>
      <c r="AE66" s="663" t="str">
        <f t="shared" si="3"/>
        <v/>
      </c>
      <c r="AF66" s="664" t="str">
        <f t="shared" si="3"/>
        <v/>
      </c>
      <c r="AG66" s="662" t="str">
        <f t="shared" si="3"/>
        <v/>
      </c>
      <c r="AH66" s="663" t="str">
        <f t="shared" si="3"/>
        <v/>
      </c>
      <c r="AI66" s="663" t="str">
        <f t="shared" si="3"/>
        <v/>
      </c>
      <c r="AJ66" s="663" t="str">
        <f t="shared" si="3"/>
        <v/>
      </c>
      <c r="AK66" s="663" t="str">
        <f t="shared" si="3"/>
        <v/>
      </c>
      <c r="AL66" s="663" t="str">
        <f t="shared" si="3"/>
        <v/>
      </c>
      <c r="AM66" s="664" t="str">
        <f t="shared" si="3"/>
        <v/>
      </c>
      <c r="AN66" s="662" t="str">
        <f t="shared" si="3"/>
        <v/>
      </c>
      <c r="AO66" s="663" t="str">
        <f t="shared" si="3"/>
        <v/>
      </c>
      <c r="AP66" s="663" t="str">
        <f t="shared" si="3"/>
        <v/>
      </c>
      <c r="AQ66" s="663" t="str">
        <f t="shared" si="3"/>
        <v/>
      </c>
      <c r="AR66" s="663" t="str">
        <f t="shared" si="3"/>
        <v/>
      </c>
      <c r="AS66" s="663" t="str">
        <f t="shared" si="3"/>
        <v/>
      </c>
      <c r="AT66" s="664" t="str">
        <f t="shared" si="3"/>
        <v/>
      </c>
      <c r="AU66" s="77" t="str">
        <f t="shared" si="3"/>
        <v/>
      </c>
      <c r="AV66" s="78" t="str">
        <f t="shared" si="3"/>
        <v/>
      </c>
      <c r="AW66" s="79" t="str">
        <f t="shared" si="3"/>
        <v/>
      </c>
      <c r="AX66" s="424"/>
      <c r="AY66" s="425"/>
      <c r="AZ66" s="425"/>
      <c r="BA66" s="426"/>
      <c r="BB66" s="411"/>
      <c r="BC66" s="412"/>
      <c r="BD66" s="412"/>
      <c r="BE66" s="412"/>
      <c r="BF66" s="413"/>
    </row>
    <row r="67" spans="2:73" ht="18.75" customHeight="1" x14ac:dyDescent="0.2">
      <c r="B67" s="332" t="s">
        <v>411</v>
      </c>
      <c r="C67" s="612"/>
      <c r="D67" s="612"/>
      <c r="E67" s="612"/>
      <c r="F67" s="612"/>
      <c r="G67" s="612"/>
      <c r="H67" s="612"/>
      <c r="I67" s="612"/>
      <c r="J67" s="612"/>
      <c r="K67" s="333"/>
      <c r="L67" s="400" t="s">
        <v>382</v>
      </c>
      <c r="M67" s="400"/>
      <c r="N67" s="400"/>
      <c r="O67" s="400"/>
      <c r="P67" s="400"/>
      <c r="Q67" s="400"/>
      <c r="R67" s="401"/>
      <c r="S67" s="665" t="str">
        <f>IF($L67="","",IF(COUNTIFS($F$22:$F$60,$L67,S$22:S$60,"&gt;0")=0,"",COUNTIFS($F$22:$F$60,$L67,S$22:S$60,"&gt;0")))</f>
        <v/>
      </c>
      <c r="T67" s="666" t="str">
        <f t="shared" ref="T67:AW71" si="4">IF($L67="","",IF(COUNTIFS($F$22:$F$60,$L67,T$22:T$60,"&gt;0")=0,"",COUNTIFS($F$22:$F$60,$L67,T$22:T$60,"&gt;0")))</f>
        <v/>
      </c>
      <c r="U67" s="666" t="str">
        <f t="shared" si="4"/>
        <v/>
      </c>
      <c r="V67" s="666" t="str">
        <f t="shared" si="4"/>
        <v/>
      </c>
      <c r="W67" s="666" t="str">
        <f t="shared" si="4"/>
        <v/>
      </c>
      <c r="X67" s="666" t="str">
        <f t="shared" si="4"/>
        <v/>
      </c>
      <c r="Y67" s="667" t="str">
        <f t="shared" si="4"/>
        <v/>
      </c>
      <c r="Z67" s="668" t="str">
        <f t="shared" si="4"/>
        <v/>
      </c>
      <c r="AA67" s="666" t="str">
        <f t="shared" si="4"/>
        <v/>
      </c>
      <c r="AB67" s="666" t="str">
        <f t="shared" si="4"/>
        <v/>
      </c>
      <c r="AC67" s="666" t="str">
        <f t="shared" si="4"/>
        <v/>
      </c>
      <c r="AD67" s="666" t="str">
        <f t="shared" si="4"/>
        <v/>
      </c>
      <c r="AE67" s="666" t="str">
        <f t="shared" si="4"/>
        <v/>
      </c>
      <c r="AF67" s="667" t="str">
        <f t="shared" si="4"/>
        <v/>
      </c>
      <c r="AG67" s="666" t="str">
        <f t="shared" si="4"/>
        <v/>
      </c>
      <c r="AH67" s="666" t="str">
        <f t="shared" si="4"/>
        <v/>
      </c>
      <c r="AI67" s="666" t="str">
        <f t="shared" si="4"/>
        <v/>
      </c>
      <c r="AJ67" s="666" t="str">
        <f t="shared" si="4"/>
        <v/>
      </c>
      <c r="AK67" s="666" t="str">
        <f t="shared" si="4"/>
        <v/>
      </c>
      <c r="AL67" s="666" t="str">
        <f t="shared" si="4"/>
        <v/>
      </c>
      <c r="AM67" s="667" t="str">
        <f t="shared" si="4"/>
        <v/>
      </c>
      <c r="AN67" s="666" t="str">
        <f t="shared" si="4"/>
        <v/>
      </c>
      <c r="AO67" s="666" t="str">
        <f t="shared" si="4"/>
        <v/>
      </c>
      <c r="AP67" s="666" t="str">
        <f t="shared" si="4"/>
        <v/>
      </c>
      <c r="AQ67" s="666" t="str">
        <f t="shared" si="4"/>
        <v/>
      </c>
      <c r="AR67" s="666" t="str">
        <f t="shared" si="4"/>
        <v/>
      </c>
      <c r="AS67" s="666" t="str">
        <f t="shared" si="4"/>
        <v/>
      </c>
      <c r="AT67" s="667" t="str">
        <f t="shared" si="4"/>
        <v/>
      </c>
      <c r="AU67" s="666" t="str">
        <f t="shared" si="4"/>
        <v/>
      </c>
      <c r="AV67" s="666" t="str">
        <f t="shared" si="4"/>
        <v/>
      </c>
      <c r="AW67" s="667" t="str">
        <f t="shared" si="4"/>
        <v/>
      </c>
      <c r="AX67" s="424"/>
      <c r="AY67" s="425"/>
      <c r="AZ67" s="425"/>
      <c r="BA67" s="426"/>
      <c r="BB67" s="411"/>
      <c r="BC67" s="412"/>
      <c r="BD67" s="412"/>
      <c r="BE67" s="412"/>
      <c r="BF67" s="413"/>
    </row>
    <row r="68" spans="2:73" ht="18.75" customHeight="1" x14ac:dyDescent="0.2">
      <c r="B68" s="332"/>
      <c r="C68" s="612"/>
      <c r="D68" s="612"/>
      <c r="E68" s="612"/>
      <c r="F68" s="612"/>
      <c r="G68" s="612"/>
      <c r="H68" s="612"/>
      <c r="I68" s="612"/>
      <c r="J68" s="612"/>
      <c r="K68" s="333"/>
      <c r="L68" s="402" t="s">
        <v>390</v>
      </c>
      <c r="M68" s="402"/>
      <c r="N68" s="402"/>
      <c r="O68" s="402"/>
      <c r="P68" s="402"/>
      <c r="Q68" s="402"/>
      <c r="R68" s="403"/>
      <c r="S68" s="77" t="str">
        <f t="shared" ref="S68:AH71" si="5">IF($L68="","",IF(COUNTIFS($F$22:$F$60,$L68,S$22:S$60,"&gt;0")=0,"",COUNTIFS($F$22:$F$60,$L68,S$22:S$60,"&gt;0")))</f>
        <v/>
      </c>
      <c r="T68" s="78" t="str">
        <f>IF($L68="","",IF(COUNTIFS($F$22:$F$60,$L68,T$22:T$60,"&gt;0")=0,"",COUNTIFS($F$22:$F$60,$L68,T$22:T$60,"&gt;0")))</f>
        <v/>
      </c>
      <c r="U68" s="78" t="str">
        <f t="shared" si="5"/>
        <v/>
      </c>
      <c r="V68" s="78" t="str">
        <f t="shared" si="5"/>
        <v/>
      </c>
      <c r="W68" s="78" t="str">
        <f t="shared" si="5"/>
        <v/>
      </c>
      <c r="X68" s="78" t="str">
        <f t="shared" si="5"/>
        <v/>
      </c>
      <c r="Y68" s="79" t="str">
        <f t="shared" si="5"/>
        <v/>
      </c>
      <c r="Z68" s="669" t="str">
        <f t="shared" si="5"/>
        <v/>
      </c>
      <c r="AA68" s="78" t="str">
        <f t="shared" si="5"/>
        <v/>
      </c>
      <c r="AB68" s="78" t="str">
        <f t="shared" si="5"/>
        <v/>
      </c>
      <c r="AC68" s="78" t="str">
        <f t="shared" si="5"/>
        <v/>
      </c>
      <c r="AD68" s="78" t="str">
        <f t="shared" si="5"/>
        <v/>
      </c>
      <c r="AE68" s="78" t="str">
        <f t="shared" si="5"/>
        <v/>
      </c>
      <c r="AF68" s="79" t="str">
        <f t="shared" si="5"/>
        <v/>
      </c>
      <c r="AG68" s="78" t="str">
        <f t="shared" si="5"/>
        <v/>
      </c>
      <c r="AH68" s="78" t="str">
        <f t="shared" si="5"/>
        <v/>
      </c>
      <c r="AI68" s="78" t="str">
        <f t="shared" si="4"/>
        <v/>
      </c>
      <c r="AJ68" s="78" t="str">
        <f t="shared" si="4"/>
        <v/>
      </c>
      <c r="AK68" s="78" t="str">
        <f t="shared" si="4"/>
        <v/>
      </c>
      <c r="AL68" s="78" t="str">
        <f t="shared" si="4"/>
        <v/>
      </c>
      <c r="AM68" s="79" t="str">
        <f t="shared" si="4"/>
        <v/>
      </c>
      <c r="AN68" s="78" t="str">
        <f t="shared" si="4"/>
        <v/>
      </c>
      <c r="AO68" s="78" t="str">
        <f t="shared" si="4"/>
        <v/>
      </c>
      <c r="AP68" s="78" t="str">
        <f t="shared" si="4"/>
        <v/>
      </c>
      <c r="AQ68" s="78" t="str">
        <f t="shared" si="4"/>
        <v/>
      </c>
      <c r="AR68" s="78" t="str">
        <f t="shared" si="4"/>
        <v/>
      </c>
      <c r="AS68" s="78" t="str">
        <f t="shared" si="4"/>
        <v/>
      </c>
      <c r="AT68" s="79" t="str">
        <f t="shared" si="4"/>
        <v/>
      </c>
      <c r="AU68" s="78" t="str">
        <f t="shared" si="4"/>
        <v/>
      </c>
      <c r="AV68" s="78" t="str">
        <f t="shared" si="4"/>
        <v/>
      </c>
      <c r="AW68" s="79" t="str">
        <f t="shared" si="4"/>
        <v/>
      </c>
      <c r="AX68" s="424"/>
      <c r="AY68" s="425"/>
      <c r="AZ68" s="425"/>
      <c r="BA68" s="426"/>
      <c r="BB68" s="411"/>
      <c r="BC68" s="412"/>
      <c r="BD68" s="412"/>
      <c r="BE68" s="412"/>
      <c r="BF68" s="413"/>
    </row>
    <row r="69" spans="2:73" ht="18.75" customHeight="1" x14ac:dyDescent="0.2">
      <c r="B69" s="332"/>
      <c r="C69" s="612"/>
      <c r="D69" s="612"/>
      <c r="E69" s="612"/>
      <c r="F69" s="612"/>
      <c r="G69" s="612"/>
      <c r="H69" s="612"/>
      <c r="I69" s="612"/>
      <c r="J69" s="612"/>
      <c r="K69" s="333"/>
      <c r="L69" s="402" t="s">
        <v>389</v>
      </c>
      <c r="M69" s="402"/>
      <c r="N69" s="402"/>
      <c r="O69" s="402"/>
      <c r="P69" s="402"/>
      <c r="Q69" s="402"/>
      <c r="R69" s="403"/>
      <c r="S69" s="77" t="str">
        <f t="shared" si="5"/>
        <v/>
      </c>
      <c r="T69" s="78" t="str">
        <f t="shared" si="4"/>
        <v/>
      </c>
      <c r="U69" s="78" t="str">
        <f t="shared" si="4"/>
        <v/>
      </c>
      <c r="V69" s="78" t="str">
        <f t="shared" si="4"/>
        <v/>
      </c>
      <c r="W69" s="78" t="str">
        <f t="shared" si="4"/>
        <v/>
      </c>
      <c r="X69" s="78" t="str">
        <f>IF($L69="","",IF(COUNTIFS($F$22:$F$60,$L69,X$22:X$60,"&gt;0")=0,"",COUNTIFS($F$22:$F$60,$L69,X$22:X$60,"&gt;0")))</f>
        <v/>
      </c>
      <c r="Y69" s="79" t="str">
        <f t="shared" si="4"/>
        <v/>
      </c>
      <c r="Z69" s="669" t="str">
        <f t="shared" si="4"/>
        <v/>
      </c>
      <c r="AA69" s="78" t="str">
        <f t="shared" si="4"/>
        <v/>
      </c>
      <c r="AB69" s="78" t="str">
        <f t="shared" si="4"/>
        <v/>
      </c>
      <c r="AC69" s="78" t="str">
        <f t="shared" si="4"/>
        <v/>
      </c>
      <c r="AD69" s="78" t="str">
        <f t="shared" si="4"/>
        <v/>
      </c>
      <c r="AE69" s="78" t="str">
        <f t="shared" si="4"/>
        <v/>
      </c>
      <c r="AF69" s="79" t="str">
        <f t="shared" si="4"/>
        <v/>
      </c>
      <c r="AG69" s="78" t="str">
        <f t="shared" si="4"/>
        <v/>
      </c>
      <c r="AH69" s="78" t="str">
        <f t="shared" si="4"/>
        <v/>
      </c>
      <c r="AI69" s="78" t="str">
        <f t="shared" si="4"/>
        <v/>
      </c>
      <c r="AJ69" s="78" t="str">
        <f t="shared" si="4"/>
        <v/>
      </c>
      <c r="AK69" s="78" t="str">
        <f t="shared" si="4"/>
        <v/>
      </c>
      <c r="AL69" s="78" t="str">
        <f t="shared" si="4"/>
        <v/>
      </c>
      <c r="AM69" s="79" t="str">
        <f t="shared" si="4"/>
        <v/>
      </c>
      <c r="AN69" s="78" t="str">
        <f t="shared" si="4"/>
        <v/>
      </c>
      <c r="AO69" s="78" t="str">
        <f t="shared" si="4"/>
        <v/>
      </c>
      <c r="AP69" s="78" t="str">
        <f t="shared" si="4"/>
        <v/>
      </c>
      <c r="AQ69" s="78" t="str">
        <f t="shared" si="4"/>
        <v/>
      </c>
      <c r="AR69" s="78" t="str">
        <f t="shared" si="4"/>
        <v/>
      </c>
      <c r="AS69" s="78" t="str">
        <f t="shared" si="4"/>
        <v/>
      </c>
      <c r="AT69" s="79" t="str">
        <f t="shared" si="4"/>
        <v/>
      </c>
      <c r="AU69" s="78" t="str">
        <f t="shared" si="4"/>
        <v/>
      </c>
      <c r="AV69" s="78" t="str">
        <f t="shared" si="4"/>
        <v/>
      </c>
      <c r="AW69" s="79" t="str">
        <f t="shared" si="4"/>
        <v/>
      </c>
      <c r="AX69" s="424"/>
      <c r="AY69" s="425"/>
      <c r="AZ69" s="425"/>
      <c r="BA69" s="426"/>
      <c r="BB69" s="411"/>
      <c r="BC69" s="412"/>
      <c r="BD69" s="412"/>
      <c r="BE69" s="412"/>
      <c r="BF69" s="413"/>
    </row>
    <row r="70" spans="2:73" ht="18.75" customHeight="1" x14ac:dyDescent="0.2">
      <c r="B70" s="332"/>
      <c r="C70" s="612"/>
      <c r="D70" s="612"/>
      <c r="E70" s="612"/>
      <c r="F70" s="612"/>
      <c r="G70" s="612"/>
      <c r="H70" s="612"/>
      <c r="I70" s="612"/>
      <c r="J70" s="612"/>
      <c r="K70" s="333"/>
      <c r="L70" s="402" t="s">
        <v>398</v>
      </c>
      <c r="M70" s="402"/>
      <c r="N70" s="402"/>
      <c r="O70" s="402"/>
      <c r="P70" s="402"/>
      <c r="Q70" s="402"/>
      <c r="R70" s="403"/>
      <c r="S70" s="77" t="str">
        <f t="shared" si="5"/>
        <v/>
      </c>
      <c r="T70" s="78" t="str">
        <f t="shared" si="4"/>
        <v/>
      </c>
      <c r="U70" s="78" t="str">
        <f t="shared" si="4"/>
        <v/>
      </c>
      <c r="V70" s="78" t="str">
        <f t="shared" si="4"/>
        <v/>
      </c>
      <c r="W70" s="78" t="str">
        <f t="shared" si="4"/>
        <v/>
      </c>
      <c r="X70" s="78" t="str">
        <f t="shared" si="4"/>
        <v/>
      </c>
      <c r="Y70" s="79" t="str">
        <f t="shared" si="4"/>
        <v/>
      </c>
      <c r="Z70" s="669" t="str">
        <f t="shared" si="4"/>
        <v/>
      </c>
      <c r="AA70" s="78" t="str">
        <f t="shared" si="4"/>
        <v/>
      </c>
      <c r="AB70" s="78" t="str">
        <f t="shared" si="4"/>
        <v/>
      </c>
      <c r="AC70" s="78" t="str">
        <f t="shared" si="4"/>
        <v/>
      </c>
      <c r="AD70" s="78" t="str">
        <f t="shared" si="4"/>
        <v/>
      </c>
      <c r="AE70" s="78" t="str">
        <f t="shared" si="4"/>
        <v/>
      </c>
      <c r="AF70" s="79" t="str">
        <f t="shared" si="4"/>
        <v/>
      </c>
      <c r="AG70" s="78" t="str">
        <f t="shared" si="4"/>
        <v/>
      </c>
      <c r="AH70" s="78" t="str">
        <f t="shared" si="4"/>
        <v/>
      </c>
      <c r="AI70" s="78" t="str">
        <f t="shared" si="4"/>
        <v/>
      </c>
      <c r="AJ70" s="78" t="str">
        <f t="shared" si="4"/>
        <v/>
      </c>
      <c r="AK70" s="78" t="str">
        <f t="shared" si="4"/>
        <v/>
      </c>
      <c r="AL70" s="78" t="str">
        <f t="shared" si="4"/>
        <v/>
      </c>
      <c r="AM70" s="79" t="str">
        <f t="shared" si="4"/>
        <v/>
      </c>
      <c r="AN70" s="78" t="str">
        <f t="shared" si="4"/>
        <v/>
      </c>
      <c r="AO70" s="78" t="str">
        <f t="shared" si="4"/>
        <v/>
      </c>
      <c r="AP70" s="78" t="str">
        <f t="shared" si="4"/>
        <v/>
      </c>
      <c r="AQ70" s="78" t="str">
        <f t="shared" si="4"/>
        <v/>
      </c>
      <c r="AR70" s="78" t="str">
        <f t="shared" si="4"/>
        <v/>
      </c>
      <c r="AS70" s="78" t="str">
        <f t="shared" si="4"/>
        <v/>
      </c>
      <c r="AT70" s="79" t="str">
        <f t="shared" si="4"/>
        <v/>
      </c>
      <c r="AU70" s="78" t="str">
        <f t="shared" si="4"/>
        <v/>
      </c>
      <c r="AV70" s="78" t="str">
        <f t="shared" si="4"/>
        <v/>
      </c>
      <c r="AW70" s="79" t="str">
        <f t="shared" si="4"/>
        <v/>
      </c>
      <c r="AX70" s="424"/>
      <c r="AY70" s="425"/>
      <c r="AZ70" s="425"/>
      <c r="BA70" s="426"/>
      <c r="BB70" s="411"/>
      <c r="BC70" s="412"/>
      <c r="BD70" s="412"/>
      <c r="BE70" s="412"/>
      <c r="BF70" s="413"/>
    </row>
    <row r="71" spans="2:73" ht="18.75" customHeight="1" thickBot="1" x14ac:dyDescent="0.25">
      <c r="B71" s="334"/>
      <c r="C71" s="335"/>
      <c r="D71" s="335"/>
      <c r="E71" s="335"/>
      <c r="F71" s="335"/>
      <c r="G71" s="335"/>
      <c r="H71" s="335"/>
      <c r="I71" s="335"/>
      <c r="J71" s="335"/>
      <c r="K71" s="336"/>
      <c r="L71" s="302"/>
      <c r="M71" s="302"/>
      <c r="N71" s="302"/>
      <c r="O71" s="302"/>
      <c r="P71" s="302"/>
      <c r="Q71" s="302"/>
      <c r="R71" s="303"/>
      <c r="S71" s="670" t="str">
        <f t="shared" si="5"/>
        <v/>
      </c>
      <c r="T71" s="671" t="str">
        <f t="shared" si="4"/>
        <v/>
      </c>
      <c r="U71" s="671" t="str">
        <f t="shared" si="4"/>
        <v/>
      </c>
      <c r="V71" s="671" t="str">
        <f t="shared" si="4"/>
        <v/>
      </c>
      <c r="W71" s="671" t="str">
        <f t="shared" si="4"/>
        <v/>
      </c>
      <c r="X71" s="671" t="str">
        <f t="shared" si="4"/>
        <v/>
      </c>
      <c r="Y71" s="672" t="str">
        <f t="shared" si="4"/>
        <v/>
      </c>
      <c r="Z71" s="673" t="str">
        <f t="shared" si="4"/>
        <v/>
      </c>
      <c r="AA71" s="671" t="str">
        <f t="shared" si="4"/>
        <v/>
      </c>
      <c r="AB71" s="671" t="str">
        <f t="shared" si="4"/>
        <v/>
      </c>
      <c r="AC71" s="671" t="str">
        <f t="shared" si="4"/>
        <v/>
      </c>
      <c r="AD71" s="671" t="str">
        <f t="shared" si="4"/>
        <v/>
      </c>
      <c r="AE71" s="671" t="str">
        <f t="shared" si="4"/>
        <v/>
      </c>
      <c r="AF71" s="672" t="str">
        <f t="shared" si="4"/>
        <v/>
      </c>
      <c r="AG71" s="671" t="str">
        <f t="shared" si="4"/>
        <v/>
      </c>
      <c r="AH71" s="671" t="str">
        <f t="shared" si="4"/>
        <v/>
      </c>
      <c r="AI71" s="671" t="str">
        <f t="shared" si="4"/>
        <v/>
      </c>
      <c r="AJ71" s="671" t="str">
        <f t="shared" si="4"/>
        <v/>
      </c>
      <c r="AK71" s="671" t="str">
        <f t="shared" si="4"/>
        <v/>
      </c>
      <c r="AL71" s="671" t="str">
        <f t="shared" si="4"/>
        <v/>
      </c>
      <c r="AM71" s="672" t="str">
        <f t="shared" si="4"/>
        <v/>
      </c>
      <c r="AN71" s="671" t="str">
        <f t="shared" si="4"/>
        <v/>
      </c>
      <c r="AO71" s="671" t="str">
        <f t="shared" si="4"/>
        <v/>
      </c>
      <c r="AP71" s="671" t="str">
        <f t="shared" si="4"/>
        <v/>
      </c>
      <c r="AQ71" s="671" t="str">
        <f t="shared" si="4"/>
        <v/>
      </c>
      <c r="AR71" s="671" t="str">
        <f t="shared" si="4"/>
        <v/>
      </c>
      <c r="AS71" s="671" t="str">
        <f t="shared" si="4"/>
        <v/>
      </c>
      <c r="AT71" s="672" t="str">
        <f t="shared" si="4"/>
        <v/>
      </c>
      <c r="AU71" s="671" t="str">
        <f t="shared" si="4"/>
        <v/>
      </c>
      <c r="AV71" s="671" t="str">
        <f t="shared" si="4"/>
        <v/>
      </c>
      <c r="AW71" s="672" t="str">
        <f t="shared" si="4"/>
        <v/>
      </c>
      <c r="AX71" s="427"/>
      <c r="AY71" s="428"/>
      <c r="AZ71" s="428"/>
      <c r="BA71" s="429"/>
      <c r="BB71" s="414"/>
      <c r="BC71" s="415"/>
      <c r="BD71" s="415"/>
      <c r="BE71" s="415"/>
      <c r="BF71" s="416"/>
    </row>
    <row r="72" spans="2:73" ht="13.5" customHeight="1" x14ac:dyDescent="0.2">
      <c r="C72" s="81"/>
      <c r="D72" s="81"/>
      <c r="E72" s="81"/>
      <c r="F72" s="81"/>
      <c r="G72" s="82"/>
      <c r="H72" s="83"/>
      <c r="AF72" s="84"/>
    </row>
    <row r="73" spans="2:73" ht="11.4" customHeight="1" x14ac:dyDescent="0.2">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row>
    <row r="74" spans="2:73" ht="20.25" customHeight="1" x14ac:dyDescent="0.25">
      <c r="BN74" s="42"/>
      <c r="BO74" s="595"/>
      <c r="BP74" s="42"/>
      <c r="BQ74" s="42"/>
      <c r="BR74" s="42"/>
      <c r="BS74" s="680"/>
      <c r="BT74" s="681"/>
      <c r="BU74" s="681"/>
    </row>
    <row r="75" spans="2:73" ht="20.25" customHeight="1" x14ac:dyDescent="0.2">
      <c r="C75" s="682"/>
      <c r="D75" s="682"/>
      <c r="E75" s="682"/>
      <c r="F75" s="682"/>
      <c r="G75" s="682"/>
      <c r="H75" s="84"/>
      <c r="I75" s="84"/>
    </row>
    <row r="76" spans="2:73" ht="20.25" customHeight="1" x14ac:dyDescent="0.2">
      <c r="C76" s="682"/>
      <c r="D76" s="682"/>
      <c r="E76" s="682"/>
      <c r="F76" s="682"/>
      <c r="G76" s="682"/>
      <c r="H76" s="84"/>
      <c r="I76" s="84"/>
    </row>
    <row r="77" spans="2:73" ht="20.25" customHeight="1" x14ac:dyDescent="0.2">
      <c r="C77" s="84"/>
      <c r="D77" s="84"/>
      <c r="E77" s="84"/>
      <c r="F77" s="84"/>
      <c r="G77" s="84"/>
    </row>
    <row r="78" spans="2:73" ht="20.25" customHeight="1" x14ac:dyDescent="0.2">
      <c r="C78" s="84"/>
      <c r="D78" s="84"/>
      <c r="E78" s="84"/>
      <c r="F78" s="84"/>
      <c r="G78" s="84"/>
    </row>
    <row r="79" spans="2:73" ht="20.25" customHeight="1" x14ac:dyDescent="0.2">
      <c r="C79" s="84"/>
      <c r="D79" s="84"/>
      <c r="E79" s="84"/>
      <c r="F79" s="84"/>
      <c r="G79" s="84"/>
    </row>
    <row r="80" spans="2:73" ht="20.25" customHeight="1" x14ac:dyDescent="0.2">
      <c r="C80" s="84"/>
      <c r="D80" s="84"/>
      <c r="E80" s="84"/>
      <c r="F80" s="84"/>
      <c r="G80" s="84"/>
    </row>
  </sheetData>
  <sheetProtection insertColumns="0" deleteRows="0"/>
  <mergeCells count="243">
    <mergeCell ref="G66:R66"/>
    <mergeCell ref="B67:K71"/>
    <mergeCell ref="L67:R67"/>
    <mergeCell ref="L68:R68"/>
    <mergeCell ref="L69:R69"/>
    <mergeCell ref="L70:R70"/>
    <mergeCell ref="L71:R71"/>
    <mergeCell ref="G62:R62"/>
    <mergeCell ref="AX62:AY62"/>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2"/>
  <conditionalFormatting sqref="S23:BA24">
    <cfRule type="expression" dxfId="14" priority="13">
      <formula>INDIRECT(ADDRESS(ROW(),COLUMN()))=TRUNC(INDIRECT(ADDRESS(ROW(),COLUMN())))</formula>
    </cfRule>
  </conditionalFormatting>
  <conditionalFormatting sqref="S26:BA27">
    <cfRule type="expression" dxfId="13" priority="12">
      <formula>INDIRECT(ADDRESS(ROW(),COLUMN()))=TRUNC(INDIRECT(ADDRESS(ROW(),COLUMN())))</formula>
    </cfRule>
  </conditionalFormatting>
  <conditionalFormatting sqref="S29:BA30">
    <cfRule type="expression" dxfId="12" priority="11">
      <formula>INDIRECT(ADDRESS(ROW(),COLUMN()))=TRUNC(INDIRECT(ADDRESS(ROW(),COLUMN())))</formula>
    </cfRule>
  </conditionalFormatting>
  <conditionalFormatting sqref="S32:BA33">
    <cfRule type="expression" dxfId="11" priority="10">
      <formula>INDIRECT(ADDRESS(ROW(),COLUMN()))=TRUNC(INDIRECT(ADDRESS(ROW(),COLUMN())))</formula>
    </cfRule>
  </conditionalFormatting>
  <conditionalFormatting sqref="S35:BA36">
    <cfRule type="expression" dxfId="10" priority="9">
      <formula>INDIRECT(ADDRESS(ROW(),COLUMN()))=TRUNC(INDIRECT(ADDRESS(ROW(),COLUMN())))</formula>
    </cfRule>
  </conditionalFormatting>
  <conditionalFormatting sqref="S38:BA39">
    <cfRule type="expression" dxfId="9" priority="8">
      <formula>INDIRECT(ADDRESS(ROW(),COLUMN()))=TRUNC(INDIRECT(ADDRESS(ROW(),COLUMN())))</formula>
    </cfRule>
  </conditionalFormatting>
  <conditionalFormatting sqref="S41:BA42">
    <cfRule type="expression" dxfId="8" priority="7">
      <formula>INDIRECT(ADDRESS(ROW(),COLUMN()))=TRUNC(INDIRECT(ADDRESS(ROW(),COLUMN())))</formula>
    </cfRule>
  </conditionalFormatting>
  <conditionalFormatting sqref="S44:BA45">
    <cfRule type="expression" dxfId="7" priority="6">
      <formula>INDIRECT(ADDRESS(ROW(),COLUMN()))=TRUNC(INDIRECT(ADDRESS(ROW(),COLUMN())))</formula>
    </cfRule>
  </conditionalFormatting>
  <conditionalFormatting sqref="S47:BA48">
    <cfRule type="expression" dxfId="6" priority="5">
      <formula>INDIRECT(ADDRESS(ROW(),COLUMN()))=TRUNC(INDIRECT(ADDRESS(ROW(),COLUMN())))</formula>
    </cfRule>
  </conditionalFormatting>
  <conditionalFormatting sqref="S50:BA51">
    <cfRule type="expression" dxfId="5" priority="4">
      <formula>INDIRECT(ADDRESS(ROW(),COLUMN()))=TRUNC(INDIRECT(ADDRESS(ROW(),COLUMN())))</formula>
    </cfRule>
  </conditionalFormatting>
  <conditionalFormatting sqref="S53:BA54">
    <cfRule type="expression" dxfId="4" priority="3">
      <formula>INDIRECT(ADDRESS(ROW(),COLUMN()))=TRUNC(INDIRECT(ADDRESS(ROW(),COLUMN())))</formula>
    </cfRule>
  </conditionalFormatting>
  <conditionalFormatting sqref="S56:BA57">
    <cfRule type="expression" dxfId="3" priority="2">
      <formula>INDIRECT(ADDRESS(ROW(),COLUMN()))=TRUNC(INDIRECT(ADDRESS(ROW(),COLUMN())))</formula>
    </cfRule>
  </conditionalFormatting>
  <conditionalFormatting sqref="S59:BA60">
    <cfRule type="expression" dxfId="2" priority="1">
      <formula>INDIRECT(ADDRESS(ROW(),COLUMN()))=TRUNC(INDIRECT(ADDRESS(ROW(),COLUMN())))</formula>
    </cfRule>
  </conditionalFormatting>
  <conditionalFormatting sqref="S62:BA71">
    <cfRule type="expression" dxfId="1" priority="15">
      <formula>INDIRECT(ADDRESS(ROW(),COLUMN()))=TRUNC(INDIRECT(ADDRESS(ROW(),COLUMN())))</formula>
    </cfRule>
  </conditionalFormatting>
  <conditionalFormatting sqref="BC14:BD14">
    <cfRule type="expression" dxfId="0" priority="14">
      <formula>INDIRECT(ADDRESS(ROW(),COLUMN()))=TRUNC(INDIRECT(ADDRESS(ROW(),COLUMN())))</formula>
    </cfRule>
  </conditionalFormatting>
  <dataValidations count="8">
    <dataValidation type="decimal" allowBlank="1" showInputMessage="1" showErrorMessage="1" error="入力可能範囲　32～40" sqref="AX6" xr:uid="{0DC79086-56BE-48B3-AE77-5EDEE7CE6F49}">
      <formula1>32</formula1>
      <formula2>40</formula2>
    </dataValidation>
    <dataValidation type="list" allowBlank="1" showInputMessage="1" sqref="G22:G60" xr:uid="{B97F48F8-FD4C-4BD1-B7D1-B0A76F3B9E05}">
      <formula1>"A, B, C, D"</formula1>
    </dataValidation>
    <dataValidation type="list" allowBlank="1" showInputMessage="1" sqref="S22:AW22 S25:AW25 S28:AW28 S31:AW31 S34:AW34 S37:AW37 S40:AW40 S43:AW43 S46:AW46 S49:AW49 S52:AW52 S55:AW55 S58:AW58" xr:uid="{1C6A9C96-D40C-4EA0-8CD7-4301D75AFA16}">
      <formula1>シフト記号表</formula1>
    </dataValidation>
    <dataValidation type="list" allowBlank="1" showInputMessage="1" showErrorMessage="1" sqref="BB4:BE4" xr:uid="{2BC7AAB3-33E1-4C69-8B6B-72E6ADA70BE2}">
      <formula1>"予定,実績,予定・実績"</formula1>
    </dataValidation>
    <dataValidation type="list" allowBlank="1" showInputMessage="1" sqref="C22:E60" xr:uid="{4B4C44F2-7077-468C-8BD9-26FD0E6EDFA1}">
      <formula1>職種</formula1>
    </dataValidation>
    <dataValidation type="list" allowBlank="1" showInputMessage="1" showErrorMessage="1" sqref="AC3" xr:uid="{F869BC54-DCD9-4B0C-A484-DA0A9A07FF18}">
      <formula1>#REF!</formula1>
    </dataValidation>
    <dataValidation type="list" allowBlank="1" showInputMessage="1" showErrorMessage="1" sqref="BB3:BE3" xr:uid="{F62FFFFE-E06A-4185-9D29-073B6B115DB9}">
      <formula1>"４週,暦月"</formula1>
    </dataValidation>
    <dataValidation type="list" errorStyle="warning" allowBlank="1" showInputMessage="1" error="リストにない場合のみ、入力してください。" sqref="H22:K60" xr:uid="{21E354D2-828A-48A1-ADDE-38F711C66E48}">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9E745-685C-4A6B-910E-BA37190D7412}">
  <sheetPr>
    <pageSetUpPr fitToPage="1"/>
  </sheetPr>
  <dimension ref="B1:W42"/>
  <sheetViews>
    <sheetView zoomScaleNormal="100" workbookViewId="0"/>
  </sheetViews>
  <sheetFormatPr defaultColWidth="9.81640625" defaultRowHeight="19" x14ac:dyDescent="0.2"/>
  <cols>
    <col min="1" max="1" width="1.7265625" style="685" customWidth="1"/>
    <col min="2" max="2" width="6.08984375" style="684" customWidth="1"/>
    <col min="3" max="3" width="11.54296875" style="684" customWidth="1"/>
    <col min="4" max="4" width="3.7265625" style="684" bestFit="1" customWidth="1"/>
    <col min="5" max="5" width="17" style="685" customWidth="1"/>
    <col min="6" max="6" width="3.7265625" style="685" bestFit="1" customWidth="1"/>
    <col min="7" max="7" width="17" style="685" customWidth="1"/>
    <col min="8" max="8" width="3.7265625" style="685" bestFit="1" customWidth="1"/>
    <col min="9" max="9" width="17" style="684" customWidth="1"/>
    <col min="10" max="10" width="3.7265625" style="685" bestFit="1" customWidth="1"/>
    <col min="11" max="11" width="17" style="685" customWidth="1"/>
    <col min="12" max="12" width="3.7265625" style="685" customWidth="1"/>
    <col min="13" max="13" width="17" style="685" customWidth="1"/>
    <col min="14" max="14" width="3.7265625" style="685" customWidth="1"/>
    <col min="15" max="15" width="17" style="685" customWidth="1"/>
    <col min="16" max="16" width="3.7265625" style="685" customWidth="1"/>
    <col min="17" max="17" width="17" style="685" customWidth="1"/>
    <col min="18" max="18" width="3.7265625" style="685" customWidth="1"/>
    <col min="19" max="19" width="17" style="685" customWidth="1"/>
    <col min="20" max="20" width="3.7265625" style="685" customWidth="1"/>
    <col min="21" max="21" width="17" style="685" customWidth="1"/>
    <col min="22" max="22" width="3.7265625" style="685" customWidth="1"/>
    <col min="23" max="23" width="55.1796875" style="685" customWidth="1"/>
    <col min="24" max="16384" width="9.81640625" style="685"/>
  </cols>
  <sheetData>
    <row r="1" spans="2:23" x14ac:dyDescent="0.2">
      <c r="B1" s="683" t="s">
        <v>412</v>
      </c>
    </row>
    <row r="2" spans="2:23" x14ac:dyDescent="0.2">
      <c r="B2" s="686" t="s">
        <v>413</v>
      </c>
      <c r="E2" s="687"/>
      <c r="I2" s="688"/>
    </row>
    <row r="3" spans="2:23" x14ac:dyDescent="0.2">
      <c r="B3" s="688" t="s">
        <v>414</v>
      </c>
      <c r="E3" s="687" t="s">
        <v>415</v>
      </c>
      <c r="I3" s="688"/>
    </row>
    <row r="4" spans="2:23" x14ac:dyDescent="0.2">
      <c r="B4" s="686"/>
      <c r="E4" s="689" t="s">
        <v>416</v>
      </c>
      <c r="F4" s="689"/>
      <c r="G4" s="689"/>
      <c r="H4" s="689"/>
      <c r="I4" s="689"/>
      <c r="J4" s="689"/>
      <c r="K4" s="689"/>
      <c r="M4" s="689" t="s">
        <v>417</v>
      </c>
      <c r="N4" s="689"/>
      <c r="O4" s="689"/>
      <c r="Q4" s="689" t="s">
        <v>418</v>
      </c>
      <c r="R4" s="689"/>
      <c r="S4" s="689"/>
      <c r="T4" s="689"/>
      <c r="U4" s="689"/>
      <c r="W4" s="689" t="s">
        <v>419</v>
      </c>
    </row>
    <row r="5" spans="2:23" x14ac:dyDescent="0.2">
      <c r="B5" s="684" t="s">
        <v>360</v>
      </c>
      <c r="C5" s="684" t="s">
        <v>420</v>
      </c>
      <c r="E5" s="684" t="s">
        <v>421</v>
      </c>
      <c r="F5" s="684"/>
      <c r="G5" s="684" t="s">
        <v>422</v>
      </c>
      <c r="I5" s="684" t="s">
        <v>423</v>
      </c>
      <c r="K5" s="684" t="s">
        <v>416</v>
      </c>
      <c r="M5" s="684" t="s">
        <v>424</v>
      </c>
      <c r="O5" s="684" t="s">
        <v>425</v>
      </c>
      <c r="Q5" s="684" t="s">
        <v>424</v>
      </c>
      <c r="S5" s="684" t="s">
        <v>425</v>
      </c>
      <c r="U5" s="684" t="s">
        <v>416</v>
      </c>
      <c r="W5" s="689"/>
    </row>
    <row r="6" spans="2:23" x14ac:dyDescent="0.2">
      <c r="B6" s="684">
        <v>1</v>
      </c>
      <c r="C6" s="29" t="s">
        <v>378</v>
      </c>
      <c r="D6" s="684" t="s">
        <v>426</v>
      </c>
      <c r="E6" s="30">
        <v>0.375</v>
      </c>
      <c r="F6" s="684" t="s">
        <v>357</v>
      </c>
      <c r="G6" s="30">
        <v>0.75</v>
      </c>
      <c r="H6" s="685" t="s">
        <v>427</v>
      </c>
      <c r="I6" s="30">
        <v>4.1666666666666664E-2</v>
      </c>
      <c r="J6" s="685" t="s">
        <v>341</v>
      </c>
      <c r="K6" s="690">
        <f t="shared" ref="K6:K8" si="0">(G6-E6-I6)*24</f>
        <v>8</v>
      </c>
      <c r="M6" s="30">
        <v>0.39583333333333331</v>
      </c>
      <c r="N6" s="684" t="s">
        <v>357</v>
      </c>
      <c r="O6" s="30">
        <v>0.6875</v>
      </c>
      <c r="Q6" s="691">
        <f>IF(E6&lt;M6,M6,E6)</f>
        <v>0.39583333333333331</v>
      </c>
      <c r="R6" s="684" t="s">
        <v>357</v>
      </c>
      <c r="S6" s="691">
        <f t="shared" ref="S6:S8" si="1">IF(G6&gt;O6,O6,G6)</f>
        <v>0.6875</v>
      </c>
      <c r="U6" s="690">
        <f t="shared" ref="U6:U8" si="2">(S6-Q6)*24</f>
        <v>7</v>
      </c>
      <c r="W6" s="31"/>
    </row>
    <row r="7" spans="2:23" x14ac:dyDescent="0.2">
      <c r="B7" s="684">
        <v>2</v>
      </c>
      <c r="C7" s="29" t="s">
        <v>428</v>
      </c>
      <c r="D7" s="684" t="s">
        <v>426</v>
      </c>
      <c r="E7" s="30"/>
      <c r="F7" s="684" t="s">
        <v>357</v>
      </c>
      <c r="G7" s="30"/>
      <c r="H7" s="685" t="s">
        <v>427</v>
      </c>
      <c r="I7" s="30">
        <v>0</v>
      </c>
      <c r="J7" s="685" t="s">
        <v>341</v>
      </c>
      <c r="K7" s="690">
        <f t="shared" si="0"/>
        <v>0</v>
      </c>
      <c r="M7" s="30"/>
      <c r="N7" s="684" t="s">
        <v>357</v>
      </c>
      <c r="O7" s="30"/>
      <c r="Q7" s="691">
        <f t="shared" ref="Q7:Q8" si="3">IF(E7&lt;M7,M7,E7)</f>
        <v>0</v>
      </c>
      <c r="R7" s="684" t="s">
        <v>357</v>
      </c>
      <c r="S7" s="691">
        <f t="shared" si="1"/>
        <v>0</v>
      </c>
      <c r="U7" s="690">
        <f t="shared" si="2"/>
        <v>0</v>
      </c>
      <c r="W7" s="31"/>
    </row>
    <row r="8" spans="2:23" x14ac:dyDescent="0.2">
      <c r="B8" s="684">
        <v>3</v>
      </c>
      <c r="C8" s="29" t="s">
        <v>429</v>
      </c>
      <c r="D8" s="684" t="s">
        <v>426</v>
      </c>
      <c r="E8" s="30"/>
      <c r="F8" s="684" t="s">
        <v>357</v>
      </c>
      <c r="G8" s="30"/>
      <c r="H8" s="685" t="s">
        <v>427</v>
      </c>
      <c r="I8" s="30">
        <v>0</v>
      </c>
      <c r="J8" s="685" t="s">
        <v>341</v>
      </c>
      <c r="K8" s="690">
        <f t="shared" si="0"/>
        <v>0</v>
      </c>
      <c r="M8" s="30"/>
      <c r="N8" s="684" t="s">
        <v>357</v>
      </c>
      <c r="O8" s="30"/>
      <c r="Q8" s="691">
        <f t="shared" si="3"/>
        <v>0</v>
      </c>
      <c r="R8" s="684" t="s">
        <v>357</v>
      </c>
      <c r="S8" s="691">
        <f t="shared" si="1"/>
        <v>0</v>
      </c>
      <c r="U8" s="690">
        <f t="shared" si="2"/>
        <v>0</v>
      </c>
      <c r="W8" s="31"/>
    </row>
    <row r="9" spans="2:23" x14ac:dyDescent="0.2">
      <c r="B9" s="684">
        <v>4</v>
      </c>
      <c r="C9" s="29" t="s">
        <v>430</v>
      </c>
      <c r="D9" s="684" t="s">
        <v>426</v>
      </c>
      <c r="E9" s="30"/>
      <c r="F9" s="684" t="s">
        <v>357</v>
      </c>
      <c r="G9" s="30"/>
      <c r="H9" s="685" t="s">
        <v>427</v>
      </c>
      <c r="I9" s="30">
        <v>0</v>
      </c>
      <c r="J9" s="685" t="s">
        <v>341</v>
      </c>
      <c r="K9" s="690">
        <f>(G9-E9-I9)*24</f>
        <v>0</v>
      </c>
      <c r="M9" s="30"/>
      <c r="N9" s="684" t="s">
        <v>357</v>
      </c>
      <c r="O9" s="30"/>
      <c r="Q9" s="691">
        <f>IF(E9&lt;M9,M9,E9)</f>
        <v>0</v>
      </c>
      <c r="R9" s="684" t="s">
        <v>357</v>
      </c>
      <c r="S9" s="691">
        <f>IF(G9&gt;O9,O9,G9)</f>
        <v>0</v>
      </c>
      <c r="U9" s="690">
        <f>(S9-Q9)*24</f>
        <v>0</v>
      </c>
      <c r="W9" s="31"/>
    </row>
    <row r="10" spans="2:23" x14ac:dyDescent="0.2">
      <c r="B10" s="684">
        <v>5</v>
      </c>
      <c r="C10" s="29" t="s">
        <v>431</v>
      </c>
      <c r="D10" s="684" t="s">
        <v>426</v>
      </c>
      <c r="E10" s="30"/>
      <c r="F10" s="684" t="s">
        <v>357</v>
      </c>
      <c r="G10" s="30"/>
      <c r="H10" s="685" t="s">
        <v>427</v>
      </c>
      <c r="I10" s="30">
        <v>0</v>
      </c>
      <c r="J10" s="685" t="s">
        <v>341</v>
      </c>
      <c r="K10" s="690">
        <f>(G10-E10-I10)*24</f>
        <v>0</v>
      </c>
      <c r="M10" s="30"/>
      <c r="N10" s="684" t="s">
        <v>357</v>
      </c>
      <c r="O10" s="30"/>
      <c r="Q10" s="691">
        <f t="shared" ref="Q10:Q25" si="4">IF(E10&lt;M10,M10,E10)</f>
        <v>0</v>
      </c>
      <c r="R10" s="684" t="s">
        <v>357</v>
      </c>
      <c r="S10" s="691">
        <f t="shared" ref="S10:S25" si="5">IF(G10&gt;O10,O10,G10)</f>
        <v>0</v>
      </c>
      <c r="U10" s="690">
        <f t="shared" ref="U10:U25" si="6">(S10-Q10)*24</f>
        <v>0</v>
      </c>
      <c r="W10" s="31"/>
    </row>
    <row r="11" spans="2:23" x14ac:dyDescent="0.2">
      <c r="B11" s="684">
        <v>6</v>
      </c>
      <c r="C11" s="29" t="s">
        <v>432</v>
      </c>
      <c r="D11" s="684" t="s">
        <v>426</v>
      </c>
      <c r="E11" s="30"/>
      <c r="F11" s="684" t="s">
        <v>357</v>
      </c>
      <c r="G11" s="30"/>
      <c r="H11" s="685" t="s">
        <v>427</v>
      </c>
      <c r="I11" s="30">
        <v>0</v>
      </c>
      <c r="J11" s="685" t="s">
        <v>341</v>
      </c>
      <c r="K11" s="690">
        <f t="shared" ref="K11:K25" si="7">(G11-E11-I11)*24</f>
        <v>0</v>
      </c>
      <c r="M11" s="30"/>
      <c r="N11" s="684" t="s">
        <v>357</v>
      </c>
      <c r="O11" s="30"/>
      <c r="Q11" s="691">
        <f t="shared" si="4"/>
        <v>0</v>
      </c>
      <c r="R11" s="684" t="s">
        <v>357</v>
      </c>
      <c r="S11" s="691">
        <f t="shared" si="5"/>
        <v>0</v>
      </c>
      <c r="U11" s="690">
        <f t="shared" si="6"/>
        <v>0</v>
      </c>
      <c r="W11" s="31"/>
    </row>
    <row r="12" spans="2:23" x14ac:dyDescent="0.2">
      <c r="B12" s="684">
        <v>7</v>
      </c>
      <c r="C12" s="29" t="s">
        <v>433</v>
      </c>
      <c r="D12" s="684" t="s">
        <v>426</v>
      </c>
      <c r="E12" s="30"/>
      <c r="F12" s="684" t="s">
        <v>357</v>
      </c>
      <c r="G12" s="30"/>
      <c r="H12" s="685" t="s">
        <v>427</v>
      </c>
      <c r="I12" s="30">
        <v>0</v>
      </c>
      <c r="J12" s="685" t="s">
        <v>341</v>
      </c>
      <c r="K12" s="690">
        <f t="shared" si="7"/>
        <v>0</v>
      </c>
      <c r="M12" s="30"/>
      <c r="N12" s="684" t="s">
        <v>357</v>
      </c>
      <c r="O12" s="30"/>
      <c r="Q12" s="691">
        <f t="shared" si="4"/>
        <v>0</v>
      </c>
      <c r="R12" s="684" t="s">
        <v>357</v>
      </c>
      <c r="S12" s="691">
        <f t="shared" si="5"/>
        <v>0</v>
      </c>
      <c r="U12" s="690">
        <f t="shared" si="6"/>
        <v>0</v>
      </c>
      <c r="W12" s="31"/>
    </row>
    <row r="13" spans="2:23" x14ac:dyDescent="0.2">
      <c r="B13" s="684">
        <v>8</v>
      </c>
      <c r="C13" s="29" t="s">
        <v>434</v>
      </c>
      <c r="D13" s="684" t="s">
        <v>426</v>
      </c>
      <c r="E13" s="30"/>
      <c r="F13" s="684" t="s">
        <v>357</v>
      </c>
      <c r="G13" s="30"/>
      <c r="H13" s="685" t="s">
        <v>427</v>
      </c>
      <c r="I13" s="30">
        <v>0</v>
      </c>
      <c r="J13" s="685" t="s">
        <v>341</v>
      </c>
      <c r="K13" s="690">
        <f t="shared" si="7"/>
        <v>0</v>
      </c>
      <c r="M13" s="30"/>
      <c r="N13" s="684" t="s">
        <v>357</v>
      </c>
      <c r="O13" s="30"/>
      <c r="Q13" s="691">
        <f t="shared" si="4"/>
        <v>0</v>
      </c>
      <c r="R13" s="684" t="s">
        <v>357</v>
      </c>
      <c r="S13" s="691">
        <f t="shared" si="5"/>
        <v>0</v>
      </c>
      <c r="U13" s="690">
        <f t="shared" si="6"/>
        <v>0</v>
      </c>
      <c r="W13" s="31"/>
    </row>
    <row r="14" spans="2:23" x14ac:dyDescent="0.2">
      <c r="B14" s="684">
        <v>9</v>
      </c>
      <c r="C14" s="29" t="s">
        <v>435</v>
      </c>
      <c r="D14" s="684" t="s">
        <v>426</v>
      </c>
      <c r="E14" s="30"/>
      <c r="F14" s="684" t="s">
        <v>357</v>
      </c>
      <c r="G14" s="30"/>
      <c r="H14" s="685" t="s">
        <v>427</v>
      </c>
      <c r="I14" s="30">
        <v>0</v>
      </c>
      <c r="J14" s="685" t="s">
        <v>341</v>
      </c>
      <c r="K14" s="690">
        <f t="shared" si="7"/>
        <v>0</v>
      </c>
      <c r="M14" s="30"/>
      <c r="N14" s="684" t="s">
        <v>357</v>
      </c>
      <c r="O14" s="30"/>
      <c r="Q14" s="691">
        <f t="shared" si="4"/>
        <v>0</v>
      </c>
      <c r="R14" s="684" t="s">
        <v>357</v>
      </c>
      <c r="S14" s="691">
        <f t="shared" si="5"/>
        <v>0</v>
      </c>
      <c r="U14" s="690">
        <f t="shared" si="6"/>
        <v>0</v>
      </c>
      <c r="W14" s="31"/>
    </row>
    <row r="15" spans="2:23" x14ac:dyDescent="0.2">
      <c r="B15" s="684">
        <v>10</v>
      </c>
      <c r="C15" s="29" t="s">
        <v>436</v>
      </c>
      <c r="D15" s="684" t="s">
        <v>426</v>
      </c>
      <c r="E15" s="30"/>
      <c r="F15" s="684" t="s">
        <v>357</v>
      </c>
      <c r="G15" s="30"/>
      <c r="H15" s="685" t="s">
        <v>427</v>
      </c>
      <c r="I15" s="30">
        <v>0</v>
      </c>
      <c r="J15" s="685" t="s">
        <v>341</v>
      </c>
      <c r="K15" s="690">
        <f t="shared" si="7"/>
        <v>0</v>
      </c>
      <c r="M15" s="30"/>
      <c r="N15" s="684" t="s">
        <v>357</v>
      </c>
      <c r="O15" s="30"/>
      <c r="Q15" s="691">
        <f t="shared" si="4"/>
        <v>0</v>
      </c>
      <c r="R15" s="684" t="s">
        <v>357</v>
      </c>
      <c r="S15" s="691">
        <f>IF(G15&gt;O15,O15,G15)</f>
        <v>0</v>
      </c>
      <c r="U15" s="690">
        <f t="shared" si="6"/>
        <v>0</v>
      </c>
      <c r="W15" s="31"/>
    </row>
    <row r="16" spans="2:23" x14ac:dyDescent="0.2">
      <c r="B16" s="684">
        <v>11</v>
      </c>
      <c r="C16" s="29" t="s">
        <v>437</v>
      </c>
      <c r="D16" s="684" t="s">
        <v>426</v>
      </c>
      <c r="E16" s="30"/>
      <c r="F16" s="684" t="s">
        <v>357</v>
      </c>
      <c r="G16" s="30"/>
      <c r="H16" s="685" t="s">
        <v>427</v>
      </c>
      <c r="I16" s="30">
        <v>0</v>
      </c>
      <c r="J16" s="685" t="s">
        <v>341</v>
      </c>
      <c r="K16" s="690">
        <f t="shared" si="7"/>
        <v>0</v>
      </c>
      <c r="M16" s="30"/>
      <c r="N16" s="684" t="s">
        <v>357</v>
      </c>
      <c r="O16" s="30"/>
      <c r="Q16" s="691">
        <f t="shared" si="4"/>
        <v>0</v>
      </c>
      <c r="R16" s="684" t="s">
        <v>357</v>
      </c>
      <c r="S16" s="691">
        <f t="shared" si="5"/>
        <v>0</v>
      </c>
      <c r="U16" s="690">
        <f t="shared" si="6"/>
        <v>0</v>
      </c>
      <c r="W16" s="31"/>
    </row>
    <row r="17" spans="2:23" x14ac:dyDescent="0.2">
      <c r="B17" s="684">
        <v>12</v>
      </c>
      <c r="C17" s="29" t="s">
        <v>438</v>
      </c>
      <c r="D17" s="684" t="s">
        <v>426</v>
      </c>
      <c r="E17" s="30"/>
      <c r="F17" s="684" t="s">
        <v>357</v>
      </c>
      <c r="G17" s="30"/>
      <c r="H17" s="685" t="s">
        <v>427</v>
      </c>
      <c r="I17" s="30">
        <v>0</v>
      </c>
      <c r="J17" s="685" t="s">
        <v>341</v>
      </c>
      <c r="K17" s="690">
        <f t="shared" si="7"/>
        <v>0</v>
      </c>
      <c r="M17" s="30"/>
      <c r="N17" s="684" t="s">
        <v>357</v>
      </c>
      <c r="O17" s="30"/>
      <c r="Q17" s="691">
        <f t="shared" si="4"/>
        <v>0</v>
      </c>
      <c r="R17" s="684" t="s">
        <v>357</v>
      </c>
      <c r="S17" s="691">
        <f t="shared" si="5"/>
        <v>0</v>
      </c>
      <c r="U17" s="690">
        <f t="shared" si="6"/>
        <v>0</v>
      </c>
      <c r="W17" s="31"/>
    </row>
    <row r="18" spans="2:23" x14ac:dyDescent="0.2">
      <c r="B18" s="684">
        <v>13</v>
      </c>
      <c r="C18" s="29" t="s">
        <v>439</v>
      </c>
      <c r="D18" s="684" t="s">
        <v>426</v>
      </c>
      <c r="E18" s="30"/>
      <c r="F18" s="684" t="s">
        <v>357</v>
      </c>
      <c r="G18" s="30"/>
      <c r="H18" s="685" t="s">
        <v>427</v>
      </c>
      <c r="I18" s="30">
        <v>0</v>
      </c>
      <c r="J18" s="685" t="s">
        <v>341</v>
      </c>
      <c r="K18" s="690">
        <f t="shared" si="7"/>
        <v>0</v>
      </c>
      <c r="M18" s="30"/>
      <c r="N18" s="684" t="s">
        <v>357</v>
      </c>
      <c r="O18" s="30"/>
      <c r="Q18" s="691">
        <f t="shared" si="4"/>
        <v>0</v>
      </c>
      <c r="R18" s="684" t="s">
        <v>357</v>
      </c>
      <c r="S18" s="691">
        <f t="shared" si="5"/>
        <v>0</v>
      </c>
      <c r="U18" s="690">
        <f t="shared" si="6"/>
        <v>0</v>
      </c>
      <c r="W18" s="31"/>
    </row>
    <row r="19" spans="2:23" x14ac:dyDescent="0.2">
      <c r="B19" s="684">
        <v>14</v>
      </c>
      <c r="C19" s="29" t="s">
        <v>440</v>
      </c>
      <c r="D19" s="684" t="s">
        <v>426</v>
      </c>
      <c r="E19" s="30"/>
      <c r="F19" s="684" t="s">
        <v>357</v>
      </c>
      <c r="G19" s="30"/>
      <c r="H19" s="685" t="s">
        <v>427</v>
      </c>
      <c r="I19" s="30">
        <v>0</v>
      </c>
      <c r="J19" s="685" t="s">
        <v>341</v>
      </c>
      <c r="K19" s="690">
        <f t="shared" si="7"/>
        <v>0</v>
      </c>
      <c r="M19" s="30"/>
      <c r="N19" s="684" t="s">
        <v>357</v>
      </c>
      <c r="O19" s="30"/>
      <c r="Q19" s="691">
        <f t="shared" si="4"/>
        <v>0</v>
      </c>
      <c r="R19" s="684" t="s">
        <v>357</v>
      </c>
      <c r="S19" s="691">
        <f t="shared" si="5"/>
        <v>0</v>
      </c>
      <c r="U19" s="690">
        <f t="shared" si="6"/>
        <v>0</v>
      </c>
      <c r="W19" s="31"/>
    </row>
    <row r="20" spans="2:23" x14ac:dyDescent="0.2">
      <c r="B20" s="684">
        <v>15</v>
      </c>
      <c r="C20" s="29" t="s">
        <v>441</v>
      </c>
      <c r="D20" s="684" t="s">
        <v>426</v>
      </c>
      <c r="E20" s="30"/>
      <c r="F20" s="684" t="s">
        <v>357</v>
      </c>
      <c r="G20" s="30"/>
      <c r="H20" s="685" t="s">
        <v>427</v>
      </c>
      <c r="I20" s="30">
        <v>0</v>
      </c>
      <c r="J20" s="685" t="s">
        <v>341</v>
      </c>
      <c r="K20" s="32">
        <f t="shared" si="7"/>
        <v>0</v>
      </c>
      <c r="M20" s="30"/>
      <c r="N20" s="684" t="s">
        <v>357</v>
      </c>
      <c r="O20" s="30"/>
      <c r="Q20" s="691">
        <f t="shared" si="4"/>
        <v>0</v>
      </c>
      <c r="R20" s="684" t="s">
        <v>357</v>
      </c>
      <c r="S20" s="691">
        <f t="shared" si="5"/>
        <v>0</v>
      </c>
      <c r="U20" s="690">
        <f t="shared" si="6"/>
        <v>0</v>
      </c>
      <c r="W20" s="31"/>
    </row>
    <row r="21" spans="2:23" x14ac:dyDescent="0.2">
      <c r="B21" s="684">
        <v>16</v>
      </c>
      <c r="C21" s="29" t="s">
        <v>442</v>
      </c>
      <c r="D21" s="684" t="s">
        <v>426</v>
      </c>
      <c r="E21" s="30"/>
      <c r="F21" s="684" t="s">
        <v>357</v>
      </c>
      <c r="G21" s="30"/>
      <c r="H21" s="685" t="s">
        <v>427</v>
      </c>
      <c r="I21" s="30">
        <v>0</v>
      </c>
      <c r="J21" s="685" t="s">
        <v>341</v>
      </c>
      <c r="K21" s="690">
        <f t="shared" si="7"/>
        <v>0</v>
      </c>
      <c r="M21" s="30"/>
      <c r="N21" s="684" t="s">
        <v>357</v>
      </c>
      <c r="O21" s="30"/>
      <c r="Q21" s="691">
        <f t="shared" si="4"/>
        <v>0</v>
      </c>
      <c r="R21" s="684" t="s">
        <v>357</v>
      </c>
      <c r="S21" s="691">
        <f t="shared" si="5"/>
        <v>0</v>
      </c>
      <c r="U21" s="690">
        <f t="shared" si="6"/>
        <v>0</v>
      </c>
      <c r="W21" s="31"/>
    </row>
    <row r="22" spans="2:23" x14ac:dyDescent="0.2">
      <c r="B22" s="684">
        <v>17</v>
      </c>
      <c r="C22" s="29" t="s">
        <v>443</v>
      </c>
      <c r="D22" s="684" t="s">
        <v>426</v>
      </c>
      <c r="E22" s="30"/>
      <c r="F22" s="684" t="s">
        <v>357</v>
      </c>
      <c r="G22" s="30"/>
      <c r="H22" s="685" t="s">
        <v>427</v>
      </c>
      <c r="I22" s="30">
        <v>0</v>
      </c>
      <c r="J22" s="685" t="s">
        <v>341</v>
      </c>
      <c r="K22" s="690">
        <f t="shared" si="7"/>
        <v>0</v>
      </c>
      <c r="M22" s="30"/>
      <c r="N22" s="684" t="s">
        <v>357</v>
      </c>
      <c r="O22" s="30"/>
      <c r="Q22" s="691">
        <f t="shared" si="4"/>
        <v>0</v>
      </c>
      <c r="R22" s="684" t="s">
        <v>357</v>
      </c>
      <c r="S22" s="691">
        <f t="shared" si="5"/>
        <v>0</v>
      </c>
      <c r="U22" s="690">
        <f t="shared" si="6"/>
        <v>0</v>
      </c>
      <c r="W22" s="31"/>
    </row>
    <row r="23" spans="2:23" x14ac:dyDescent="0.2">
      <c r="B23" s="684">
        <v>18</v>
      </c>
      <c r="C23" s="29" t="s">
        <v>444</v>
      </c>
      <c r="D23" s="684" t="s">
        <v>426</v>
      </c>
      <c r="E23" s="30"/>
      <c r="F23" s="684" t="s">
        <v>357</v>
      </c>
      <c r="G23" s="30"/>
      <c r="H23" s="685" t="s">
        <v>427</v>
      </c>
      <c r="I23" s="30">
        <v>0</v>
      </c>
      <c r="J23" s="685" t="s">
        <v>341</v>
      </c>
      <c r="K23" s="690">
        <f t="shared" si="7"/>
        <v>0</v>
      </c>
      <c r="M23" s="30"/>
      <c r="N23" s="684" t="s">
        <v>357</v>
      </c>
      <c r="O23" s="30"/>
      <c r="Q23" s="691">
        <f t="shared" si="4"/>
        <v>0</v>
      </c>
      <c r="R23" s="684" t="s">
        <v>357</v>
      </c>
      <c r="S23" s="691">
        <f t="shared" si="5"/>
        <v>0</v>
      </c>
      <c r="U23" s="690">
        <f t="shared" si="6"/>
        <v>0</v>
      </c>
      <c r="W23" s="31"/>
    </row>
    <row r="24" spans="2:23" x14ac:dyDescent="0.2">
      <c r="B24" s="684">
        <v>19</v>
      </c>
      <c r="C24" s="29" t="s">
        <v>445</v>
      </c>
      <c r="D24" s="684" t="s">
        <v>426</v>
      </c>
      <c r="E24" s="30"/>
      <c r="F24" s="684" t="s">
        <v>357</v>
      </c>
      <c r="G24" s="30"/>
      <c r="H24" s="685" t="s">
        <v>427</v>
      </c>
      <c r="I24" s="30">
        <v>0</v>
      </c>
      <c r="J24" s="685" t="s">
        <v>341</v>
      </c>
      <c r="K24" s="690">
        <f t="shared" si="7"/>
        <v>0</v>
      </c>
      <c r="M24" s="30"/>
      <c r="N24" s="684" t="s">
        <v>357</v>
      </c>
      <c r="O24" s="30"/>
      <c r="Q24" s="691">
        <f t="shared" si="4"/>
        <v>0</v>
      </c>
      <c r="R24" s="684" t="s">
        <v>357</v>
      </c>
      <c r="S24" s="691">
        <f t="shared" si="5"/>
        <v>0</v>
      </c>
      <c r="U24" s="690">
        <f t="shared" si="6"/>
        <v>0</v>
      </c>
      <c r="W24" s="31"/>
    </row>
    <row r="25" spans="2:23" x14ac:dyDescent="0.2">
      <c r="B25" s="684">
        <v>20</v>
      </c>
      <c r="C25" s="29" t="s">
        <v>446</v>
      </c>
      <c r="D25" s="684" t="s">
        <v>426</v>
      </c>
      <c r="E25" s="30"/>
      <c r="F25" s="684" t="s">
        <v>357</v>
      </c>
      <c r="G25" s="30"/>
      <c r="H25" s="685" t="s">
        <v>427</v>
      </c>
      <c r="I25" s="30">
        <v>0</v>
      </c>
      <c r="J25" s="685" t="s">
        <v>341</v>
      </c>
      <c r="K25" s="690">
        <f t="shared" si="7"/>
        <v>0</v>
      </c>
      <c r="M25" s="30"/>
      <c r="N25" s="684" t="s">
        <v>357</v>
      </c>
      <c r="O25" s="30"/>
      <c r="Q25" s="691">
        <f t="shared" si="4"/>
        <v>0</v>
      </c>
      <c r="R25" s="684" t="s">
        <v>357</v>
      </c>
      <c r="S25" s="691">
        <f t="shared" si="5"/>
        <v>0</v>
      </c>
      <c r="U25" s="690">
        <f t="shared" si="6"/>
        <v>0</v>
      </c>
      <c r="W25" s="31"/>
    </row>
    <row r="26" spans="2:23" x14ac:dyDescent="0.2">
      <c r="B26" s="684">
        <v>21</v>
      </c>
      <c r="C26" s="29" t="s">
        <v>447</v>
      </c>
      <c r="D26" s="684" t="s">
        <v>426</v>
      </c>
      <c r="E26" s="692"/>
      <c r="F26" s="684" t="s">
        <v>357</v>
      </c>
      <c r="G26" s="692"/>
      <c r="H26" s="685" t="s">
        <v>427</v>
      </c>
      <c r="I26" s="692"/>
      <c r="J26" s="685" t="s">
        <v>341</v>
      </c>
      <c r="K26" s="29">
        <v>1</v>
      </c>
      <c r="M26" s="690"/>
      <c r="N26" s="684" t="s">
        <v>357</v>
      </c>
      <c r="O26" s="690"/>
      <c r="Q26" s="690"/>
      <c r="R26" s="684" t="s">
        <v>357</v>
      </c>
      <c r="S26" s="690"/>
      <c r="U26" s="29">
        <v>1</v>
      </c>
      <c r="W26" s="31"/>
    </row>
    <row r="27" spans="2:23" x14ac:dyDescent="0.2">
      <c r="B27" s="684">
        <v>22</v>
      </c>
      <c r="C27" s="29" t="s">
        <v>448</v>
      </c>
      <c r="D27" s="684" t="s">
        <v>426</v>
      </c>
      <c r="E27" s="692"/>
      <c r="F27" s="684" t="s">
        <v>357</v>
      </c>
      <c r="G27" s="692"/>
      <c r="H27" s="685" t="s">
        <v>427</v>
      </c>
      <c r="I27" s="692"/>
      <c r="J27" s="685" t="s">
        <v>341</v>
      </c>
      <c r="K27" s="29">
        <v>2</v>
      </c>
      <c r="M27" s="690"/>
      <c r="N27" s="684" t="s">
        <v>357</v>
      </c>
      <c r="O27" s="690"/>
      <c r="Q27" s="690"/>
      <c r="R27" s="684" t="s">
        <v>357</v>
      </c>
      <c r="S27" s="690"/>
      <c r="U27" s="29">
        <v>2</v>
      </c>
      <c r="W27" s="31"/>
    </row>
    <row r="28" spans="2:23" x14ac:dyDescent="0.2">
      <c r="B28" s="684">
        <v>23</v>
      </c>
      <c r="C28" s="29" t="s">
        <v>449</v>
      </c>
      <c r="D28" s="684" t="s">
        <v>426</v>
      </c>
      <c r="E28" s="692"/>
      <c r="F28" s="684" t="s">
        <v>357</v>
      </c>
      <c r="G28" s="692"/>
      <c r="H28" s="685" t="s">
        <v>427</v>
      </c>
      <c r="I28" s="692"/>
      <c r="J28" s="685" t="s">
        <v>341</v>
      </c>
      <c r="K28" s="29">
        <v>3</v>
      </c>
      <c r="M28" s="690"/>
      <c r="N28" s="684" t="s">
        <v>357</v>
      </c>
      <c r="O28" s="690"/>
      <c r="Q28" s="690"/>
      <c r="R28" s="684" t="s">
        <v>357</v>
      </c>
      <c r="S28" s="690"/>
      <c r="U28" s="29">
        <v>3</v>
      </c>
      <c r="W28" s="31"/>
    </row>
    <row r="29" spans="2:23" x14ac:dyDescent="0.2">
      <c r="B29" s="684">
        <v>24</v>
      </c>
      <c r="C29" s="29" t="s">
        <v>393</v>
      </c>
      <c r="D29" s="684" t="s">
        <v>426</v>
      </c>
      <c r="E29" s="692"/>
      <c r="F29" s="684" t="s">
        <v>357</v>
      </c>
      <c r="G29" s="692"/>
      <c r="H29" s="685" t="s">
        <v>427</v>
      </c>
      <c r="I29" s="692"/>
      <c r="J29" s="685" t="s">
        <v>341</v>
      </c>
      <c r="K29" s="29">
        <v>4</v>
      </c>
      <c r="M29" s="690"/>
      <c r="N29" s="684" t="s">
        <v>357</v>
      </c>
      <c r="O29" s="690"/>
      <c r="Q29" s="690"/>
      <c r="R29" s="684" t="s">
        <v>357</v>
      </c>
      <c r="S29" s="690"/>
      <c r="U29" s="29">
        <v>4</v>
      </c>
      <c r="W29" s="31"/>
    </row>
    <row r="30" spans="2:23" x14ac:dyDescent="0.2">
      <c r="B30" s="684">
        <v>25</v>
      </c>
      <c r="C30" s="29" t="s">
        <v>404</v>
      </c>
      <c r="D30" s="684" t="s">
        <v>426</v>
      </c>
      <c r="E30" s="692"/>
      <c r="F30" s="684" t="s">
        <v>357</v>
      </c>
      <c r="G30" s="692"/>
      <c r="H30" s="685" t="s">
        <v>427</v>
      </c>
      <c r="I30" s="692"/>
      <c r="J30" s="685" t="s">
        <v>341</v>
      </c>
      <c r="K30" s="29">
        <v>4</v>
      </c>
      <c r="M30" s="690"/>
      <c r="N30" s="684" t="s">
        <v>357</v>
      </c>
      <c r="O30" s="690"/>
      <c r="Q30" s="690"/>
      <c r="R30" s="684" t="s">
        <v>357</v>
      </c>
      <c r="S30" s="690"/>
      <c r="U30" s="29">
        <v>3</v>
      </c>
      <c r="W30" s="31"/>
    </row>
    <row r="31" spans="2:23" x14ac:dyDescent="0.2">
      <c r="B31" s="684">
        <v>26</v>
      </c>
      <c r="C31" s="29" t="s">
        <v>450</v>
      </c>
      <c r="D31" s="684" t="s">
        <v>426</v>
      </c>
      <c r="E31" s="692"/>
      <c r="F31" s="684" t="s">
        <v>357</v>
      </c>
      <c r="G31" s="692"/>
      <c r="H31" s="685" t="s">
        <v>427</v>
      </c>
      <c r="I31" s="692"/>
      <c r="J31" s="685" t="s">
        <v>341</v>
      </c>
      <c r="K31" s="29">
        <v>5</v>
      </c>
      <c r="M31" s="690"/>
      <c r="N31" s="684" t="s">
        <v>357</v>
      </c>
      <c r="O31" s="690"/>
      <c r="Q31" s="690"/>
      <c r="R31" s="684" t="s">
        <v>357</v>
      </c>
      <c r="S31" s="690"/>
      <c r="U31" s="29">
        <v>5</v>
      </c>
      <c r="W31" s="31"/>
    </row>
    <row r="32" spans="2:23" x14ac:dyDescent="0.2">
      <c r="B32" s="684">
        <v>27</v>
      </c>
      <c r="C32" s="29" t="s">
        <v>451</v>
      </c>
      <c r="D32" s="684" t="s">
        <v>426</v>
      </c>
      <c r="E32" s="692"/>
      <c r="F32" s="684" t="s">
        <v>357</v>
      </c>
      <c r="G32" s="692"/>
      <c r="H32" s="685" t="s">
        <v>427</v>
      </c>
      <c r="I32" s="692"/>
      <c r="J32" s="685" t="s">
        <v>341</v>
      </c>
      <c r="K32" s="29">
        <v>0</v>
      </c>
      <c r="M32" s="690"/>
      <c r="N32" s="684" t="s">
        <v>357</v>
      </c>
      <c r="O32" s="690"/>
      <c r="Q32" s="690"/>
      <c r="R32" s="684" t="s">
        <v>357</v>
      </c>
      <c r="S32" s="690"/>
      <c r="U32" s="29">
        <v>0</v>
      </c>
      <c r="W32" s="31" t="s">
        <v>452</v>
      </c>
    </row>
    <row r="33" spans="2:23" x14ac:dyDescent="0.2">
      <c r="B33" s="684">
        <v>28</v>
      </c>
      <c r="C33" s="29" t="s">
        <v>453</v>
      </c>
      <c r="D33" s="684" t="s">
        <v>426</v>
      </c>
      <c r="E33" s="692"/>
      <c r="F33" s="684" t="s">
        <v>357</v>
      </c>
      <c r="G33" s="692"/>
      <c r="H33" s="685" t="s">
        <v>427</v>
      </c>
      <c r="I33" s="692"/>
      <c r="J33" s="685" t="s">
        <v>341</v>
      </c>
      <c r="K33" s="29"/>
      <c r="M33" s="690"/>
      <c r="N33" s="684" t="s">
        <v>357</v>
      </c>
      <c r="O33" s="690"/>
      <c r="Q33" s="690"/>
      <c r="R33" s="684" t="s">
        <v>357</v>
      </c>
      <c r="S33" s="690"/>
      <c r="U33" s="29"/>
      <c r="W33" s="31"/>
    </row>
    <row r="34" spans="2:23" x14ac:dyDescent="0.2">
      <c r="B34" s="684">
        <v>29</v>
      </c>
      <c r="C34" s="29" t="s">
        <v>453</v>
      </c>
      <c r="D34" s="684" t="s">
        <v>426</v>
      </c>
      <c r="E34" s="692"/>
      <c r="F34" s="684" t="s">
        <v>357</v>
      </c>
      <c r="G34" s="692"/>
      <c r="H34" s="685" t="s">
        <v>427</v>
      </c>
      <c r="I34" s="692"/>
      <c r="J34" s="685" t="s">
        <v>341</v>
      </c>
      <c r="K34" s="29"/>
      <c r="M34" s="690"/>
      <c r="N34" s="684" t="s">
        <v>357</v>
      </c>
      <c r="O34" s="690"/>
      <c r="Q34" s="690"/>
      <c r="R34" s="684" t="s">
        <v>357</v>
      </c>
      <c r="S34" s="690"/>
      <c r="U34" s="29"/>
      <c r="W34" s="31"/>
    </row>
    <row r="35" spans="2:23" x14ac:dyDescent="0.2">
      <c r="B35" s="684">
        <v>30</v>
      </c>
      <c r="C35" s="29" t="s">
        <v>453</v>
      </c>
      <c r="D35" s="684" t="s">
        <v>426</v>
      </c>
      <c r="E35" s="692"/>
      <c r="F35" s="684" t="s">
        <v>357</v>
      </c>
      <c r="G35" s="692"/>
      <c r="H35" s="685" t="s">
        <v>427</v>
      </c>
      <c r="I35" s="692"/>
      <c r="J35" s="685" t="s">
        <v>341</v>
      </c>
      <c r="K35" s="29"/>
      <c r="M35" s="690"/>
      <c r="N35" s="684" t="s">
        <v>357</v>
      </c>
      <c r="O35" s="690"/>
      <c r="Q35" s="690"/>
      <c r="R35" s="684" t="s">
        <v>357</v>
      </c>
      <c r="S35" s="690"/>
      <c r="U35" s="29"/>
      <c r="W35" s="31"/>
    </row>
    <row r="36" spans="2:23" x14ac:dyDescent="0.2">
      <c r="C36" s="693"/>
    </row>
    <row r="37" spans="2:23" x14ac:dyDescent="0.2">
      <c r="C37" s="685" t="s">
        <v>454</v>
      </c>
    </row>
    <row r="38" spans="2:23" x14ac:dyDescent="0.2">
      <c r="C38" s="685" t="s">
        <v>455</v>
      </c>
    </row>
    <row r="39" spans="2:23" x14ac:dyDescent="0.2">
      <c r="C39" s="685" t="s">
        <v>456</v>
      </c>
    </row>
    <row r="40" spans="2:23" x14ac:dyDescent="0.2">
      <c r="C40" s="685" t="s">
        <v>457</v>
      </c>
    </row>
    <row r="41" spans="2:23" x14ac:dyDescent="0.2">
      <c r="C41" s="686" t="s">
        <v>458</v>
      </c>
    </row>
    <row r="42" spans="2:23" x14ac:dyDescent="0.2">
      <c r="C42" s="686" t="s">
        <v>459</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8629-3572-400C-BF6F-DCFF15A61147}">
  <sheetPr>
    <pageSetUpPr fitToPage="1"/>
  </sheetPr>
  <dimension ref="B1:BS74"/>
  <sheetViews>
    <sheetView workbookViewId="0"/>
  </sheetViews>
  <sheetFormatPr defaultColWidth="9.81640625" defaultRowHeight="13" x14ac:dyDescent="0.2"/>
  <cols>
    <col min="1" max="1" width="2.08984375" style="87" customWidth="1"/>
    <col min="2" max="3" width="9.81640625" style="87"/>
    <col min="4" max="4" width="49.7265625" style="87" customWidth="1"/>
    <col min="5" max="16384" width="9.81640625" style="87"/>
  </cols>
  <sheetData>
    <row r="1" spans="2:11" ht="14" x14ac:dyDescent="0.2">
      <c r="B1" s="87" t="s">
        <v>461</v>
      </c>
      <c r="D1" s="88"/>
      <c r="E1" s="88"/>
      <c r="F1" s="88"/>
    </row>
    <row r="2" spans="2:11" s="63" customFormat="1" ht="20.25" customHeight="1" x14ac:dyDescent="0.2">
      <c r="B2" s="89" t="s">
        <v>462</v>
      </c>
      <c r="C2" s="89"/>
      <c r="D2" s="88"/>
      <c r="E2" s="88"/>
      <c r="F2" s="88"/>
    </row>
    <row r="3" spans="2:11" s="63" customFormat="1" ht="20.25" customHeight="1" x14ac:dyDescent="0.2">
      <c r="B3" s="89"/>
      <c r="C3" s="89"/>
      <c r="D3" s="88"/>
      <c r="E3" s="88"/>
      <c r="F3" s="88"/>
    </row>
    <row r="4" spans="2:11" s="63" customFormat="1" ht="20.25" customHeight="1" x14ac:dyDescent="0.2">
      <c r="B4" s="90"/>
      <c r="C4" s="88" t="s">
        <v>463</v>
      </c>
      <c r="D4" s="88"/>
      <c r="F4" s="701" t="s">
        <v>464</v>
      </c>
      <c r="G4" s="701"/>
      <c r="H4" s="701"/>
      <c r="I4" s="701"/>
      <c r="J4" s="701"/>
      <c r="K4" s="701"/>
    </row>
    <row r="5" spans="2:11" s="63" customFormat="1" ht="20.25" customHeight="1" x14ac:dyDescent="0.2">
      <c r="B5" s="91"/>
      <c r="C5" s="88" t="s">
        <v>465</v>
      </c>
      <c r="D5" s="88"/>
      <c r="F5" s="701"/>
      <c r="G5" s="701"/>
      <c r="H5" s="701"/>
      <c r="I5" s="701"/>
      <c r="J5" s="701"/>
      <c r="K5" s="701"/>
    </row>
    <row r="6" spans="2:11" s="63" customFormat="1" ht="20.25" customHeight="1" x14ac:dyDescent="0.2">
      <c r="B6" s="92" t="s">
        <v>466</v>
      </c>
      <c r="C6" s="88"/>
      <c r="D6" s="88"/>
      <c r="E6" s="702"/>
      <c r="F6" s="88"/>
    </row>
    <row r="7" spans="2:11" s="63" customFormat="1" ht="20.25" customHeight="1" x14ac:dyDescent="0.2">
      <c r="B7" s="89"/>
      <c r="C7" s="89"/>
      <c r="D7" s="88"/>
      <c r="E7" s="702"/>
      <c r="F7" s="88"/>
    </row>
    <row r="8" spans="2:11" s="63" customFormat="1" ht="20.25" customHeight="1" x14ac:dyDescent="0.2">
      <c r="B8" s="88" t="s">
        <v>467</v>
      </c>
      <c r="C8" s="89"/>
      <c r="D8" s="88"/>
      <c r="E8" s="702"/>
      <c r="F8" s="88"/>
    </row>
    <row r="9" spans="2:11" s="63" customFormat="1" ht="20.25" customHeight="1" x14ac:dyDescent="0.2">
      <c r="B9" s="89"/>
      <c r="C9" s="89"/>
      <c r="D9" s="88"/>
      <c r="E9" s="88"/>
      <c r="F9" s="88"/>
    </row>
    <row r="10" spans="2:11" s="63" customFormat="1" ht="20.25" customHeight="1" x14ac:dyDescent="0.2">
      <c r="B10" s="88" t="s">
        <v>468</v>
      </c>
      <c r="C10" s="89"/>
      <c r="D10" s="88"/>
      <c r="E10" s="88"/>
      <c r="F10" s="88"/>
    </row>
    <row r="11" spans="2:11" s="63" customFormat="1" ht="20.25" customHeight="1" x14ac:dyDescent="0.2">
      <c r="B11" s="88"/>
      <c r="C11" s="89"/>
      <c r="D11" s="88"/>
      <c r="E11" s="88"/>
      <c r="F11" s="88"/>
    </row>
    <row r="12" spans="2:11" s="63" customFormat="1" ht="20.25" customHeight="1" x14ac:dyDescent="0.2">
      <c r="B12" s="88" t="s">
        <v>469</v>
      </c>
      <c r="C12" s="89"/>
      <c r="D12" s="88"/>
    </row>
    <row r="13" spans="2:11" s="63" customFormat="1" ht="20.25" customHeight="1" x14ac:dyDescent="0.2">
      <c r="B13" s="88"/>
      <c r="C13" s="89"/>
      <c r="D13" s="88"/>
    </row>
    <row r="14" spans="2:11" s="63" customFormat="1" ht="20.25" customHeight="1" x14ac:dyDescent="0.2">
      <c r="B14" s="88" t="s">
        <v>470</v>
      </c>
      <c r="C14" s="89"/>
      <c r="D14" s="88"/>
    </row>
    <row r="15" spans="2:11" s="63" customFormat="1" ht="20.25" customHeight="1" x14ac:dyDescent="0.2">
      <c r="B15" s="88"/>
      <c r="C15" s="89"/>
      <c r="D15" s="88"/>
    </row>
    <row r="16" spans="2:11" s="63" customFormat="1" ht="20.25" customHeight="1" x14ac:dyDescent="0.2">
      <c r="B16" s="88" t="s">
        <v>471</v>
      </c>
      <c r="C16" s="89"/>
      <c r="D16" s="88"/>
    </row>
    <row r="17" spans="2:25" s="63" customFormat="1" ht="20.25" customHeight="1" x14ac:dyDescent="0.2">
      <c r="B17" s="89"/>
      <c r="C17" s="89"/>
      <c r="D17" s="88"/>
    </row>
    <row r="18" spans="2:25" s="63" customFormat="1" ht="20.25" customHeight="1" x14ac:dyDescent="0.2">
      <c r="B18" s="88" t="s">
        <v>472</v>
      </c>
      <c r="C18" s="89"/>
      <c r="D18" s="88"/>
    </row>
    <row r="19" spans="2:25" s="63" customFormat="1" ht="20.25" customHeight="1" x14ac:dyDescent="0.2">
      <c r="B19" s="89"/>
      <c r="C19" s="89"/>
      <c r="D19" s="88"/>
    </row>
    <row r="20" spans="2:25" s="63" customFormat="1" ht="17.25" customHeight="1" x14ac:dyDescent="0.2">
      <c r="B20" s="88" t="s">
        <v>473</v>
      </c>
      <c r="C20" s="88"/>
      <c r="D20" s="88"/>
    </row>
    <row r="21" spans="2:25" s="63" customFormat="1" ht="17.25" customHeight="1" x14ac:dyDescent="0.2">
      <c r="B21" s="88" t="s">
        <v>474</v>
      </c>
      <c r="C21" s="88"/>
      <c r="D21" s="88"/>
    </row>
    <row r="22" spans="2:25" s="63" customFormat="1" ht="17.25" customHeight="1" x14ac:dyDescent="0.2">
      <c r="B22" s="88"/>
      <c r="C22" s="88"/>
      <c r="D22" s="88"/>
    </row>
    <row r="23" spans="2:25" s="63" customFormat="1" ht="17.25" customHeight="1" x14ac:dyDescent="0.2">
      <c r="B23" s="88"/>
      <c r="C23" s="93" t="s">
        <v>360</v>
      </c>
      <c r="D23" s="93" t="s">
        <v>475</v>
      </c>
    </row>
    <row r="24" spans="2:25" s="63" customFormat="1" ht="17.25" customHeight="1" x14ac:dyDescent="0.2">
      <c r="B24" s="88"/>
      <c r="C24" s="93">
        <v>1</v>
      </c>
      <c r="D24" s="94" t="s">
        <v>373</v>
      </c>
    </row>
    <row r="25" spans="2:25" s="63" customFormat="1" ht="17.25" customHeight="1" x14ac:dyDescent="0.2">
      <c r="B25" s="88"/>
      <c r="C25" s="93">
        <v>2</v>
      </c>
      <c r="D25" s="94" t="s">
        <v>382</v>
      </c>
    </row>
    <row r="26" spans="2:25" s="63" customFormat="1" ht="17.25" customHeight="1" x14ac:dyDescent="0.2">
      <c r="B26" s="88"/>
      <c r="C26" s="93">
        <v>3</v>
      </c>
      <c r="D26" s="94" t="s">
        <v>390</v>
      </c>
    </row>
    <row r="27" spans="2:25" s="63" customFormat="1" ht="17.25" customHeight="1" x14ac:dyDescent="0.2">
      <c r="B27" s="88"/>
      <c r="C27" s="93">
        <v>4</v>
      </c>
      <c r="D27" s="94" t="s">
        <v>389</v>
      </c>
    </row>
    <row r="28" spans="2:25" s="63" customFormat="1" ht="17.25" customHeight="1" x14ac:dyDescent="0.2">
      <c r="B28" s="88"/>
      <c r="C28" s="93">
        <v>5</v>
      </c>
      <c r="D28" s="94" t="s">
        <v>398</v>
      </c>
    </row>
    <row r="29" spans="2:25" s="63" customFormat="1" ht="17.25" customHeight="1" x14ac:dyDescent="0.2">
      <c r="B29" s="88"/>
      <c r="C29" s="702"/>
      <c r="D29" s="88"/>
    </row>
    <row r="30" spans="2:25" s="63" customFormat="1" ht="17.25" customHeight="1" x14ac:dyDescent="0.2">
      <c r="B30" s="88" t="s">
        <v>476</v>
      </c>
      <c r="C30" s="88"/>
      <c r="D30" s="88"/>
    </row>
    <row r="31" spans="2:25" s="63" customFormat="1" ht="17.25" customHeight="1" x14ac:dyDescent="0.2">
      <c r="B31" s="88" t="s">
        <v>477</v>
      </c>
      <c r="C31" s="88"/>
      <c r="D31" s="88"/>
    </row>
    <row r="32" spans="2:25" s="63" customFormat="1" ht="17.25" customHeight="1" x14ac:dyDescent="0.2">
      <c r="B32" s="88"/>
      <c r="C32" s="88"/>
      <c r="D32" s="88"/>
      <c r="G32" s="95"/>
      <c r="H32" s="95"/>
      <c r="J32" s="95"/>
      <c r="K32" s="95"/>
      <c r="L32" s="95"/>
      <c r="M32" s="95"/>
      <c r="N32" s="95"/>
      <c r="O32" s="95"/>
      <c r="R32" s="95"/>
      <c r="S32" s="95"/>
      <c r="T32" s="95"/>
      <c r="W32" s="95"/>
      <c r="X32" s="95"/>
      <c r="Y32" s="95"/>
    </row>
    <row r="33" spans="2:51" s="63" customFormat="1" ht="17.25" customHeight="1" x14ac:dyDescent="0.2">
      <c r="B33" s="88"/>
      <c r="C33" s="93" t="s">
        <v>420</v>
      </c>
      <c r="D33" s="93" t="s">
        <v>478</v>
      </c>
      <c r="G33" s="95"/>
      <c r="H33" s="95"/>
      <c r="J33" s="95"/>
      <c r="K33" s="95"/>
      <c r="L33" s="95"/>
      <c r="M33" s="95"/>
      <c r="N33" s="95"/>
      <c r="O33" s="95"/>
      <c r="R33" s="95"/>
      <c r="S33" s="95"/>
      <c r="T33" s="95"/>
      <c r="W33" s="95"/>
      <c r="X33" s="95"/>
      <c r="Y33" s="95"/>
    </row>
    <row r="34" spans="2:51" s="63" customFormat="1" ht="17.25" customHeight="1" x14ac:dyDescent="0.2">
      <c r="B34" s="88"/>
      <c r="C34" s="93" t="s">
        <v>374</v>
      </c>
      <c r="D34" s="94" t="s">
        <v>479</v>
      </c>
      <c r="G34" s="95"/>
      <c r="H34" s="95"/>
      <c r="J34" s="95"/>
      <c r="K34" s="95"/>
      <c r="L34" s="95"/>
      <c r="M34" s="95"/>
      <c r="N34" s="95"/>
      <c r="O34" s="95"/>
      <c r="R34" s="95"/>
      <c r="S34" s="95"/>
      <c r="T34" s="95"/>
      <c r="W34" s="95"/>
      <c r="X34" s="95"/>
      <c r="Y34" s="95"/>
    </row>
    <row r="35" spans="2:51" s="63" customFormat="1" ht="17.25" customHeight="1" x14ac:dyDescent="0.2">
      <c r="B35" s="88"/>
      <c r="C35" s="93" t="s">
        <v>480</v>
      </c>
      <c r="D35" s="94" t="s">
        <v>481</v>
      </c>
      <c r="G35" s="95"/>
      <c r="H35" s="95"/>
      <c r="J35" s="95"/>
      <c r="K35" s="95"/>
      <c r="L35" s="95"/>
      <c r="M35" s="95"/>
      <c r="N35" s="95"/>
      <c r="O35" s="95"/>
      <c r="R35" s="95"/>
      <c r="S35" s="95"/>
      <c r="T35" s="95"/>
      <c r="W35" s="95"/>
      <c r="X35" s="95"/>
      <c r="Y35" s="95"/>
    </row>
    <row r="36" spans="2:51" s="63" customFormat="1" ht="17.25" customHeight="1" x14ac:dyDescent="0.2">
      <c r="B36" s="88"/>
      <c r="C36" s="93" t="s">
        <v>482</v>
      </c>
      <c r="D36" s="94" t="s">
        <v>483</v>
      </c>
      <c r="G36" s="95"/>
      <c r="H36" s="95"/>
      <c r="J36" s="95"/>
      <c r="K36" s="95"/>
      <c r="L36" s="95"/>
      <c r="M36" s="95"/>
      <c r="N36" s="95"/>
      <c r="O36" s="95"/>
      <c r="R36" s="95"/>
      <c r="S36" s="95"/>
      <c r="T36" s="95"/>
      <c r="W36" s="95"/>
      <c r="X36" s="95"/>
      <c r="Y36" s="95"/>
    </row>
    <row r="37" spans="2:51" s="63" customFormat="1" ht="17.25" customHeight="1" x14ac:dyDescent="0.2">
      <c r="B37" s="88"/>
      <c r="C37" s="93" t="s">
        <v>484</v>
      </c>
      <c r="D37" s="94" t="s">
        <v>485</v>
      </c>
      <c r="G37" s="95"/>
      <c r="H37" s="95"/>
      <c r="J37" s="95"/>
      <c r="K37" s="95"/>
      <c r="L37" s="95"/>
      <c r="M37" s="95"/>
      <c r="N37" s="95"/>
      <c r="O37" s="95"/>
      <c r="R37" s="95"/>
      <c r="S37" s="95"/>
      <c r="T37" s="95"/>
      <c r="W37" s="95"/>
      <c r="X37" s="95"/>
      <c r="Y37" s="95"/>
    </row>
    <row r="38" spans="2:51" s="63" customFormat="1" ht="17.25" customHeight="1" x14ac:dyDescent="0.2">
      <c r="B38" s="88"/>
      <c r="C38" s="88"/>
      <c r="D38" s="88"/>
      <c r="G38" s="95"/>
      <c r="H38" s="95"/>
      <c r="J38" s="95"/>
      <c r="K38" s="95"/>
      <c r="L38" s="95"/>
      <c r="M38" s="95"/>
      <c r="N38" s="95"/>
      <c r="O38" s="95"/>
      <c r="R38" s="95"/>
      <c r="S38" s="95"/>
      <c r="T38" s="95"/>
      <c r="W38" s="95"/>
      <c r="X38" s="95"/>
      <c r="Y38" s="95"/>
    </row>
    <row r="39" spans="2:51" s="63" customFormat="1" ht="17.25" customHeight="1" x14ac:dyDescent="0.2">
      <c r="B39" s="88"/>
      <c r="C39" s="96" t="s">
        <v>486</v>
      </c>
      <c r="D39" s="88"/>
      <c r="G39" s="95"/>
      <c r="H39" s="95"/>
      <c r="J39" s="95"/>
      <c r="K39" s="95"/>
      <c r="L39" s="95"/>
      <c r="M39" s="95"/>
      <c r="N39" s="95"/>
      <c r="O39" s="95"/>
      <c r="R39" s="95"/>
      <c r="S39" s="95"/>
      <c r="T39" s="95"/>
      <c r="W39" s="95"/>
      <c r="X39" s="95"/>
      <c r="Y39" s="95"/>
    </row>
    <row r="40" spans="2:51" s="63" customFormat="1" ht="17.25" customHeight="1" x14ac:dyDescent="0.2">
      <c r="C40" s="88" t="s">
        <v>487</v>
      </c>
      <c r="F40" s="96"/>
      <c r="G40" s="95"/>
      <c r="H40" s="95"/>
      <c r="J40" s="95"/>
      <c r="K40" s="95"/>
      <c r="L40" s="95"/>
      <c r="M40" s="95"/>
      <c r="N40" s="95"/>
      <c r="O40" s="95"/>
      <c r="R40" s="95"/>
      <c r="S40" s="95"/>
      <c r="T40" s="95"/>
      <c r="W40" s="95"/>
      <c r="X40" s="95"/>
      <c r="Y40" s="95"/>
    </row>
    <row r="41" spans="2:51" s="63" customFormat="1" ht="17.25" customHeight="1" x14ac:dyDescent="0.2">
      <c r="C41" s="88" t="s">
        <v>488</v>
      </c>
      <c r="F41" s="88"/>
      <c r="G41" s="95"/>
      <c r="H41" s="95"/>
      <c r="J41" s="95"/>
      <c r="K41" s="95"/>
      <c r="L41" s="95"/>
      <c r="M41" s="95"/>
      <c r="N41" s="95"/>
      <c r="O41" s="95"/>
      <c r="R41" s="95"/>
      <c r="S41" s="95"/>
      <c r="T41" s="95"/>
      <c r="W41" s="95"/>
      <c r="X41" s="95"/>
      <c r="Y41" s="95"/>
    </row>
    <row r="42" spans="2:51" s="63" customFormat="1" ht="17.25" customHeight="1" x14ac:dyDescent="0.2">
      <c r="B42" s="88"/>
      <c r="C42" s="88"/>
      <c r="D42" s="88"/>
      <c r="E42" s="96"/>
      <c r="F42" s="95"/>
      <c r="G42" s="95"/>
      <c r="H42" s="95"/>
      <c r="J42" s="95"/>
      <c r="K42" s="95"/>
      <c r="L42" s="95"/>
      <c r="M42" s="95"/>
      <c r="N42" s="95"/>
      <c r="O42" s="95"/>
      <c r="R42" s="95"/>
      <c r="S42" s="95"/>
      <c r="T42" s="95"/>
      <c r="W42" s="95"/>
      <c r="X42" s="95"/>
      <c r="Y42" s="95"/>
    </row>
    <row r="43" spans="2:51" s="63" customFormat="1" ht="17.25" customHeight="1" x14ac:dyDescent="0.2">
      <c r="B43" s="88" t="s">
        <v>489</v>
      </c>
      <c r="C43" s="88"/>
      <c r="D43" s="88"/>
    </row>
    <row r="44" spans="2:51" s="63" customFormat="1" ht="17.25" customHeight="1" x14ac:dyDescent="0.2">
      <c r="B44" s="88" t="s">
        <v>490</v>
      </c>
      <c r="C44" s="88"/>
      <c r="D44" s="88"/>
    </row>
    <row r="45" spans="2:51" s="63" customFormat="1" ht="17.25" customHeight="1" x14ac:dyDescent="0.2">
      <c r="B45" s="703" t="s">
        <v>491</v>
      </c>
      <c r="E45" s="95"/>
      <c r="F45" s="95"/>
      <c r="G45" s="95"/>
      <c r="H45" s="95"/>
      <c r="I45" s="95"/>
      <c r="J45" s="95"/>
      <c r="K45" s="95"/>
      <c r="L45" s="95"/>
      <c r="M45" s="95"/>
      <c r="N45" s="95"/>
      <c r="O45" s="95"/>
      <c r="P45" s="95"/>
      <c r="Q45" s="95"/>
      <c r="R45" s="95"/>
      <c r="S45" s="95"/>
      <c r="T45" s="95"/>
      <c r="U45" s="95"/>
      <c r="Y45" s="95"/>
      <c r="Z45" s="95"/>
      <c r="AA45" s="95"/>
      <c r="AB45" s="95"/>
      <c r="AD45" s="95"/>
      <c r="AE45" s="95"/>
      <c r="AF45" s="95"/>
      <c r="AG45" s="95"/>
      <c r="AH45" s="95"/>
      <c r="AI45" s="704"/>
      <c r="AJ45" s="95"/>
      <c r="AK45" s="95"/>
      <c r="AL45" s="95"/>
      <c r="AM45" s="95"/>
      <c r="AN45" s="95"/>
      <c r="AO45" s="95"/>
      <c r="AP45" s="95"/>
      <c r="AQ45" s="95"/>
      <c r="AR45" s="95"/>
      <c r="AS45" s="95"/>
      <c r="AT45" s="95"/>
      <c r="AU45" s="95"/>
      <c r="AV45" s="95"/>
      <c r="AW45" s="95"/>
      <c r="AX45" s="95"/>
      <c r="AY45" s="704"/>
    </row>
    <row r="46" spans="2:51" s="63" customFormat="1" ht="17.25" customHeight="1" x14ac:dyDescent="0.2"/>
    <row r="47" spans="2:51" s="63" customFormat="1" ht="17.25" customHeight="1" x14ac:dyDescent="0.2">
      <c r="B47" s="88" t="s">
        <v>492</v>
      </c>
      <c r="C47" s="88"/>
    </row>
    <row r="48" spans="2:51" s="63" customFormat="1" ht="17.25" customHeight="1" x14ac:dyDescent="0.2">
      <c r="B48" s="88"/>
      <c r="C48" s="88"/>
    </row>
    <row r="49" spans="2:54" s="63" customFormat="1" ht="17.25" customHeight="1" x14ac:dyDescent="0.2">
      <c r="B49" s="88" t="s">
        <v>493</v>
      </c>
      <c r="C49" s="88"/>
    </row>
    <row r="50" spans="2:54" s="63" customFormat="1" ht="17.25" customHeight="1" x14ac:dyDescent="0.2">
      <c r="B50" s="88" t="s">
        <v>494</v>
      </c>
      <c r="C50" s="88"/>
    </row>
    <row r="51" spans="2:54" s="63" customFormat="1" ht="17.25" customHeight="1" x14ac:dyDescent="0.2">
      <c r="B51" s="88"/>
      <c r="C51" s="88"/>
    </row>
    <row r="52" spans="2:54" s="63" customFormat="1" ht="17.25" customHeight="1" x14ac:dyDescent="0.2">
      <c r="B52" s="88" t="s">
        <v>495</v>
      </c>
      <c r="C52" s="88"/>
    </row>
    <row r="53" spans="2:54" s="63" customFormat="1" ht="17.25" customHeight="1" x14ac:dyDescent="0.2">
      <c r="B53" s="88" t="s">
        <v>496</v>
      </c>
      <c r="C53" s="88"/>
    </row>
    <row r="54" spans="2:54" s="63" customFormat="1" ht="17.25" customHeight="1" x14ac:dyDescent="0.2">
      <c r="B54" s="88"/>
      <c r="C54" s="88"/>
    </row>
    <row r="55" spans="2:54" s="63" customFormat="1" ht="17.25" customHeight="1" x14ac:dyDescent="0.2">
      <c r="B55" s="88" t="s">
        <v>497</v>
      </c>
      <c r="C55" s="88"/>
      <c r="D55" s="88"/>
    </row>
    <row r="56" spans="2:54" s="63" customFormat="1" ht="17.25" customHeight="1" x14ac:dyDescent="0.2">
      <c r="B56" s="88"/>
      <c r="C56" s="88"/>
      <c r="D56" s="88"/>
    </row>
    <row r="57" spans="2:54" s="63" customFormat="1" ht="17.25" customHeight="1" x14ac:dyDescent="0.2">
      <c r="B57" s="63" t="s">
        <v>498</v>
      </c>
      <c r="D57" s="88"/>
    </row>
    <row r="58" spans="2:54" s="63" customFormat="1" ht="17.25" customHeight="1" x14ac:dyDescent="0.2">
      <c r="B58" s="63" t="s">
        <v>499</v>
      </c>
      <c r="D58" s="88"/>
    </row>
    <row r="59" spans="2:54" s="63" customFormat="1" ht="17.25" customHeight="1" x14ac:dyDescent="0.2">
      <c r="B59" s="63" t="s">
        <v>500</v>
      </c>
      <c r="D59" s="88"/>
    </row>
    <row r="60" spans="2:54" s="63" customFormat="1" ht="17.25" customHeight="1" x14ac:dyDescent="0.2"/>
    <row r="61" spans="2:54" s="63" customFormat="1" ht="17.25" customHeight="1" x14ac:dyDescent="0.2">
      <c r="B61" s="63" t="s">
        <v>501</v>
      </c>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row>
    <row r="62" spans="2:54" s="63" customFormat="1" ht="17.25" customHeight="1" x14ac:dyDescent="0.2">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row>
    <row r="63" spans="2:54" s="63" customFormat="1" ht="17.25" customHeight="1" x14ac:dyDescent="0.2">
      <c r="B63" s="63" t="s">
        <v>502</v>
      </c>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row>
    <row r="64" spans="2:54" s="63" customFormat="1" ht="17.25" customHeight="1" x14ac:dyDescent="0.2">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row>
    <row r="65" spans="2:71" s="63" customFormat="1" ht="17.25" customHeight="1" x14ac:dyDescent="0.2">
      <c r="B65" s="63" t="s">
        <v>503</v>
      </c>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row>
    <row r="66" spans="2:71" s="63" customFormat="1" ht="17.25" customHeight="1" x14ac:dyDescent="0.2">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row>
    <row r="67" spans="2:71" s="63" customFormat="1" ht="17.25" customHeight="1" x14ac:dyDescent="0.25">
      <c r="B67" s="63" t="s">
        <v>504</v>
      </c>
      <c r="BL67" s="98"/>
      <c r="BM67" s="99"/>
      <c r="BN67" s="98"/>
      <c r="BO67" s="98"/>
      <c r="BP67" s="98"/>
      <c r="BQ67" s="100"/>
      <c r="BR67" s="101"/>
      <c r="BS67" s="101"/>
    </row>
    <row r="68" spans="2:71" s="63" customFormat="1" ht="17.25" customHeight="1" x14ac:dyDescent="0.2">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row>
    <row r="69" spans="2:71" s="63" customFormat="1" ht="17.25" customHeight="1" x14ac:dyDescent="0.2">
      <c r="B69" s="63" t="s">
        <v>505</v>
      </c>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row>
    <row r="70" spans="2:71" s="63" customFormat="1" ht="17.25" customHeight="1" x14ac:dyDescent="0.2">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row>
    <row r="71" spans="2:71" ht="17.25" customHeight="1" x14ac:dyDescent="0.2">
      <c r="B71" s="87" t="s">
        <v>506</v>
      </c>
    </row>
    <row r="72" spans="2:71" ht="17.25" customHeight="1" x14ac:dyDescent="0.2">
      <c r="B72" s="63" t="s">
        <v>507</v>
      </c>
    </row>
    <row r="73" spans="2:71" ht="17.25" customHeight="1" x14ac:dyDescent="0.2">
      <c r="B73" s="102" t="s">
        <v>508</v>
      </c>
    </row>
    <row r="74" spans="2:71" ht="17.25" customHeight="1" x14ac:dyDescent="0.2"/>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13AE0-3AFC-4A08-B3D2-AED3826734F9}">
  <sheetPr>
    <pageSetUpPr fitToPage="1"/>
  </sheetPr>
  <dimension ref="A1:L44"/>
  <sheetViews>
    <sheetView workbookViewId="0"/>
  </sheetViews>
  <sheetFormatPr defaultColWidth="9.81640625" defaultRowHeight="19" x14ac:dyDescent="0.2"/>
  <cols>
    <col min="1" max="1" width="1.81640625" style="103" customWidth="1"/>
    <col min="2" max="2" width="9.81640625" style="103"/>
    <col min="3" max="12" width="44.26953125" style="103" customWidth="1"/>
    <col min="13" max="16384" width="9.81640625" style="103"/>
  </cols>
  <sheetData>
    <row r="1" spans="1:12" x14ac:dyDescent="0.2">
      <c r="A1" s="705"/>
      <c r="B1" s="594" t="s">
        <v>509</v>
      </c>
      <c r="C1" s="594"/>
      <c r="D1" s="594"/>
    </row>
    <row r="2" spans="1:12" x14ac:dyDescent="0.2">
      <c r="A2" s="705"/>
      <c r="B2" s="594"/>
      <c r="C2" s="594"/>
      <c r="D2" s="594"/>
    </row>
    <row r="3" spans="1:12" x14ac:dyDescent="0.2">
      <c r="A3" s="705"/>
      <c r="B3" s="104" t="s">
        <v>360</v>
      </c>
      <c r="C3" s="104" t="s">
        <v>510</v>
      </c>
      <c r="D3" s="594"/>
    </row>
    <row r="4" spans="1:12" x14ac:dyDescent="0.2">
      <c r="A4" s="705"/>
      <c r="B4" s="105">
        <v>1</v>
      </c>
      <c r="C4" s="105" t="s">
        <v>337</v>
      </c>
      <c r="D4" s="594"/>
    </row>
    <row r="5" spans="1:12" x14ac:dyDescent="0.2">
      <c r="A5" s="705"/>
      <c r="B5" s="105">
        <v>2</v>
      </c>
      <c r="C5" s="105" t="s">
        <v>511</v>
      </c>
    </row>
    <row r="6" spans="1:12" x14ac:dyDescent="0.2">
      <c r="A6" s="705"/>
      <c r="B6" s="105">
        <v>3</v>
      </c>
      <c r="C6" s="105" t="s">
        <v>511</v>
      </c>
      <c r="D6" s="594"/>
    </row>
    <row r="7" spans="1:12" x14ac:dyDescent="0.2">
      <c r="A7" s="705"/>
      <c r="B7" s="105">
        <v>4</v>
      </c>
      <c r="C7" s="105" t="s">
        <v>511</v>
      </c>
      <c r="D7" s="594"/>
    </row>
    <row r="8" spans="1:12" x14ac:dyDescent="0.2">
      <c r="A8" s="705"/>
      <c r="B8" s="105">
        <v>5</v>
      </c>
      <c r="C8" s="105" t="s">
        <v>511</v>
      </c>
      <c r="D8" s="594"/>
    </row>
    <row r="9" spans="1:12" x14ac:dyDescent="0.2">
      <c r="A9" s="705"/>
      <c r="B9" s="594"/>
      <c r="C9" s="594"/>
      <c r="D9" s="594"/>
    </row>
    <row r="10" spans="1:12" x14ac:dyDescent="0.2">
      <c r="A10" s="705"/>
      <c r="B10" s="594" t="s">
        <v>512</v>
      </c>
      <c r="C10" s="594"/>
      <c r="D10" s="594"/>
    </row>
    <row r="11" spans="1:12" ht="19.5" thickBot="1" x14ac:dyDescent="0.25">
      <c r="A11" s="705"/>
      <c r="B11" s="594"/>
      <c r="C11" s="594"/>
      <c r="D11" s="594"/>
    </row>
    <row r="12" spans="1:12" ht="19.5" thickBot="1" x14ac:dyDescent="0.25">
      <c r="A12" s="705"/>
      <c r="B12" s="106" t="s">
        <v>475</v>
      </c>
      <c r="C12" s="107" t="s">
        <v>373</v>
      </c>
      <c r="D12" s="108" t="s">
        <v>382</v>
      </c>
      <c r="E12" s="108" t="s">
        <v>390</v>
      </c>
      <c r="F12" s="108" t="s">
        <v>389</v>
      </c>
      <c r="G12" s="109" t="s">
        <v>398</v>
      </c>
      <c r="H12" s="110" t="s">
        <v>511</v>
      </c>
      <c r="I12" s="110" t="s">
        <v>511</v>
      </c>
      <c r="J12" s="110" t="s">
        <v>511</v>
      </c>
      <c r="K12" s="110" t="s">
        <v>511</v>
      </c>
      <c r="L12" s="111" t="s">
        <v>511</v>
      </c>
    </row>
    <row r="13" spans="1:12" x14ac:dyDescent="0.2">
      <c r="A13" s="705"/>
      <c r="B13" s="439" t="s">
        <v>513</v>
      </c>
      <c r="C13" s="112" t="s">
        <v>511</v>
      </c>
      <c r="D13" s="113" t="s">
        <v>384</v>
      </c>
      <c r="E13" s="113" t="s">
        <v>391</v>
      </c>
      <c r="F13" s="113" t="s">
        <v>401</v>
      </c>
      <c r="G13" s="114" t="s">
        <v>514</v>
      </c>
      <c r="H13" s="115" t="s">
        <v>511</v>
      </c>
      <c r="I13" s="115" t="s">
        <v>511</v>
      </c>
      <c r="J13" s="115" t="s">
        <v>511</v>
      </c>
      <c r="K13" s="115" t="s">
        <v>511</v>
      </c>
      <c r="L13" s="116" t="s">
        <v>511</v>
      </c>
    </row>
    <row r="14" spans="1:12" x14ac:dyDescent="0.2">
      <c r="B14" s="440"/>
      <c r="C14" s="117" t="s">
        <v>511</v>
      </c>
      <c r="D14" s="118" t="s">
        <v>515</v>
      </c>
      <c r="E14" s="118" t="s">
        <v>396</v>
      </c>
      <c r="F14" s="118" t="s">
        <v>511</v>
      </c>
      <c r="G14" s="119" t="s">
        <v>516</v>
      </c>
      <c r="H14" s="118" t="s">
        <v>511</v>
      </c>
      <c r="I14" s="118" t="s">
        <v>511</v>
      </c>
      <c r="J14" s="118" t="s">
        <v>511</v>
      </c>
      <c r="K14" s="118" t="s">
        <v>511</v>
      </c>
      <c r="L14" s="120" t="s">
        <v>511</v>
      </c>
    </row>
    <row r="15" spans="1:12" x14ac:dyDescent="0.2">
      <c r="B15" s="440"/>
      <c r="C15" s="117" t="s">
        <v>511</v>
      </c>
      <c r="D15" s="118" t="s">
        <v>517</v>
      </c>
      <c r="E15" s="121" t="s">
        <v>511</v>
      </c>
      <c r="F15" s="121" t="s">
        <v>511</v>
      </c>
      <c r="G15" s="119" t="s">
        <v>518</v>
      </c>
      <c r="H15" s="121" t="s">
        <v>511</v>
      </c>
      <c r="I15" s="121" t="s">
        <v>511</v>
      </c>
      <c r="J15" s="121" t="s">
        <v>511</v>
      </c>
      <c r="K15" s="121" t="s">
        <v>511</v>
      </c>
      <c r="L15" s="122" t="s">
        <v>511</v>
      </c>
    </row>
    <row r="16" spans="1:12" x14ac:dyDescent="0.2">
      <c r="B16" s="440"/>
      <c r="C16" s="117" t="s">
        <v>511</v>
      </c>
      <c r="D16" s="121" t="s">
        <v>511</v>
      </c>
      <c r="E16" s="121" t="s">
        <v>511</v>
      </c>
      <c r="F16" s="121" t="s">
        <v>511</v>
      </c>
      <c r="G16" s="119" t="s">
        <v>391</v>
      </c>
      <c r="H16" s="121" t="s">
        <v>511</v>
      </c>
      <c r="I16" s="121" t="s">
        <v>511</v>
      </c>
      <c r="J16" s="121" t="s">
        <v>511</v>
      </c>
      <c r="K16" s="121" t="s">
        <v>511</v>
      </c>
      <c r="L16" s="122" t="s">
        <v>511</v>
      </c>
    </row>
    <row r="17" spans="2:12" x14ac:dyDescent="0.2">
      <c r="B17" s="440"/>
      <c r="C17" s="117" t="s">
        <v>511</v>
      </c>
      <c r="D17" s="121" t="s">
        <v>511</v>
      </c>
      <c r="E17" s="121" t="s">
        <v>511</v>
      </c>
      <c r="F17" s="121" t="s">
        <v>511</v>
      </c>
      <c r="G17" s="119" t="s">
        <v>396</v>
      </c>
      <c r="H17" s="121" t="s">
        <v>511</v>
      </c>
      <c r="I17" s="121" t="s">
        <v>511</v>
      </c>
      <c r="J17" s="121" t="s">
        <v>511</v>
      </c>
      <c r="K17" s="121" t="s">
        <v>511</v>
      </c>
      <c r="L17" s="122" t="s">
        <v>511</v>
      </c>
    </row>
    <row r="18" spans="2:12" x14ac:dyDescent="0.2">
      <c r="B18" s="440"/>
      <c r="C18" s="117" t="s">
        <v>511</v>
      </c>
      <c r="D18" s="121" t="s">
        <v>511</v>
      </c>
      <c r="E18" s="121" t="s">
        <v>511</v>
      </c>
      <c r="F18" s="121" t="s">
        <v>511</v>
      </c>
      <c r="G18" s="119" t="s">
        <v>519</v>
      </c>
      <c r="H18" s="121" t="s">
        <v>511</v>
      </c>
      <c r="I18" s="121" t="s">
        <v>511</v>
      </c>
      <c r="J18" s="121" t="s">
        <v>511</v>
      </c>
      <c r="K18" s="121" t="s">
        <v>511</v>
      </c>
      <c r="L18" s="122" t="s">
        <v>511</v>
      </c>
    </row>
    <row r="19" spans="2:12" x14ac:dyDescent="0.2">
      <c r="B19" s="440"/>
      <c r="C19" s="117" t="s">
        <v>511</v>
      </c>
      <c r="D19" s="121" t="s">
        <v>511</v>
      </c>
      <c r="E19" s="121" t="s">
        <v>511</v>
      </c>
      <c r="F19" s="121" t="s">
        <v>511</v>
      </c>
      <c r="G19" s="119" t="s">
        <v>520</v>
      </c>
      <c r="H19" s="121" t="s">
        <v>511</v>
      </c>
      <c r="I19" s="121" t="s">
        <v>511</v>
      </c>
      <c r="J19" s="121" t="s">
        <v>511</v>
      </c>
      <c r="K19" s="121" t="s">
        <v>511</v>
      </c>
      <c r="L19" s="122" t="s">
        <v>511</v>
      </c>
    </row>
    <row r="20" spans="2:12" x14ac:dyDescent="0.2">
      <c r="B20" s="440"/>
      <c r="C20" s="117" t="s">
        <v>511</v>
      </c>
      <c r="D20" s="121" t="s">
        <v>511</v>
      </c>
      <c r="E20" s="121" t="s">
        <v>511</v>
      </c>
      <c r="F20" s="121" t="s">
        <v>511</v>
      </c>
      <c r="G20" s="119" t="s">
        <v>521</v>
      </c>
      <c r="H20" s="121" t="s">
        <v>511</v>
      </c>
      <c r="I20" s="121" t="s">
        <v>511</v>
      </c>
      <c r="J20" s="121" t="s">
        <v>511</v>
      </c>
      <c r="K20" s="121" t="s">
        <v>511</v>
      </c>
      <c r="L20" s="122" t="s">
        <v>511</v>
      </c>
    </row>
    <row r="21" spans="2:12" x14ac:dyDescent="0.2">
      <c r="B21" s="440"/>
      <c r="C21" s="117" t="s">
        <v>511</v>
      </c>
      <c r="D21" s="121" t="s">
        <v>511</v>
      </c>
      <c r="E21" s="121" t="s">
        <v>511</v>
      </c>
      <c r="F21" s="121" t="s">
        <v>511</v>
      </c>
      <c r="G21" s="119" t="s">
        <v>522</v>
      </c>
      <c r="H21" s="121" t="s">
        <v>511</v>
      </c>
      <c r="I21" s="121" t="s">
        <v>511</v>
      </c>
      <c r="J21" s="121" t="s">
        <v>511</v>
      </c>
      <c r="K21" s="121" t="s">
        <v>511</v>
      </c>
      <c r="L21" s="122" t="s">
        <v>511</v>
      </c>
    </row>
    <row r="22" spans="2:12" x14ac:dyDescent="0.2">
      <c r="B22" s="440"/>
      <c r="C22" s="117" t="s">
        <v>511</v>
      </c>
      <c r="D22" s="121" t="s">
        <v>511</v>
      </c>
      <c r="E22" s="121" t="s">
        <v>511</v>
      </c>
      <c r="F22" s="121" t="s">
        <v>511</v>
      </c>
      <c r="G22" s="121" t="s">
        <v>511</v>
      </c>
      <c r="H22" s="121" t="s">
        <v>511</v>
      </c>
      <c r="I22" s="121" t="s">
        <v>511</v>
      </c>
      <c r="J22" s="121" t="s">
        <v>511</v>
      </c>
      <c r="K22" s="121" t="s">
        <v>511</v>
      </c>
      <c r="L22" s="122" t="s">
        <v>511</v>
      </c>
    </row>
    <row r="23" spans="2:12" x14ac:dyDescent="0.2">
      <c r="B23" s="440"/>
      <c r="C23" s="117" t="s">
        <v>511</v>
      </c>
      <c r="D23" s="121" t="s">
        <v>511</v>
      </c>
      <c r="E23" s="121" t="s">
        <v>511</v>
      </c>
      <c r="F23" s="121" t="s">
        <v>511</v>
      </c>
      <c r="G23" s="121" t="s">
        <v>511</v>
      </c>
      <c r="H23" s="121" t="s">
        <v>511</v>
      </c>
      <c r="I23" s="121" t="s">
        <v>511</v>
      </c>
      <c r="J23" s="121" t="s">
        <v>511</v>
      </c>
      <c r="K23" s="121" t="s">
        <v>511</v>
      </c>
      <c r="L23" s="122" t="s">
        <v>511</v>
      </c>
    </row>
    <row r="24" spans="2:12" x14ac:dyDescent="0.2">
      <c r="B24" s="440"/>
      <c r="C24" s="117" t="s">
        <v>511</v>
      </c>
      <c r="D24" s="121" t="s">
        <v>511</v>
      </c>
      <c r="E24" s="121" t="s">
        <v>511</v>
      </c>
      <c r="F24" s="121" t="s">
        <v>511</v>
      </c>
      <c r="G24" s="121" t="s">
        <v>511</v>
      </c>
      <c r="H24" s="121" t="s">
        <v>511</v>
      </c>
      <c r="I24" s="121" t="s">
        <v>511</v>
      </c>
      <c r="J24" s="121" t="s">
        <v>511</v>
      </c>
      <c r="K24" s="121" t="s">
        <v>511</v>
      </c>
      <c r="L24" s="122" t="s">
        <v>511</v>
      </c>
    </row>
    <row r="25" spans="2:12" ht="19.5" thickBot="1" x14ac:dyDescent="0.25">
      <c r="B25" s="441"/>
      <c r="C25" s="123" t="s">
        <v>511</v>
      </c>
      <c r="D25" s="124" t="s">
        <v>511</v>
      </c>
      <c r="E25" s="124" t="s">
        <v>511</v>
      </c>
      <c r="F25" s="124" t="s">
        <v>511</v>
      </c>
      <c r="G25" s="124" t="s">
        <v>511</v>
      </c>
      <c r="H25" s="124" t="s">
        <v>511</v>
      </c>
      <c r="I25" s="124" t="s">
        <v>511</v>
      </c>
      <c r="J25" s="124" t="s">
        <v>511</v>
      </c>
      <c r="K25" s="124" t="s">
        <v>511</v>
      </c>
      <c r="L25" s="125" t="s">
        <v>511</v>
      </c>
    </row>
    <row r="28" spans="2:12" x14ac:dyDescent="0.2">
      <c r="C28" s="103" t="s">
        <v>523</v>
      </c>
    </row>
    <row r="29" spans="2:12" x14ac:dyDescent="0.2">
      <c r="C29" s="103" t="s">
        <v>524</v>
      </c>
    </row>
    <row r="30" spans="2:12" x14ac:dyDescent="0.2">
      <c r="C30" s="103" t="s">
        <v>525</v>
      </c>
    </row>
    <row r="31" spans="2:12" x14ac:dyDescent="0.2">
      <c r="C31" s="103" t="s">
        <v>526</v>
      </c>
    </row>
    <row r="32" spans="2:12" x14ac:dyDescent="0.2">
      <c r="C32" s="103" t="s">
        <v>527</v>
      </c>
    </row>
    <row r="33" spans="3:3" x14ac:dyDescent="0.2">
      <c r="C33" s="103" t="s">
        <v>528</v>
      </c>
    </row>
    <row r="34" spans="3:3" x14ac:dyDescent="0.2">
      <c r="C34" s="103" t="s">
        <v>529</v>
      </c>
    </row>
    <row r="35" spans="3:3" x14ac:dyDescent="0.2">
      <c r="C35" s="103" t="s">
        <v>530</v>
      </c>
    </row>
    <row r="36" spans="3:3" x14ac:dyDescent="0.2">
      <c r="C36" s="103" t="s">
        <v>531</v>
      </c>
    </row>
    <row r="37" spans="3:3" x14ac:dyDescent="0.2">
      <c r="C37" s="103" t="s">
        <v>532</v>
      </c>
    </row>
    <row r="39" spans="3:3" x14ac:dyDescent="0.2">
      <c r="C39" s="103" t="s">
        <v>533</v>
      </c>
    </row>
    <row r="40" spans="3:3" x14ac:dyDescent="0.2">
      <c r="C40" s="103" t="s">
        <v>534</v>
      </c>
    </row>
    <row r="41" spans="3:3" x14ac:dyDescent="0.2">
      <c r="C41" s="103" t="s">
        <v>535</v>
      </c>
    </row>
    <row r="42" spans="3:3" x14ac:dyDescent="0.2">
      <c r="C42" s="103" t="s">
        <v>536</v>
      </c>
    </row>
    <row r="43" spans="3:3" x14ac:dyDescent="0.2">
      <c r="C43" s="103" t="s">
        <v>537</v>
      </c>
    </row>
    <row r="44" spans="3:3" x14ac:dyDescent="0.2">
      <c r="C44" s="103" t="s">
        <v>538</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V1288"/>
  <sheetViews>
    <sheetView view="pageBreakPreview" zoomScale="104" zoomScaleNormal="85" zoomScaleSheetLayoutView="104" workbookViewId="0">
      <selection sqref="A1:K1"/>
    </sheetView>
  </sheetViews>
  <sheetFormatPr defaultColWidth="9" defaultRowHeight="13" x14ac:dyDescent="0.2"/>
  <cols>
    <col min="1" max="1" width="4.08984375" style="4" customWidth="1"/>
    <col min="2" max="2" width="9.26953125" style="4" customWidth="1"/>
    <col min="3" max="9" width="9" style="4"/>
    <col min="10" max="12" width="2.90625" style="4" bestFit="1" customWidth="1"/>
    <col min="13" max="16384" width="9" style="4"/>
  </cols>
  <sheetData>
    <row r="1" spans="1:12" x14ac:dyDescent="0.2">
      <c r="A1" s="484" t="s">
        <v>9</v>
      </c>
      <c r="B1" s="484"/>
      <c r="C1" s="484"/>
      <c r="D1" s="484"/>
      <c r="E1" s="484"/>
      <c r="F1" s="484"/>
      <c r="G1" s="484"/>
      <c r="H1" s="484"/>
      <c r="I1" s="484"/>
      <c r="J1" s="484"/>
      <c r="K1" s="484"/>
      <c r="L1" s="159"/>
    </row>
    <row r="2" spans="1:12" ht="13.5" customHeight="1" x14ac:dyDescent="0.2">
      <c r="A2" s="451" t="s">
        <v>10</v>
      </c>
      <c r="B2" s="485" t="s">
        <v>309</v>
      </c>
      <c r="C2" s="485"/>
      <c r="D2" s="485"/>
      <c r="E2" s="485"/>
      <c r="F2" s="485"/>
      <c r="G2" s="485"/>
      <c r="H2" s="485" t="s">
        <v>11</v>
      </c>
      <c r="I2" s="485"/>
      <c r="J2" s="451" t="s">
        <v>12</v>
      </c>
      <c r="K2" s="451" t="s">
        <v>13</v>
      </c>
      <c r="L2" s="451" t="s">
        <v>184</v>
      </c>
    </row>
    <row r="3" spans="1:12" x14ac:dyDescent="0.2">
      <c r="A3" s="451"/>
      <c r="B3" s="485"/>
      <c r="C3" s="485"/>
      <c r="D3" s="485"/>
      <c r="E3" s="485"/>
      <c r="F3" s="485"/>
      <c r="G3" s="485"/>
      <c r="H3" s="485"/>
      <c r="I3" s="485"/>
      <c r="J3" s="451"/>
      <c r="K3" s="451"/>
      <c r="L3" s="451"/>
    </row>
    <row r="4" spans="1:12" x14ac:dyDescent="0.2">
      <c r="A4" s="451"/>
      <c r="B4" s="485"/>
      <c r="C4" s="485"/>
      <c r="D4" s="485"/>
      <c r="E4" s="485"/>
      <c r="F4" s="485"/>
      <c r="G4" s="485"/>
      <c r="H4" s="485"/>
      <c r="I4" s="485"/>
      <c r="J4" s="451"/>
      <c r="K4" s="451"/>
      <c r="L4" s="451"/>
    </row>
    <row r="5" spans="1:12" ht="13.5" customHeight="1" x14ac:dyDescent="0.2">
      <c r="A5" s="466" t="s">
        <v>14</v>
      </c>
      <c r="B5" s="467" t="s">
        <v>89</v>
      </c>
      <c r="C5" s="468"/>
      <c r="D5" s="468"/>
      <c r="E5" s="468"/>
      <c r="F5" s="468"/>
      <c r="G5" s="468"/>
      <c r="H5" s="467" t="s">
        <v>15</v>
      </c>
      <c r="I5" s="468"/>
      <c r="J5" s="443" t="s">
        <v>16</v>
      </c>
      <c r="K5" s="443" t="s">
        <v>16</v>
      </c>
      <c r="L5" s="443" t="s">
        <v>16</v>
      </c>
    </row>
    <row r="6" spans="1:12" x14ac:dyDescent="0.2">
      <c r="A6" s="466"/>
      <c r="B6" s="468"/>
      <c r="C6" s="468"/>
      <c r="D6" s="468"/>
      <c r="E6" s="468"/>
      <c r="F6" s="468"/>
      <c r="G6" s="468"/>
      <c r="H6" s="468"/>
      <c r="I6" s="468"/>
      <c r="J6" s="443"/>
      <c r="K6" s="443"/>
      <c r="L6" s="443"/>
    </row>
    <row r="7" spans="1:12" x14ac:dyDescent="0.2">
      <c r="A7" s="466"/>
      <c r="B7" s="468"/>
      <c r="C7" s="468"/>
      <c r="D7" s="468"/>
      <c r="E7" s="468"/>
      <c r="F7" s="468"/>
      <c r="G7" s="468"/>
      <c r="H7" s="468"/>
      <c r="I7" s="468"/>
      <c r="J7" s="443"/>
      <c r="K7" s="443"/>
      <c r="L7" s="443"/>
    </row>
    <row r="8" spans="1:12" x14ac:dyDescent="0.2">
      <c r="A8" s="466"/>
      <c r="B8" s="468"/>
      <c r="C8" s="468"/>
      <c r="D8" s="468"/>
      <c r="E8" s="468"/>
      <c r="F8" s="468"/>
      <c r="G8" s="468"/>
      <c r="H8" s="468"/>
      <c r="I8" s="468"/>
      <c r="J8" s="443"/>
      <c r="K8" s="443"/>
      <c r="L8" s="443"/>
    </row>
    <row r="9" spans="1:12" x14ac:dyDescent="0.2">
      <c r="A9" s="466"/>
      <c r="B9" s="468"/>
      <c r="C9" s="468"/>
      <c r="D9" s="468"/>
      <c r="E9" s="468"/>
      <c r="F9" s="468"/>
      <c r="G9" s="468"/>
      <c r="H9" s="468"/>
      <c r="I9" s="468"/>
      <c r="J9" s="443"/>
      <c r="K9" s="443"/>
      <c r="L9" s="443"/>
    </row>
    <row r="10" spans="1:12" x14ac:dyDescent="0.2">
      <c r="A10" s="466"/>
      <c r="B10" s="468"/>
      <c r="C10" s="468"/>
      <c r="D10" s="468"/>
      <c r="E10" s="468"/>
      <c r="F10" s="468"/>
      <c r="G10" s="468"/>
      <c r="H10" s="468"/>
      <c r="I10" s="468"/>
      <c r="J10" s="443"/>
      <c r="K10" s="443"/>
      <c r="L10" s="443"/>
    </row>
    <row r="11" spans="1:12" x14ac:dyDescent="0.2">
      <c r="A11" s="466"/>
      <c r="B11" s="468"/>
      <c r="C11" s="468"/>
      <c r="D11" s="468"/>
      <c r="E11" s="468"/>
      <c r="F11" s="468"/>
      <c r="G11" s="468"/>
      <c r="H11" s="468"/>
      <c r="I11" s="468"/>
      <c r="J11" s="443"/>
      <c r="K11" s="443"/>
      <c r="L11" s="443"/>
    </row>
    <row r="12" spans="1:12" ht="14" customHeight="1" x14ac:dyDescent="0.2">
      <c r="A12" s="466" t="s">
        <v>307</v>
      </c>
      <c r="B12" s="467" t="s">
        <v>617</v>
      </c>
      <c r="C12" s="468"/>
      <c r="D12" s="468"/>
      <c r="E12" s="468"/>
      <c r="F12" s="468"/>
      <c r="G12" s="468"/>
      <c r="H12" s="467" t="s">
        <v>178</v>
      </c>
      <c r="I12" s="468"/>
      <c r="J12" s="443" t="s">
        <v>185</v>
      </c>
      <c r="K12" s="443" t="s">
        <v>16</v>
      </c>
      <c r="L12" s="443" t="s">
        <v>16</v>
      </c>
    </row>
    <row r="13" spans="1:12" ht="14" customHeight="1" x14ac:dyDescent="0.2">
      <c r="A13" s="466"/>
      <c r="B13" s="468"/>
      <c r="C13" s="468"/>
      <c r="D13" s="468"/>
      <c r="E13" s="468"/>
      <c r="F13" s="468"/>
      <c r="G13" s="468"/>
      <c r="H13" s="468"/>
      <c r="I13" s="468"/>
      <c r="J13" s="443"/>
      <c r="K13" s="443"/>
      <c r="L13" s="443"/>
    </row>
    <row r="14" spans="1:12" ht="14" customHeight="1" x14ac:dyDescent="0.2">
      <c r="A14" s="466"/>
      <c r="B14" s="468"/>
      <c r="C14" s="468"/>
      <c r="D14" s="468"/>
      <c r="E14" s="468"/>
      <c r="F14" s="468"/>
      <c r="G14" s="468"/>
      <c r="H14" s="468"/>
      <c r="I14" s="468"/>
      <c r="J14" s="443"/>
      <c r="K14" s="443"/>
      <c r="L14" s="443"/>
    </row>
    <row r="15" spans="1:12" ht="14" customHeight="1" x14ac:dyDescent="0.2">
      <c r="A15" s="466"/>
      <c r="B15" s="468"/>
      <c r="C15" s="468"/>
      <c r="D15" s="468"/>
      <c r="E15" s="468"/>
      <c r="F15" s="468"/>
      <c r="G15" s="468"/>
      <c r="H15" s="468"/>
      <c r="I15" s="468"/>
      <c r="J15" s="443"/>
      <c r="K15" s="443"/>
      <c r="L15" s="443"/>
    </row>
    <row r="16" spans="1:12" ht="14" customHeight="1" x14ac:dyDescent="0.2">
      <c r="A16" s="466"/>
      <c r="B16" s="468"/>
      <c r="C16" s="468"/>
      <c r="D16" s="468"/>
      <c r="E16" s="468"/>
      <c r="F16" s="468"/>
      <c r="G16" s="468"/>
      <c r="H16" s="468"/>
      <c r="I16" s="468"/>
      <c r="J16" s="443"/>
      <c r="K16" s="443"/>
      <c r="L16" s="443"/>
    </row>
    <row r="17" spans="1:12" ht="14" customHeight="1" x14ac:dyDescent="0.2">
      <c r="A17" s="466"/>
      <c r="B17" s="468"/>
      <c r="C17" s="468"/>
      <c r="D17" s="468"/>
      <c r="E17" s="468"/>
      <c r="F17" s="468"/>
      <c r="G17" s="468"/>
      <c r="H17" s="468"/>
      <c r="I17" s="468"/>
      <c r="J17" s="443"/>
      <c r="K17" s="443"/>
      <c r="L17" s="443"/>
    </row>
    <row r="18" spans="1:12" ht="14" customHeight="1" x14ac:dyDescent="0.2">
      <c r="A18" s="466"/>
      <c r="B18" s="468"/>
      <c r="C18" s="468"/>
      <c r="D18" s="468"/>
      <c r="E18" s="468"/>
      <c r="F18" s="468"/>
      <c r="G18" s="468"/>
      <c r="H18" s="468"/>
      <c r="I18" s="468"/>
      <c r="J18" s="443"/>
      <c r="K18" s="443"/>
      <c r="L18" s="443"/>
    </row>
    <row r="19" spans="1:12" ht="14" customHeight="1" x14ac:dyDescent="0.2">
      <c r="A19" s="466"/>
      <c r="B19" s="468"/>
      <c r="C19" s="468"/>
      <c r="D19" s="468"/>
      <c r="E19" s="468"/>
      <c r="F19" s="468"/>
      <c r="G19" s="468"/>
      <c r="H19" s="468"/>
      <c r="I19" s="468"/>
      <c r="J19" s="443"/>
      <c r="K19" s="443"/>
      <c r="L19" s="443"/>
    </row>
    <row r="20" spans="1:12" ht="14" customHeight="1" x14ac:dyDescent="0.2">
      <c r="A20" s="466"/>
      <c r="B20" s="468"/>
      <c r="C20" s="468"/>
      <c r="D20" s="468"/>
      <c r="E20" s="468"/>
      <c r="F20" s="468"/>
      <c r="G20" s="468"/>
      <c r="H20" s="468"/>
      <c r="I20" s="468"/>
      <c r="J20" s="443"/>
      <c r="K20" s="443"/>
      <c r="L20" s="443"/>
    </row>
    <row r="21" spans="1:12" ht="14" customHeight="1" x14ac:dyDescent="0.2">
      <c r="A21" s="466"/>
      <c r="B21" s="468"/>
      <c r="C21" s="468"/>
      <c r="D21" s="468"/>
      <c r="E21" s="468"/>
      <c r="F21" s="468"/>
      <c r="G21" s="468"/>
      <c r="H21" s="468"/>
      <c r="I21" s="468"/>
      <c r="J21" s="443"/>
      <c r="K21" s="443"/>
      <c r="L21" s="443"/>
    </row>
    <row r="22" spans="1:12" ht="14" customHeight="1" x14ac:dyDescent="0.2">
      <c r="A22" s="466"/>
      <c r="B22" s="468"/>
      <c r="C22" s="468"/>
      <c r="D22" s="468"/>
      <c r="E22" s="468"/>
      <c r="F22" s="468"/>
      <c r="G22" s="468"/>
      <c r="H22" s="468"/>
      <c r="I22" s="468"/>
      <c r="J22" s="443"/>
      <c r="K22" s="443"/>
      <c r="L22" s="443"/>
    </row>
    <row r="23" spans="1:12" ht="14" customHeight="1" x14ac:dyDescent="0.2">
      <c r="A23" s="466"/>
      <c r="B23" s="468"/>
      <c r="C23" s="468"/>
      <c r="D23" s="468"/>
      <c r="E23" s="468"/>
      <c r="F23" s="468"/>
      <c r="G23" s="468"/>
      <c r="H23" s="468"/>
      <c r="I23" s="468"/>
      <c r="J23" s="443"/>
      <c r="K23" s="443"/>
      <c r="L23" s="443"/>
    </row>
    <row r="24" spans="1:12" ht="14" customHeight="1" x14ac:dyDescent="0.2">
      <c r="A24" s="466"/>
      <c r="B24" s="468"/>
      <c r="C24" s="468"/>
      <c r="D24" s="468"/>
      <c r="E24" s="468"/>
      <c r="F24" s="468"/>
      <c r="G24" s="468"/>
      <c r="H24" s="468"/>
      <c r="I24" s="468"/>
      <c r="J24" s="443"/>
      <c r="K24" s="443"/>
      <c r="L24" s="443"/>
    </row>
    <row r="25" spans="1:12" ht="14" customHeight="1" x14ac:dyDescent="0.2">
      <c r="A25" s="466"/>
      <c r="B25" s="468"/>
      <c r="C25" s="468"/>
      <c r="D25" s="468"/>
      <c r="E25" s="468"/>
      <c r="F25" s="468"/>
      <c r="G25" s="468"/>
      <c r="H25" s="468"/>
      <c r="I25" s="468"/>
      <c r="J25" s="443"/>
      <c r="K25" s="443"/>
      <c r="L25" s="443"/>
    </row>
    <row r="26" spans="1:12" ht="14" customHeight="1" x14ac:dyDescent="0.2">
      <c r="A26" s="466"/>
      <c r="B26" s="468"/>
      <c r="C26" s="468"/>
      <c r="D26" s="468"/>
      <c r="E26" s="468"/>
      <c r="F26" s="468"/>
      <c r="G26" s="468"/>
      <c r="H26" s="468"/>
      <c r="I26" s="468"/>
      <c r="J26" s="443"/>
      <c r="K26" s="443"/>
      <c r="L26" s="443"/>
    </row>
    <row r="27" spans="1:12" ht="14" customHeight="1" x14ac:dyDescent="0.2">
      <c r="A27" s="466"/>
      <c r="B27" s="468"/>
      <c r="C27" s="468"/>
      <c r="D27" s="468"/>
      <c r="E27" s="468"/>
      <c r="F27" s="468"/>
      <c r="G27" s="468"/>
      <c r="H27" s="468"/>
      <c r="I27" s="468"/>
      <c r="J27" s="443"/>
      <c r="K27" s="443"/>
      <c r="L27" s="443"/>
    </row>
    <row r="28" spans="1:12" ht="14" customHeight="1" x14ac:dyDescent="0.2">
      <c r="A28" s="466"/>
      <c r="B28" s="468"/>
      <c r="C28" s="468"/>
      <c r="D28" s="468"/>
      <c r="E28" s="468"/>
      <c r="F28" s="468"/>
      <c r="G28" s="468"/>
      <c r="H28" s="468"/>
      <c r="I28" s="468"/>
      <c r="J28" s="443"/>
      <c r="K28" s="443"/>
      <c r="L28" s="443"/>
    </row>
    <row r="29" spans="1:12" ht="14" customHeight="1" x14ac:dyDescent="0.2">
      <c r="A29" s="466"/>
      <c r="B29" s="468"/>
      <c r="C29" s="468"/>
      <c r="D29" s="468"/>
      <c r="E29" s="468"/>
      <c r="F29" s="468"/>
      <c r="G29" s="468"/>
      <c r="H29" s="468"/>
      <c r="I29" s="468"/>
      <c r="J29" s="443"/>
      <c r="K29" s="443"/>
      <c r="L29" s="443"/>
    </row>
    <row r="30" spans="1:12" ht="14" customHeight="1" x14ac:dyDescent="0.2">
      <c r="A30" s="466"/>
      <c r="B30" s="468"/>
      <c r="C30" s="468"/>
      <c r="D30" s="468"/>
      <c r="E30" s="468"/>
      <c r="F30" s="468"/>
      <c r="G30" s="468"/>
      <c r="H30" s="468"/>
      <c r="I30" s="468"/>
      <c r="J30" s="443"/>
      <c r="K30" s="443"/>
      <c r="L30" s="443"/>
    </row>
    <row r="31" spans="1:12" ht="14" customHeight="1" x14ac:dyDescent="0.2">
      <c r="A31" s="466"/>
      <c r="B31" s="468"/>
      <c r="C31" s="468"/>
      <c r="D31" s="468"/>
      <c r="E31" s="468"/>
      <c r="F31" s="468"/>
      <c r="G31" s="468"/>
      <c r="H31" s="468"/>
      <c r="I31" s="468"/>
      <c r="J31" s="443"/>
      <c r="K31" s="443"/>
      <c r="L31" s="443"/>
    </row>
    <row r="32" spans="1:12" ht="14" customHeight="1" x14ac:dyDescent="0.2">
      <c r="A32" s="466"/>
      <c r="B32" s="468"/>
      <c r="C32" s="468"/>
      <c r="D32" s="468"/>
      <c r="E32" s="468"/>
      <c r="F32" s="468"/>
      <c r="G32" s="468"/>
      <c r="H32" s="468"/>
      <c r="I32" s="468"/>
      <c r="J32" s="443"/>
      <c r="K32" s="443"/>
      <c r="L32" s="443"/>
    </row>
    <row r="33" spans="1:12" ht="14" customHeight="1" x14ac:dyDescent="0.2">
      <c r="A33" s="466"/>
      <c r="B33" s="469"/>
      <c r="C33" s="469"/>
      <c r="D33" s="469"/>
      <c r="E33" s="469"/>
      <c r="F33" s="469"/>
      <c r="G33" s="469"/>
      <c r="H33" s="469"/>
      <c r="I33" s="469"/>
      <c r="J33" s="452"/>
      <c r="K33" s="452"/>
      <c r="L33" s="444"/>
    </row>
    <row r="34" spans="1:12" ht="14" customHeight="1" x14ac:dyDescent="0.2">
      <c r="A34" s="466"/>
      <c r="B34" s="470" t="s">
        <v>616</v>
      </c>
      <c r="C34" s="471"/>
      <c r="D34" s="471"/>
      <c r="E34" s="471"/>
      <c r="F34" s="471"/>
      <c r="G34" s="472"/>
      <c r="H34" s="492" t="s">
        <v>176</v>
      </c>
      <c r="I34" s="493"/>
      <c r="J34" s="442" t="s">
        <v>185</v>
      </c>
      <c r="K34" s="442" t="s">
        <v>185</v>
      </c>
      <c r="L34" s="448" t="s">
        <v>16</v>
      </c>
    </row>
    <row r="35" spans="1:12" ht="14" customHeight="1" x14ac:dyDescent="0.2">
      <c r="A35" s="466"/>
      <c r="B35" s="455"/>
      <c r="C35" s="456"/>
      <c r="D35" s="456"/>
      <c r="E35" s="456"/>
      <c r="F35" s="456"/>
      <c r="G35" s="457"/>
      <c r="H35" s="461"/>
      <c r="I35" s="494"/>
      <c r="J35" s="443"/>
      <c r="K35" s="443"/>
      <c r="L35" s="443"/>
    </row>
    <row r="36" spans="1:12" ht="14" customHeight="1" x14ac:dyDescent="0.2">
      <c r="A36" s="466"/>
      <c r="B36" s="455"/>
      <c r="C36" s="456"/>
      <c r="D36" s="456"/>
      <c r="E36" s="456"/>
      <c r="F36" s="456"/>
      <c r="G36" s="457"/>
      <c r="H36" s="461"/>
      <c r="I36" s="494"/>
      <c r="J36" s="443"/>
      <c r="K36" s="443"/>
      <c r="L36" s="443"/>
    </row>
    <row r="37" spans="1:12" ht="14" customHeight="1" x14ac:dyDescent="0.2">
      <c r="A37" s="466"/>
      <c r="B37" s="455"/>
      <c r="C37" s="456"/>
      <c r="D37" s="456"/>
      <c r="E37" s="456"/>
      <c r="F37" s="456"/>
      <c r="G37" s="457"/>
      <c r="H37" s="461"/>
      <c r="I37" s="494"/>
      <c r="J37" s="443"/>
      <c r="K37" s="443"/>
      <c r="L37" s="443"/>
    </row>
    <row r="38" spans="1:12" ht="14" customHeight="1" x14ac:dyDescent="0.2">
      <c r="A38" s="466"/>
      <c r="B38" s="455"/>
      <c r="C38" s="456"/>
      <c r="D38" s="456"/>
      <c r="E38" s="456"/>
      <c r="F38" s="456"/>
      <c r="G38" s="457"/>
      <c r="H38" s="461"/>
      <c r="I38" s="494"/>
      <c r="J38" s="443"/>
      <c r="K38" s="443"/>
      <c r="L38" s="443"/>
    </row>
    <row r="39" spans="1:12" ht="11.5" customHeight="1" x14ac:dyDescent="0.2">
      <c r="A39" s="466"/>
      <c r="B39" s="455" t="s">
        <v>310</v>
      </c>
      <c r="C39" s="456"/>
      <c r="D39" s="456"/>
      <c r="E39" s="456"/>
      <c r="F39" s="456"/>
      <c r="G39" s="457"/>
      <c r="H39" s="461" t="s">
        <v>177</v>
      </c>
      <c r="I39" s="462"/>
      <c r="J39" s="443"/>
      <c r="K39" s="443"/>
      <c r="L39" s="443"/>
    </row>
    <row r="40" spans="1:12" ht="11.5" customHeight="1" x14ac:dyDescent="0.2">
      <c r="A40" s="466"/>
      <c r="B40" s="455"/>
      <c r="C40" s="456"/>
      <c r="D40" s="456"/>
      <c r="E40" s="456"/>
      <c r="F40" s="456"/>
      <c r="G40" s="457"/>
      <c r="H40" s="463"/>
      <c r="I40" s="462"/>
      <c r="J40" s="443"/>
      <c r="K40" s="443"/>
      <c r="L40" s="443"/>
    </row>
    <row r="41" spans="1:12" ht="11.5" customHeight="1" x14ac:dyDescent="0.2">
      <c r="A41" s="466"/>
      <c r="B41" s="455"/>
      <c r="C41" s="456"/>
      <c r="D41" s="456"/>
      <c r="E41" s="456"/>
      <c r="F41" s="456"/>
      <c r="G41" s="457"/>
      <c r="H41" s="463"/>
      <c r="I41" s="462"/>
      <c r="J41" s="443"/>
      <c r="K41" s="443"/>
      <c r="L41" s="443"/>
    </row>
    <row r="42" spans="1:12" ht="11.5" customHeight="1" x14ac:dyDescent="0.2">
      <c r="A42" s="466"/>
      <c r="B42" s="455"/>
      <c r="C42" s="456"/>
      <c r="D42" s="456"/>
      <c r="E42" s="456"/>
      <c r="F42" s="456"/>
      <c r="G42" s="457"/>
      <c r="H42" s="463"/>
      <c r="I42" s="462"/>
      <c r="J42" s="443"/>
      <c r="K42" s="443"/>
      <c r="L42" s="443"/>
    </row>
    <row r="43" spans="1:12" ht="11.5" customHeight="1" x14ac:dyDescent="0.2">
      <c r="A43" s="466"/>
      <c r="B43" s="455"/>
      <c r="C43" s="456"/>
      <c r="D43" s="456"/>
      <c r="E43" s="456"/>
      <c r="F43" s="456"/>
      <c r="G43" s="457"/>
      <c r="H43" s="463"/>
      <c r="I43" s="462"/>
      <c r="J43" s="443"/>
      <c r="K43" s="443"/>
      <c r="L43" s="443"/>
    </row>
    <row r="44" spans="1:12" ht="11.5" customHeight="1" x14ac:dyDescent="0.2">
      <c r="A44" s="466"/>
      <c r="B44" s="455"/>
      <c r="C44" s="456"/>
      <c r="D44" s="456"/>
      <c r="E44" s="456"/>
      <c r="F44" s="456"/>
      <c r="G44" s="457"/>
      <c r="H44" s="463"/>
      <c r="I44" s="462"/>
      <c r="J44" s="443"/>
      <c r="K44" s="443"/>
      <c r="L44" s="443"/>
    </row>
    <row r="45" spans="1:12" ht="11.5" customHeight="1" x14ac:dyDescent="0.2">
      <c r="A45" s="466"/>
      <c r="B45" s="455"/>
      <c r="C45" s="456"/>
      <c r="D45" s="456"/>
      <c r="E45" s="456"/>
      <c r="F45" s="456"/>
      <c r="G45" s="457"/>
      <c r="H45" s="463"/>
      <c r="I45" s="462"/>
      <c r="J45" s="443"/>
      <c r="K45" s="443"/>
      <c r="L45" s="443"/>
    </row>
    <row r="46" spans="1:12" ht="11.5" customHeight="1" x14ac:dyDescent="0.2">
      <c r="A46" s="466"/>
      <c r="B46" s="455"/>
      <c r="C46" s="456"/>
      <c r="D46" s="456"/>
      <c r="E46" s="456"/>
      <c r="F46" s="456"/>
      <c r="G46" s="457"/>
      <c r="H46" s="463"/>
      <c r="I46" s="462"/>
      <c r="J46" s="443"/>
      <c r="K46" s="443"/>
      <c r="L46" s="443"/>
    </row>
    <row r="47" spans="1:12" ht="11.5" customHeight="1" x14ac:dyDescent="0.2">
      <c r="A47" s="466"/>
      <c r="B47" s="455"/>
      <c r="C47" s="456"/>
      <c r="D47" s="456"/>
      <c r="E47" s="456"/>
      <c r="F47" s="456"/>
      <c r="G47" s="457"/>
      <c r="H47" s="463"/>
      <c r="I47" s="462"/>
      <c r="J47" s="443"/>
      <c r="K47" s="443"/>
      <c r="L47" s="443"/>
    </row>
    <row r="48" spans="1:12" ht="11.5" customHeight="1" x14ac:dyDescent="0.2">
      <c r="A48" s="466"/>
      <c r="B48" s="455"/>
      <c r="C48" s="456"/>
      <c r="D48" s="456"/>
      <c r="E48" s="456"/>
      <c r="F48" s="456"/>
      <c r="G48" s="457"/>
      <c r="H48" s="463"/>
      <c r="I48" s="462"/>
      <c r="J48" s="443"/>
      <c r="K48" s="443"/>
      <c r="L48" s="443"/>
    </row>
    <row r="49" spans="1:12" ht="11.5" customHeight="1" x14ac:dyDescent="0.2">
      <c r="A49" s="466"/>
      <c r="B49" s="455"/>
      <c r="C49" s="456"/>
      <c r="D49" s="456"/>
      <c r="E49" s="456"/>
      <c r="F49" s="456"/>
      <c r="G49" s="457"/>
      <c r="H49" s="463"/>
      <c r="I49" s="462"/>
      <c r="J49" s="443"/>
      <c r="K49" s="443"/>
      <c r="L49" s="443"/>
    </row>
    <row r="50" spans="1:12" ht="11.5" customHeight="1" x14ac:dyDescent="0.2">
      <c r="A50" s="466"/>
      <c r="B50" s="455"/>
      <c r="C50" s="456"/>
      <c r="D50" s="456"/>
      <c r="E50" s="456"/>
      <c r="F50" s="456"/>
      <c r="G50" s="457"/>
      <c r="H50" s="463"/>
      <c r="I50" s="462"/>
      <c r="J50" s="443"/>
      <c r="K50" s="443"/>
      <c r="L50" s="443"/>
    </row>
    <row r="51" spans="1:12" ht="11.5" customHeight="1" x14ac:dyDescent="0.2">
      <c r="A51" s="466"/>
      <c r="B51" s="455"/>
      <c r="C51" s="456"/>
      <c r="D51" s="456"/>
      <c r="E51" s="456"/>
      <c r="F51" s="456"/>
      <c r="G51" s="457"/>
      <c r="H51" s="463"/>
      <c r="I51" s="462"/>
      <c r="J51" s="443"/>
      <c r="K51" s="443"/>
      <c r="L51" s="443"/>
    </row>
    <row r="52" spans="1:12" ht="11.5" customHeight="1" x14ac:dyDescent="0.2">
      <c r="A52" s="466"/>
      <c r="B52" s="455"/>
      <c r="C52" s="456"/>
      <c r="D52" s="456"/>
      <c r="E52" s="456"/>
      <c r="F52" s="456"/>
      <c r="G52" s="457"/>
      <c r="H52" s="463"/>
      <c r="I52" s="462"/>
      <c r="J52" s="443"/>
      <c r="K52" s="443"/>
      <c r="L52" s="443"/>
    </row>
    <row r="53" spans="1:12" ht="11.5" customHeight="1" x14ac:dyDescent="0.2">
      <c r="A53" s="466"/>
      <c r="B53" s="455"/>
      <c r="C53" s="456"/>
      <c r="D53" s="456"/>
      <c r="E53" s="456"/>
      <c r="F53" s="456"/>
      <c r="G53" s="457"/>
      <c r="H53" s="463"/>
      <c r="I53" s="462"/>
      <c r="J53" s="443"/>
      <c r="K53" s="443"/>
      <c r="L53" s="443"/>
    </row>
    <row r="54" spans="1:12" ht="11.5" customHeight="1" x14ac:dyDescent="0.2">
      <c r="A54" s="466"/>
      <c r="B54" s="455"/>
      <c r="C54" s="456"/>
      <c r="D54" s="456"/>
      <c r="E54" s="456"/>
      <c r="F54" s="456"/>
      <c r="G54" s="457"/>
      <c r="H54" s="463"/>
      <c r="I54" s="462"/>
      <c r="J54" s="443"/>
      <c r="K54" s="443"/>
      <c r="L54" s="443"/>
    </row>
    <row r="55" spans="1:12" ht="11.5" customHeight="1" x14ac:dyDescent="0.2">
      <c r="A55" s="466"/>
      <c r="B55" s="455"/>
      <c r="C55" s="456"/>
      <c r="D55" s="456"/>
      <c r="E55" s="456"/>
      <c r="F55" s="456"/>
      <c r="G55" s="457"/>
      <c r="H55" s="463"/>
      <c r="I55" s="462"/>
      <c r="J55" s="443"/>
      <c r="K55" s="443"/>
      <c r="L55" s="443"/>
    </row>
    <row r="56" spans="1:12" ht="11.5" customHeight="1" x14ac:dyDescent="0.2">
      <c r="A56" s="466"/>
      <c r="B56" s="455"/>
      <c r="C56" s="456"/>
      <c r="D56" s="456"/>
      <c r="E56" s="456"/>
      <c r="F56" s="456"/>
      <c r="G56" s="457"/>
      <c r="H56" s="463"/>
      <c r="I56" s="462"/>
      <c r="J56" s="443"/>
      <c r="K56" s="443"/>
      <c r="L56" s="443"/>
    </row>
    <row r="57" spans="1:12" ht="11.5" customHeight="1" x14ac:dyDescent="0.2">
      <c r="A57" s="466"/>
      <c r="B57" s="455"/>
      <c r="C57" s="456"/>
      <c r="D57" s="456"/>
      <c r="E57" s="456"/>
      <c r="F57" s="456"/>
      <c r="G57" s="457"/>
      <c r="H57" s="463"/>
      <c r="I57" s="462"/>
      <c r="J57" s="443"/>
      <c r="K57" s="443"/>
      <c r="L57" s="443"/>
    </row>
    <row r="58" spans="1:12" ht="11.5" customHeight="1" x14ac:dyDescent="0.2">
      <c r="A58" s="466"/>
      <c r="B58" s="455"/>
      <c r="C58" s="456"/>
      <c r="D58" s="456"/>
      <c r="E58" s="456"/>
      <c r="F58" s="456"/>
      <c r="G58" s="457"/>
      <c r="H58" s="463"/>
      <c r="I58" s="462"/>
      <c r="J58" s="443"/>
      <c r="K58" s="443"/>
      <c r="L58" s="443"/>
    </row>
    <row r="59" spans="1:12" ht="11.5" customHeight="1" x14ac:dyDescent="0.2">
      <c r="A59" s="466"/>
      <c r="B59" s="458"/>
      <c r="C59" s="459"/>
      <c r="D59" s="459"/>
      <c r="E59" s="459"/>
      <c r="F59" s="459"/>
      <c r="G59" s="460"/>
      <c r="H59" s="464"/>
      <c r="I59" s="465"/>
      <c r="J59" s="443"/>
      <c r="K59" s="443"/>
      <c r="L59" s="443"/>
    </row>
    <row r="60" spans="1:12" ht="13.5" customHeight="1" x14ac:dyDescent="0.2">
      <c r="A60" s="466"/>
      <c r="B60" s="495" t="s">
        <v>135</v>
      </c>
      <c r="C60" s="496"/>
      <c r="D60" s="496"/>
      <c r="E60" s="496"/>
      <c r="F60" s="496"/>
      <c r="G60" s="497"/>
      <c r="H60" s="495" t="s">
        <v>17</v>
      </c>
      <c r="I60" s="497"/>
      <c r="J60" s="444" t="s">
        <v>185</v>
      </c>
      <c r="K60" s="444" t="s">
        <v>16</v>
      </c>
      <c r="L60" s="444" t="s">
        <v>16</v>
      </c>
    </row>
    <row r="61" spans="1:12" x14ac:dyDescent="0.2">
      <c r="A61" s="466"/>
      <c r="B61" s="455"/>
      <c r="C61" s="456"/>
      <c r="D61" s="456"/>
      <c r="E61" s="456"/>
      <c r="F61" s="456"/>
      <c r="G61" s="457"/>
      <c r="H61" s="455"/>
      <c r="I61" s="457"/>
      <c r="J61" s="445"/>
      <c r="K61" s="445"/>
      <c r="L61" s="445"/>
    </row>
    <row r="62" spans="1:12" x14ac:dyDescent="0.2">
      <c r="A62" s="466"/>
      <c r="B62" s="455"/>
      <c r="C62" s="456"/>
      <c r="D62" s="456"/>
      <c r="E62" s="456"/>
      <c r="F62" s="456"/>
      <c r="G62" s="457"/>
      <c r="H62" s="455"/>
      <c r="I62" s="457"/>
      <c r="J62" s="445"/>
      <c r="K62" s="445"/>
      <c r="L62" s="445"/>
    </row>
    <row r="63" spans="1:12" x14ac:dyDescent="0.2">
      <c r="A63" s="466"/>
      <c r="B63" s="455"/>
      <c r="C63" s="456"/>
      <c r="D63" s="456"/>
      <c r="E63" s="456"/>
      <c r="F63" s="456"/>
      <c r="G63" s="457"/>
      <c r="H63" s="455"/>
      <c r="I63" s="457"/>
      <c r="J63" s="445"/>
      <c r="K63" s="445"/>
      <c r="L63" s="445"/>
    </row>
    <row r="64" spans="1:12" x14ac:dyDescent="0.2">
      <c r="A64" s="466"/>
      <c r="B64" s="455"/>
      <c r="C64" s="456"/>
      <c r="D64" s="456"/>
      <c r="E64" s="456"/>
      <c r="F64" s="456"/>
      <c r="G64" s="457"/>
      <c r="H64" s="455"/>
      <c r="I64" s="457"/>
      <c r="J64" s="445"/>
      <c r="K64" s="445"/>
      <c r="L64" s="445"/>
    </row>
    <row r="65" spans="1:12" x14ac:dyDescent="0.2">
      <c r="A65" s="466"/>
      <c r="B65" s="455"/>
      <c r="C65" s="456"/>
      <c r="D65" s="456"/>
      <c r="E65" s="456"/>
      <c r="F65" s="456"/>
      <c r="G65" s="457"/>
      <c r="H65" s="455"/>
      <c r="I65" s="457"/>
      <c r="J65" s="445"/>
      <c r="K65" s="445"/>
      <c r="L65" s="445"/>
    </row>
    <row r="66" spans="1:12" x14ac:dyDescent="0.2">
      <c r="A66" s="466"/>
      <c r="B66" s="455"/>
      <c r="C66" s="456"/>
      <c r="D66" s="456"/>
      <c r="E66" s="456"/>
      <c r="F66" s="456"/>
      <c r="G66" s="457"/>
      <c r="H66" s="455"/>
      <c r="I66" s="457"/>
      <c r="J66" s="445"/>
      <c r="K66" s="445"/>
      <c r="L66" s="445"/>
    </row>
    <row r="67" spans="1:12" x14ac:dyDescent="0.2">
      <c r="A67" s="466"/>
      <c r="B67" s="455"/>
      <c r="C67" s="456"/>
      <c r="D67" s="456"/>
      <c r="E67" s="456"/>
      <c r="F67" s="456"/>
      <c r="G67" s="457"/>
      <c r="H67" s="455"/>
      <c r="I67" s="457"/>
      <c r="J67" s="445"/>
      <c r="K67" s="445"/>
      <c r="L67" s="445"/>
    </row>
    <row r="68" spans="1:12" x14ac:dyDescent="0.2">
      <c r="A68" s="466"/>
      <c r="B68" s="455"/>
      <c r="C68" s="456"/>
      <c r="D68" s="456"/>
      <c r="E68" s="456"/>
      <c r="F68" s="456"/>
      <c r="G68" s="457"/>
      <c r="H68" s="455"/>
      <c r="I68" s="457"/>
      <c r="J68" s="445"/>
      <c r="K68" s="445"/>
      <c r="L68" s="445"/>
    </row>
    <row r="69" spans="1:12" x14ac:dyDescent="0.2">
      <c r="A69" s="466"/>
      <c r="B69" s="455"/>
      <c r="C69" s="456"/>
      <c r="D69" s="456"/>
      <c r="E69" s="456"/>
      <c r="F69" s="456"/>
      <c r="G69" s="457"/>
      <c r="H69" s="455"/>
      <c r="I69" s="457"/>
      <c r="J69" s="445"/>
      <c r="K69" s="445"/>
      <c r="L69" s="445"/>
    </row>
    <row r="70" spans="1:12" x14ac:dyDescent="0.2">
      <c r="A70" s="466"/>
      <c r="B70" s="455"/>
      <c r="C70" s="456"/>
      <c r="D70" s="456"/>
      <c r="E70" s="456"/>
      <c r="F70" s="456"/>
      <c r="G70" s="457"/>
      <c r="H70" s="455"/>
      <c r="I70" s="457"/>
      <c r="J70" s="445"/>
      <c r="K70" s="445"/>
      <c r="L70" s="445"/>
    </row>
    <row r="71" spans="1:12" ht="13.5" customHeight="1" x14ac:dyDescent="0.2">
      <c r="A71" s="466"/>
      <c r="B71" s="470" t="s">
        <v>598</v>
      </c>
      <c r="C71" s="471"/>
      <c r="D71" s="471"/>
      <c r="E71" s="471"/>
      <c r="F71" s="471"/>
      <c r="G71" s="472"/>
      <c r="H71" s="470" t="s">
        <v>186</v>
      </c>
      <c r="I71" s="472"/>
      <c r="J71" s="449" t="s">
        <v>16</v>
      </c>
      <c r="K71" s="502" t="s">
        <v>16</v>
      </c>
      <c r="L71" s="502" t="s">
        <v>16</v>
      </c>
    </row>
    <row r="72" spans="1:12" x14ac:dyDescent="0.2">
      <c r="A72" s="466"/>
      <c r="B72" s="455"/>
      <c r="C72" s="456"/>
      <c r="D72" s="456"/>
      <c r="E72" s="456"/>
      <c r="F72" s="456"/>
      <c r="G72" s="457"/>
      <c r="H72" s="455"/>
      <c r="I72" s="457"/>
      <c r="J72" s="445"/>
      <c r="K72" s="503"/>
      <c r="L72" s="503"/>
    </row>
    <row r="73" spans="1:12" x14ac:dyDescent="0.2">
      <c r="A73" s="466"/>
      <c r="B73" s="455"/>
      <c r="C73" s="456"/>
      <c r="D73" s="456"/>
      <c r="E73" s="456"/>
      <c r="F73" s="456"/>
      <c r="G73" s="457"/>
      <c r="H73" s="455"/>
      <c r="I73" s="457"/>
      <c r="J73" s="445"/>
      <c r="K73" s="503"/>
      <c r="L73" s="503"/>
    </row>
    <row r="74" spans="1:12" ht="13.5" customHeight="1" x14ac:dyDescent="0.2">
      <c r="A74" s="466"/>
      <c r="B74" s="455" t="s">
        <v>90</v>
      </c>
      <c r="C74" s="456"/>
      <c r="D74" s="456"/>
      <c r="E74" s="456"/>
      <c r="F74" s="456"/>
      <c r="G74" s="457"/>
      <c r="H74" s="455" t="s">
        <v>91</v>
      </c>
      <c r="I74" s="457"/>
      <c r="J74" s="160"/>
      <c r="K74" s="503"/>
      <c r="L74" s="503"/>
    </row>
    <row r="75" spans="1:12" x14ac:dyDescent="0.2">
      <c r="A75" s="466"/>
      <c r="B75" s="455"/>
      <c r="C75" s="456"/>
      <c r="D75" s="456"/>
      <c r="E75" s="456"/>
      <c r="F75" s="456"/>
      <c r="G75" s="457"/>
      <c r="H75" s="455"/>
      <c r="I75" s="457"/>
      <c r="J75" s="160"/>
      <c r="K75" s="503"/>
      <c r="L75" s="503"/>
    </row>
    <row r="76" spans="1:12" ht="13.5" customHeight="1" x14ac:dyDescent="0.2">
      <c r="A76" s="466"/>
      <c r="B76" s="455"/>
      <c r="C76" s="456"/>
      <c r="D76" s="456"/>
      <c r="E76" s="456"/>
      <c r="F76" s="456"/>
      <c r="G76" s="457"/>
      <c r="H76" s="455"/>
      <c r="I76" s="457"/>
      <c r="J76" s="161"/>
      <c r="K76" s="503"/>
      <c r="L76" s="503"/>
    </row>
    <row r="77" spans="1:12" x14ac:dyDescent="0.2">
      <c r="A77" s="466"/>
      <c r="B77" s="455"/>
      <c r="C77" s="456"/>
      <c r="D77" s="456"/>
      <c r="E77" s="456"/>
      <c r="F77" s="456"/>
      <c r="G77" s="457"/>
      <c r="H77" s="455"/>
      <c r="I77" s="457"/>
      <c r="J77" s="161"/>
      <c r="K77" s="503"/>
      <c r="L77" s="503"/>
    </row>
    <row r="78" spans="1:12" x14ac:dyDescent="0.2">
      <c r="A78" s="466"/>
      <c r="B78" s="455"/>
      <c r="C78" s="456"/>
      <c r="D78" s="456"/>
      <c r="E78" s="456"/>
      <c r="F78" s="456"/>
      <c r="G78" s="457"/>
      <c r="H78" s="455"/>
      <c r="I78" s="457"/>
      <c r="J78" s="161"/>
      <c r="K78" s="503"/>
      <c r="L78" s="503"/>
    </row>
    <row r="79" spans="1:12" x14ac:dyDescent="0.2">
      <c r="A79" s="466"/>
      <c r="B79" s="455"/>
      <c r="C79" s="456"/>
      <c r="D79" s="456"/>
      <c r="E79" s="456"/>
      <c r="F79" s="456"/>
      <c r="G79" s="457"/>
      <c r="H79" s="455"/>
      <c r="I79" s="457"/>
      <c r="J79" s="161"/>
      <c r="K79" s="503"/>
      <c r="L79" s="503"/>
    </row>
    <row r="80" spans="1:12" x14ac:dyDescent="0.2">
      <c r="A80" s="466"/>
      <c r="B80" s="455"/>
      <c r="C80" s="456"/>
      <c r="D80" s="456"/>
      <c r="E80" s="456"/>
      <c r="F80" s="456"/>
      <c r="G80" s="457"/>
      <c r="H80" s="455"/>
      <c r="I80" s="457"/>
      <c r="J80" s="161"/>
      <c r="K80" s="503"/>
      <c r="L80" s="503"/>
    </row>
    <row r="81" spans="1:12" ht="13.5" customHeight="1" x14ac:dyDescent="0.2">
      <c r="A81" s="466"/>
      <c r="B81" s="455" t="s">
        <v>136</v>
      </c>
      <c r="C81" s="486"/>
      <c r="D81" s="486"/>
      <c r="E81" s="486"/>
      <c r="F81" s="486"/>
      <c r="G81" s="487"/>
      <c r="H81" s="455" t="s">
        <v>298</v>
      </c>
      <c r="I81" s="457"/>
      <c r="J81" s="161"/>
      <c r="K81" s="503"/>
      <c r="L81" s="503"/>
    </row>
    <row r="82" spans="1:12" x14ac:dyDescent="0.2">
      <c r="A82" s="466"/>
      <c r="B82" s="488"/>
      <c r="C82" s="486"/>
      <c r="D82" s="486"/>
      <c r="E82" s="486"/>
      <c r="F82" s="486"/>
      <c r="G82" s="487"/>
      <c r="H82" s="455"/>
      <c r="I82" s="457"/>
      <c r="J82" s="161"/>
      <c r="K82" s="503"/>
      <c r="L82" s="503"/>
    </row>
    <row r="83" spans="1:12" x14ac:dyDescent="0.2">
      <c r="A83" s="466"/>
      <c r="B83" s="488"/>
      <c r="C83" s="486"/>
      <c r="D83" s="486"/>
      <c r="E83" s="486"/>
      <c r="F83" s="486"/>
      <c r="G83" s="487"/>
      <c r="H83" s="455"/>
      <c r="I83" s="457"/>
      <c r="J83" s="161"/>
      <c r="K83" s="503"/>
      <c r="L83" s="503"/>
    </row>
    <row r="84" spans="1:12" x14ac:dyDescent="0.2">
      <c r="A84" s="466"/>
      <c r="B84" s="488"/>
      <c r="C84" s="486"/>
      <c r="D84" s="486"/>
      <c r="E84" s="486"/>
      <c r="F84" s="486"/>
      <c r="G84" s="487"/>
      <c r="H84" s="455"/>
      <c r="I84" s="457"/>
      <c r="J84" s="161"/>
      <c r="K84" s="503"/>
      <c r="L84" s="503"/>
    </row>
    <row r="85" spans="1:12" x14ac:dyDescent="0.2">
      <c r="A85" s="466"/>
      <c r="B85" s="488"/>
      <c r="C85" s="486"/>
      <c r="D85" s="486"/>
      <c r="E85" s="486"/>
      <c r="F85" s="486"/>
      <c r="G85" s="487"/>
      <c r="H85" s="455"/>
      <c r="I85" s="457"/>
      <c r="J85" s="161"/>
      <c r="K85" s="503"/>
      <c r="L85" s="503"/>
    </row>
    <row r="86" spans="1:12" x14ac:dyDescent="0.2">
      <c r="A86" s="466"/>
      <c r="B86" s="488"/>
      <c r="C86" s="486"/>
      <c r="D86" s="486"/>
      <c r="E86" s="486"/>
      <c r="F86" s="486"/>
      <c r="G86" s="487"/>
      <c r="H86" s="455"/>
      <c r="I86" s="457"/>
      <c r="J86" s="161"/>
      <c r="K86" s="503"/>
      <c r="L86" s="503"/>
    </row>
    <row r="87" spans="1:12" x14ac:dyDescent="0.2">
      <c r="A87" s="466"/>
      <c r="B87" s="488"/>
      <c r="C87" s="486"/>
      <c r="D87" s="486"/>
      <c r="E87" s="486"/>
      <c r="F87" s="486"/>
      <c r="G87" s="487"/>
      <c r="H87" s="455"/>
      <c r="I87" s="457"/>
      <c r="J87" s="161"/>
      <c r="K87" s="503"/>
      <c r="L87" s="503"/>
    </row>
    <row r="88" spans="1:12" x14ac:dyDescent="0.2">
      <c r="A88" s="466"/>
      <c r="B88" s="488"/>
      <c r="C88" s="486"/>
      <c r="D88" s="486"/>
      <c r="E88" s="486"/>
      <c r="F88" s="486"/>
      <c r="G88" s="487"/>
      <c r="H88" s="455"/>
      <c r="I88" s="457"/>
      <c r="J88" s="161"/>
      <c r="K88" s="503"/>
      <c r="L88" s="503"/>
    </row>
    <row r="89" spans="1:12" x14ac:dyDescent="0.2">
      <c r="A89" s="466"/>
      <c r="B89" s="488"/>
      <c r="C89" s="486"/>
      <c r="D89" s="486"/>
      <c r="E89" s="486"/>
      <c r="F89" s="486"/>
      <c r="G89" s="487"/>
      <c r="H89" s="455"/>
      <c r="I89" s="457"/>
      <c r="J89" s="161"/>
      <c r="K89" s="503"/>
      <c r="L89" s="503"/>
    </row>
    <row r="90" spans="1:12" x14ac:dyDescent="0.2">
      <c r="A90" s="466"/>
      <c r="B90" s="488"/>
      <c r="C90" s="486"/>
      <c r="D90" s="486"/>
      <c r="E90" s="486"/>
      <c r="F90" s="486"/>
      <c r="G90" s="487"/>
      <c r="H90" s="455"/>
      <c r="I90" s="457"/>
      <c r="J90" s="161"/>
      <c r="K90" s="503"/>
      <c r="L90" s="503"/>
    </row>
    <row r="91" spans="1:12" x14ac:dyDescent="0.2">
      <c r="A91" s="466"/>
      <c r="B91" s="488"/>
      <c r="C91" s="486"/>
      <c r="D91" s="486"/>
      <c r="E91" s="486"/>
      <c r="F91" s="486"/>
      <c r="G91" s="487"/>
      <c r="H91" s="455"/>
      <c r="I91" s="457"/>
      <c r="J91" s="161"/>
      <c r="K91" s="503"/>
      <c r="L91" s="503"/>
    </row>
    <row r="92" spans="1:12" x14ac:dyDescent="0.2">
      <c r="A92" s="466"/>
      <c r="B92" s="488"/>
      <c r="C92" s="486"/>
      <c r="D92" s="486"/>
      <c r="E92" s="486"/>
      <c r="F92" s="486"/>
      <c r="G92" s="487"/>
      <c r="H92" s="455"/>
      <c r="I92" s="457"/>
      <c r="J92" s="161"/>
      <c r="K92" s="503"/>
      <c r="L92" s="503"/>
    </row>
    <row r="93" spans="1:12" x14ac:dyDescent="0.2">
      <c r="A93" s="466"/>
      <c r="B93" s="488"/>
      <c r="C93" s="486"/>
      <c r="D93" s="486"/>
      <c r="E93" s="486"/>
      <c r="F93" s="486"/>
      <c r="G93" s="487"/>
      <c r="H93" s="455"/>
      <c r="I93" s="457"/>
      <c r="J93" s="161"/>
      <c r="K93" s="503"/>
      <c r="L93" s="503"/>
    </row>
    <row r="94" spans="1:12" x14ac:dyDescent="0.2">
      <c r="A94" s="466"/>
      <c r="B94" s="488"/>
      <c r="C94" s="486"/>
      <c r="D94" s="486"/>
      <c r="E94" s="486"/>
      <c r="F94" s="486"/>
      <c r="G94" s="487"/>
      <c r="H94" s="455"/>
      <c r="I94" s="457"/>
      <c r="J94" s="161"/>
      <c r="K94" s="503"/>
      <c r="L94" s="503"/>
    </row>
    <row r="95" spans="1:12" x14ac:dyDescent="0.2">
      <c r="A95" s="466"/>
      <c r="B95" s="488"/>
      <c r="C95" s="486"/>
      <c r="D95" s="486"/>
      <c r="E95" s="486"/>
      <c r="F95" s="486"/>
      <c r="G95" s="487"/>
      <c r="H95" s="455"/>
      <c r="I95" s="457"/>
      <c r="J95" s="161"/>
      <c r="K95" s="503"/>
      <c r="L95" s="503"/>
    </row>
    <row r="96" spans="1:12" x14ac:dyDescent="0.2">
      <c r="A96" s="466"/>
      <c r="B96" s="488"/>
      <c r="C96" s="486"/>
      <c r="D96" s="486"/>
      <c r="E96" s="486"/>
      <c r="F96" s="486"/>
      <c r="G96" s="487"/>
      <c r="H96" s="455"/>
      <c r="I96" s="457"/>
      <c r="J96" s="161"/>
      <c r="K96" s="503"/>
      <c r="L96" s="503"/>
    </row>
    <row r="97" spans="1:12" x14ac:dyDescent="0.2">
      <c r="A97" s="466"/>
      <c r="B97" s="488"/>
      <c r="C97" s="486"/>
      <c r="D97" s="486"/>
      <c r="E97" s="486"/>
      <c r="F97" s="486"/>
      <c r="G97" s="487"/>
      <c r="H97" s="455"/>
      <c r="I97" s="457"/>
      <c r="J97" s="161"/>
      <c r="K97" s="503"/>
      <c r="L97" s="503"/>
    </row>
    <row r="98" spans="1:12" x14ac:dyDescent="0.2">
      <c r="A98" s="466"/>
      <c r="B98" s="488"/>
      <c r="C98" s="486"/>
      <c r="D98" s="486"/>
      <c r="E98" s="486"/>
      <c r="F98" s="486"/>
      <c r="G98" s="487"/>
      <c r="H98" s="455"/>
      <c r="I98" s="457"/>
      <c r="J98" s="161"/>
      <c r="K98" s="503"/>
      <c r="L98" s="503"/>
    </row>
    <row r="99" spans="1:12" x14ac:dyDescent="0.2">
      <c r="A99" s="466"/>
      <c r="B99" s="488"/>
      <c r="C99" s="486"/>
      <c r="D99" s="486"/>
      <c r="E99" s="486"/>
      <c r="F99" s="486"/>
      <c r="G99" s="487"/>
      <c r="H99" s="455"/>
      <c r="I99" s="457"/>
      <c r="J99" s="161"/>
      <c r="K99" s="503"/>
      <c r="L99" s="503"/>
    </row>
    <row r="100" spans="1:12" x14ac:dyDescent="0.2">
      <c r="A100" s="466"/>
      <c r="B100" s="488"/>
      <c r="C100" s="486"/>
      <c r="D100" s="486"/>
      <c r="E100" s="486"/>
      <c r="F100" s="486"/>
      <c r="G100" s="487"/>
      <c r="H100" s="455"/>
      <c r="I100" s="457"/>
      <c r="J100" s="161"/>
      <c r="K100" s="503"/>
      <c r="L100" s="503"/>
    </row>
    <row r="101" spans="1:12" x14ac:dyDescent="0.2">
      <c r="A101" s="466"/>
      <c r="B101" s="488"/>
      <c r="C101" s="486"/>
      <c r="D101" s="486"/>
      <c r="E101" s="486"/>
      <c r="F101" s="486"/>
      <c r="G101" s="487"/>
      <c r="H101" s="455"/>
      <c r="I101" s="457"/>
      <c r="J101" s="161"/>
      <c r="K101" s="503"/>
      <c r="L101" s="503"/>
    </row>
    <row r="102" spans="1:12" x14ac:dyDescent="0.2">
      <c r="A102" s="466"/>
      <c r="B102" s="488"/>
      <c r="C102" s="486"/>
      <c r="D102" s="486"/>
      <c r="E102" s="486"/>
      <c r="F102" s="486"/>
      <c r="G102" s="487"/>
      <c r="H102" s="455"/>
      <c r="I102" s="457"/>
      <c r="J102" s="161"/>
      <c r="K102" s="503"/>
      <c r="L102" s="503"/>
    </row>
    <row r="103" spans="1:12" x14ac:dyDescent="0.2">
      <c r="A103" s="466"/>
      <c r="B103" s="488"/>
      <c r="C103" s="486"/>
      <c r="D103" s="486"/>
      <c r="E103" s="486"/>
      <c r="F103" s="486"/>
      <c r="G103" s="487"/>
      <c r="H103" s="455"/>
      <c r="I103" s="457"/>
      <c r="J103" s="161"/>
      <c r="K103" s="503"/>
      <c r="L103" s="503"/>
    </row>
    <row r="104" spans="1:12" x14ac:dyDescent="0.2">
      <c r="A104" s="466"/>
      <c r="B104" s="488"/>
      <c r="C104" s="486"/>
      <c r="D104" s="486"/>
      <c r="E104" s="486"/>
      <c r="F104" s="486"/>
      <c r="G104" s="487"/>
      <c r="H104" s="455"/>
      <c r="I104" s="457"/>
      <c r="J104" s="161"/>
      <c r="K104" s="503"/>
      <c r="L104" s="503"/>
    </row>
    <row r="105" spans="1:12" x14ac:dyDescent="0.2">
      <c r="A105" s="466"/>
      <c r="B105" s="488"/>
      <c r="C105" s="486"/>
      <c r="D105" s="486"/>
      <c r="E105" s="486"/>
      <c r="F105" s="486"/>
      <c r="G105" s="487"/>
      <c r="H105" s="455"/>
      <c r="I105" s="457"/>
      <c r="J105" s="161"/>
      <c r="K105" s="503"/>
      <c r="L105" s="503"/>
    </row>
    <row r="106" spans="1:12" x14ac:dyDescent="0.2">
      <c r="A106" s="466"/>
      <c r="B106" s="488"/>
      <c r="C106" s="486"/>
      <c r="D106" s="486"/>
      <c r="E106" s="486"/>
      <c r="F106" s="486"/>
      <c r="G106" s="487"/>
      <c r="H106" s="455"/>
      <c r="I106" s="457"/>
      <c r="J106" s="161"/>
      <c r="K106" s="503"/>
      <c r="L106" s="503"/>
    </row>
    <row r="107" spans="1:12" x14ac:dyDescent="0.2">
      <c r="A107" s="466"/>
      <c r="B107" s="488"/>
      <c r="C107" s="486"/>
      <c r="D107" s="486"/>
      <c r="E107" s="486"/>
      <c r="F107" s="486"/>
      <c r="G107" s="487"/>
      <c r="H107" s="455"/>
      <c r="I107" s="457"/>
      <c r="J107" s="161"/>
      <c r="K107" s="503"/>
      <c r="L107" s="503"/>
    </row>
    <row r="108" spans="1:12" x14ac:dyDescent="0.2">
      <c r="A108" s="466"/>
      <c r="B108" s="488"/>
      <c r="C108" s="486"/>
      <c r="D108" s="486"/>
      <c r="E108" s="486"/>
      <c r="F108" s="486"/>
      <c r="G108" s="487"/>
      <c r="H108" s="455"/>
      <c r="I108" s="457"/>
      <c r="J108" s="161"/>
      <c r="K108" s="503"/>
      <c r="L108" s="503"/>
    </row>
    <row r="109" spans="1:12" x14ac:dyDescent="0.2">
      <c r="A109" s="466"/>
      <c r="B109" s="488"/>
      <c r="C109" s="486"/>
      <c r="D109" s="486"/>
      <c r="E109" s="486"/>
      <c r="F109" s="486"/>
      <c r="G109" s="487"/>
      <c r="H109" s="455"/>
      <c r="I109" s="457"/>
      <c r="J109" s="161"/>
      <c r="K109" s="503"/>
      <c r="L109" s="503"/>
    </row>
    <row r="110" spans="1:12" x14ac:dyDescent="0.2">
      <c r="A110" s="466"/>
      <c r="B110" s="488"/>
      <c r="C110" s="486"/>
      <c r="D110" s="486"/>
      <c r="E110" s="486"/>
      <c r="F110" s="486"/>
      <c r="G110" s="487"/>
      <c r="H110" s="455"/>
      <c r="I110" s="457"/>
      <c r="J110" s="161"/>
      <c r="K110" s="503"/>
      <c r="L110" s="503"/>
    </row>
    <row r="111" spans="1:12" x14ac:dyDescent="0.2">
      <c r="A111" s="466"/>
      <c r="B111" s="488"/>
      <c r="C111" s="486"/>
      <c r="D111" s="486"/>
      <c r="E111" s="486"/>
      <c r="F111" s="486"/>
      <c r="G111" s="487"/>
      <c r="H111" s="455"/>
      <c r="I111" s="457"/>
      <c r="J111" s="161"/>
      <c r="K111" s="503"/>
      <c r="L111" s="503"/>
    </row>
    <row r="112" spans="1:12" x14ac:dyDescent="0.2">
      <c r="A112" s="466"/>
      <c r="B112" s="488"/>
      <c r="C112" s="486"/>
      <c r="D112" s="486"/>
      <c r="E112" s="486"/>
      <c r="F112" s="486"/>
      <c r="G112" s="487"/>
      <c r="H112" s="455"/>
      <c r="I112" s="457"/>
      <c r="J112" s="161"/>
      <c r="K112" s="503"/>
      <c r="L112" s="503"/>
    </row>
    <row r="113" spans="1:12" x14ac:dyDescent="0.2">
      <c r="A113" s="466"/>
      <c r="B113" s="488"/>
      <c r="C113" s="486"/>
      <c r="D113" s="486"/>
      <c r="E113" s="486"/>
      <c r="F113" s="486"/>
      <c r="G113" s="487"/>
      <c r="H113" s="455"/>
      <c r="I113" s="457"/>
      <c r="J113" s="161"/>
      <c r="K113" s="503"/>
      <c r="L113" s="503"/>
    </row>
    <row r="114" spans="1:12" x14ac:dyDescent="0.2">
      <c r="A114" s="466"/>
      <c r="B114" s="488"/>
      <c r="C114" s="486"/>
      <c r="D114" s="486"/>
      <c r="E114" s="486"/>
      <c r="F114" s="486"/>
      <c r="G114" s="487"/>
      <c r="H114" s="455"/>
      <c r="I114" s="457"/>
      <c r="J114" s="161"/>
      <c r="K114" s="503"/>
      <c r="L114" s="503"/>
    </row>
    <row r="115" spans="1:12" x14ac:dyDescent="0.2">
      <c r="A115" s="466"/>
      <c r="B115" s="489"/>
      <c r="C115" s="490"/>
      <c r="D115" s="490"/>
      <c r="E115" s="490"/>
      <c r="F115" s="490"/>
      <c r="G115" s="491"/>
      <c r="H115" s="458"/>
      <c r="I115" s="460"/>
      <c r="J115" s="162"/>
      <c r="K115" s="504"/>
      <c r="L115" s="504"/>
    </row>
    <row r="116" spans="1:12" ht="13.5" customHeight="1" x14ac:dyDescent="0.2">
      <c r="A116" s="473"/>
      <c r="B116" s="505" t="s">
        <v>92</v>
      </c>
      <c r="C116" s="506"/>
      <c r="D116" s="506"/>
      <c r="E116" s="506"/>
      <c r="F116" s="506"/>
      <c r="G116" s="507"/>
      <c r="H116" s="495" t="s">
        <v>18</v>
      </c>
      <c r="I116" s="497"/>
      <c r="J116" s="512"/>
      <c r="K116" s="512"/>
      <c r="L116" s="512"/>
    </row>
    <row r="117" spans="1:12" x14ac:dyDescent="0.2">
      <c r="A117" s="474"/>
      <c r="B117" s="508"/>
      <c r="C117" s="509"/>
      <c r="D117" s="509"/>
      <c r="E117" s="509"/>
      <c r="F117" s="509"/>
      <c r="G117" s="510"/>
      <c r="H117" s="455"/>
      <c r="I117" s="457"/>
      <c r="J117" s="500"/>
      <c r="K117" s="500"/>
      <c r="L117" s="500"/>
    </row>
    <row r="118" spans="1:12" x14ac:dyDescent="0.2">
      <c r="A118" s="474"/>
      <c r="B118" s="511"/>
      <c r="C118" s="509"/>
      <c r="D118" s="509"/>
      <c r="E118" s="509"/>
      <c r="F118" s="509"/>
      <c r="G118" s="510"/>
      <c r="H118" s="455"/>
      <c r="I118" s="457"/>
      <c r="J118" s="500"/>
      <c r="K118" s="500"/>
      <c r="L118" s="500"/>
    </row>
    <row r="119" spans="1:12" x14ac:dyDescent="0.2">
      <c r="A119" s="474"/>
      <c r="B119" s="511"/>
      <c r="C119" s="509"/>
      <c r="D119" s="509"/>
      <c r="E119" s="509"/>
      <c r="F119" s="509"/>
      <c r="G119" s="510"/>
      <c r="H119" s="455"/>
      <c r="I119" s="457"/>
      <c r="J119" s="500"/>
      <c r="K119" s="500"/>
      <c r="L119" s="500"/>
    </row>
    <row r="120" spans="1:12" ht="13.5" customHeight="1" x14ac:dyDescent="0.2">
      <c r="A120" s="474"/>
      <c r="B120" s="143" t="s">
        <v>57</v>
      </c>
      <c r="C120" s="144"/>
      <c r="D120" s="144"/>
      <c r="E120" s="144"/>
      <c r="F120" s="144"/>
      <c r="G120" s="145"/>
      <c r="H120" s="455"/>
      <c r="I120" s="457"/>
      <c r="J120" s="500"/>
      <c r="K120" s="500"/>
      <c r="L120" s="500"/>
    </row>
    <row r="121" spans="1:12" x14ac:dyDescent="0.2">
      <c r="A121" s="474"/>
      <c r="B121" s="159"/>
      <c r="C121" s="159"/>
      <c r="D121" s="159"/>
      <c r="E121" s="159"/>
      <c r="F121" s="159"/>
      <c r="G121" s="145"/>
      <c r="H121" s="455"/>
      <c r="I121" s="457"/>
      <c r="J121" s="500"/>
      <c r="K121" s="500"/>
      <c r="L121" s="500"/>
    </row>
    <row r="122" spans="1:12" x14ac:dyDescent="0.2">
      <c r="A122" s="474"/>
      <c r="B122" s="159"/>
      <c r="C122" s="159"/>
      <c r="D122" s="159"/>
      <c r="E122" s="159"/>
      <c r="F122" s="159"/>
      <c r="G122" s="145"/>
      <c r="H122" s="455"/>
      <c r="I122" s="457"/>
      <c r="J122" s="500"/>
      <c r="K122" s="500"/>
      <c r="L122" s="500"/>
    </row>
    <row r="123" spans="1:12" x14ac:dyDescent="0.2">
      <c r="A123" s="474"/>
      <c r="B123" s="159"/>
      <c r="C123" s="159"/>
      <c r="D123" s="159"/>
      <c r="E123" s="159"/>
      <c r="F123" s="159"/>
      <c r="G123" s="145"/>
      <c r="H123" s="455"/>
      <c r="I123" s="457"/>
      <c r="J123" s="500"/>
      <c r="K123" s="500"/>
      <c r="L123" s="500"/>
    </row>
    <row r="124" spans="1:12" x14ac:dyDescent="0.2">
      <c r="A124" s="474"/>
      <c r="B124" s="159"/>
      <c r="C124" s="159"/>
      <c r="D124" s="159"/>
      <c r="E124" s="159"/>
      <c r="F124" s="159"/>
      <c r="G124" s="145"/>
      <c r="H124" s="455"/>
      <c r="I124" s="457"/>
      <c r="J124" s="500"/>
      <c r="K124" s="500"/>
      <c r="L124" s="500"/>
    </row>
    <row r="125" spans="1:12" x14ac:dyDescent="0.2">
      <c r="A125" s="474"/>
      <c r="B125" s="159"/>
      <c r="C125" s="159"/>
      <c r="D125" s="159"/>
      <c r="E125" s="159"/>
      <c r="F125" s="159"/>
      <c r="G125" s="145"/>
      <c r="H125" s="455"/>
      <c r="I125" s="457"/>
      <c r="J125" s="500"/>
      <c r="K125" s="500"/>
      <c r="L125" s="500"/>
    </row>
    <row r="126" spans="1:12" x14ac:dyDescent="0.2">
      <c r="A126" s="474"/>
      <c r="B126" s="159"/>
      <c r="C126" s="159"/>
      <c r="D126" s="159"/>
      <c r="E126" s="159"/>
      <c r="F126" s="159"/>
      <c r="G126" s="145"/>
      <c r="H126" s="455"/>
      <c r="I126" s="457"/>
      <c r="J126" s="500"/>
      <c r="K126" s="500"/>
      <c r="L126" s="500"/>
    </row>
    <row r="127" spans="1:12" x14ac:dyDescent="0.2">
      <c r="A127" s="474"/>
      <c r="B127" s="159"/>
      <c r="C127" s="159"/>
      <c r="D127" s="159"/>
      <c r="E127" s="159"/>
      <c r="F127" s="159"/>
      <c r="G127" s="145"/>
      <c r="H127" s="455"/>
      <c r="I127" s="457"/>
      <c r="J127" s="500"/>
      <c r="K127" s="500"/>
      <c r="L127" s="500"/>
    </row>
    <row r="128" spans="1:12" x14ac:dyDescent="0.2">
      <c r="A128" s="474"/>
      <c r="B128" s="159"/>
      <c r="C128" s="159"/>
      <c r="D128" s="159"/>
      <c r="E128" s="159"/>
      <c r="F128" s="159"/>
      <c r="G128" s="145"/>
      <c r="H128" s="455"/>
      <c r="I128" s="457"/>
      <c r="J128" s="500"/>
      <c r="K128" s="500"/>
      <c r="L128" s="500"/>
    </row>
    <row r="129" spans="1:12" x14ac:dyDescent="0.2">
      <c r="A129" s="474"/>
      <c r="B129" s="159"/>
      <c r="C129" s="159"/>
      <c r="D129" s="159"/>
      <c r="E129" s="159"/>
      <c r="F129" s="159"/>
      <c r="G129" s="145"/>
      <c r="H129" s="455"/>
      <c r="I129" s="457"/>
      <c r="J129" s="500"/>
      <c r="K129" s="500"/>
      <c r="L129" s="500"/>
    </row>
    <row r="130" spans="1:12" x14ac:dyDescent="0.2">
      <c r="A130" s="474"/>
      <c r="B130" s="159"/>
      <c r="C130" s="159"/>
      <c r="D130" s="159"/>
      <c r="E130" s="159"/>
      <c r="F130" s="159"/>
      <c r="G130" s="145"/>
      <c r="H130" s="455"/>
      <c r="I130" s="457"/>
      <c r="J130" s="500"/>
      <c r="K130" s="500"/>
      <c r="L130" s="500"/>
    </row>
    <row r="131" spans="1:12" x14ac:dyDescent="0.2">
      <c r="A131" s="474"/>
      <c r="B131" s="159"/>
      <c r="C131" s="159"/>
      <c r="D131" s="159"/>
      <c r="E131" s="159"/>
      <c r="F131" s="159"/>
      <c r="G131" s="145"/>
      <c r="H131" s="455"/>
      <c r="I131" s="457"/>
      <c r="J131" s="500"/>
      <c r="K131" s="500"/>
      <c r="L131" s="500"/>
    </row>
    <row r="132" spans="1:12" x14ac:dyDescent="0.2">
      <c r="A132" s="474"/>
      <c r="B132" s="159"/>
      <c r="C132" s="159"/>
      <c r="D132" s="159"/>
      <c r="E132" s="159"/>
      <c r="F132" s="159"/>
      <c r="G132" s="145"/>
      <c r="H132" s="455"/>
      <c r="I132" s="457"/>
      <c r="J132" s="500"/>
      <c r="K132" s="500"/>
      <c r="L132" s="500"/>
    </row>
    <row r="133" spans="1:12" x14ac:dyDescent="0.2">
      <c r="A133" s="474"/>
      <c r="B133" s="159"/>
      <c r="C133" s="159"/>
      <c r="D133" s="159"/>
      <c r="E133" s="159"/>
      <c r="F133" s="159"/>
      <c r="G133" s="145"/>
      <c r="H133" s="455"/>
      <c r="I133" s="457"/>
      <c r="J133" s="500"/>
      <c r="K133" s="500"/>
      <c r="L133" s="500"/>
    </row>
    <row r="134" spans="1:12" x14ac:dyDescent="0.2">
      <c r="A134" s="474"/>
      <c r="B134" s="159"/>
      <c r="C134" s="159"/>
      <c r="D134" s="159"/>
      <c r="E134" s="159"/>
      <c r="F134" s="159"/>
      <c r="G134" s="145"/>
      <c r="H134" s="455"/>
      <c r="I134" s="457"/>
      <c r="J134" s="500"/>
      <c r="K134" s="500"/>
      <c r="L134" s="500"/>
    </row>
    <row r="135" spans="1:12" x14ac:dyDescent="0.2">
      <c r="A135" s="474"/>
      <c r="B135" s="143"/>
      <c r="C135" s="144"/>
      <c r="D135" s="144"/>
      <c r="E135" s="144"/>
      <c r="F135" s="144"/>
      <c r="G135" s="145"/>
      <c r="H135" s="455"/>
      <c r="I135" s="457"/>
      <c r="J135" s="500"/>
      <c r="K135" s="500"/>
      <c r="L135" s="500"/>
    </row>
    <row r="136" spans="1:12" x14ac:dyDescent="0.2">
      <c r="A136" s="474"/>
      <c r="B136" s="143"/>
      <c r="C136" s="144"/>
      <c r="D136" s="144"/>
      <c r="E136" s="144"/>
      <c r="F136" s="144"/>
      <c r="G136" s="145"/>
      <c r="H136" s="455"/>
      <c r="I136" s="457"/>
      <c r="J136" s="500"/>
      <c r="K136" s="500"/>
      <c r="L136" s="500"/>
    </row>
    <row r="137" spans="1:12" x14ac:dyDescent="0.2">
      <c r="A137" s="474"/>
      <c r="B137" s="143"/>
      <c r="C137" s="144"/>
      <c r="D137" s="144"/>
      <c r="E137" s="144"/>
      <c r="F137" s="144"/>
      <c r="G137" s="145"/>
      <c r="H137" s="455"/>
      <c r="I137" s="457"/>
      <c r="J137" s="513"/>
      <c r="K137" s="500"/>
      <c r="L137" s="513"/>
    </row>
    <row r="138" spans="1:12" x14ac:dyDescent="0.2">
      <c r="A138" s="474"/>
      <c r="B138" s="475" t="s">
        <v>187</v>
      </c>
      <c r="C138" s="476"/>
      <c r="D138" s="476"/>
      <c r="E138" s="476"/>
      <c r="F138" s="476"/>
      <c r="G138" s="476"/>
      <c r="H138" s="475" t="s">
        <v>209</v>
      </c>
      <c r="I138" s="476"/>
      <c r="J138" s="442" t="s">
        <v>16</v>
      </c>
      <c r="K138" s="448" t="s">
        <v>16</v>
      </c>
      <c r="L138" s="442" t="s">
        <v>16</v>
      </c>
    </row>
    <row r="139" spans="1:12" x14ac:dyDescent="0.2">
      <c r="A139" s="474"/>
      <c r="B139" s="468"/>
      <c r="C139" s="468"/>
      <c r="D139" s="468"/>
      <c r="E139" s="468"/>
      <c r="F139" s="468"/>
      <c r="G139" s="468"/>
      <c r="H139" s="468"/>
      <c r="I139" s="468"/>
      <c r="J139" s="443"/>
      <c r="K139" s="443"/>
      <c r="L139" s="443"/>
    </row>
    <row r="140" spans="1:12" ht="13.5" customHeight="1" x14ac:dyDescent="0.2">
      <c r="A140" s="474"/>
      <c r="B140" s="468"/>
      <c r="C140" s="468"/>
      <c r="D140" s="468"/>
      <c r="E140" s="468"/>
      <c r="F140" s="468"/>
      <c r="G140" s="468"/>
      <c r="H140" s="468"/>
      <c r="I140" s="468"/>
      <c r="J140" s="443"/>
      <c r="K140" s="443"/>
      <c r="L140" s="443"/>
    </row>
    <row r="141" spans="1:12" x14ac:dyDescent="0.2">
      <c r="A141" s="474"/>
      <c r="B141" s="468"/>
      <c r="C141" s="468"/>
      <c r="D141" s="468"/>
      <c r="E141" s="468"/>
      <c r="F141" s="468"/>
      <c r="G141" s="468"/>
      <c r="H141" s="468"/>
      <c r="I141" s="468"/>
      <c r="J141" s="443"/>
      <c r="K141" s="443"/>
      <c r="L141" s="443"/>
    </row>
    <row r="142" spans="1:12" x14ac:dyDescent="0.2">
      <c r="A142" s="474"/>
      <c r="B142" s="468"/>
      <c r="C142" s="468"/>
      <c r="D142" s="468"/>
      <c r="E142" s="468"/>
      <c r="F142" s="468"/>
      <c r="G142" s="468"/>
      <c r="H142" s="468"/>
      <c r="I142" s="468"/>
      <c r="J142" s="443"/>
      <c r="K142" s="443"/>
      <c r="L142" s="443"/>
    </row>
    <row r="143" spans="1:12" x14ac:dyDescent="0.2">
      <c r="A143" s="474"/>
      <c r="B143" s="468"/>
      <c r="C143" s="468"/>
      <c r="D143" s="468"/>
      <c r="E143" s="468"/>
      <c r="F143" s="468"/>
      <c r="G143" s="468"/>
      <c r="H143" s="468"/>
      <c r="I143" s="468"/>
      <c r="J143" s="443"/>
      <c r="K143" s="443"/>
      <c r="L143" s="443"/>
    </row>
    <row r="144" spans="1:12" x14ac:dyDescent="0.2">
      <c r="A144" s="474"/>
      <c r="B144" s="468"/>
      <c r="C144" s="468"/>
      <c r="D144" s="468"/>
      <c r="E144" s="468"/>
      <c r="F144" s="468"/>
      <c r="G144" s="468"/>
      <c r="H144" s="468"/>
      <c r="I144" s="468"/>
      <c r="J144" s="443"/>
      <c r="K144" s="443"/>
      <c r="L144" s="443"/>
    </row>
    <row r="145" spans="1:12" x14ac:dyDescent="0.2">
      <c r="A145" s="474"/>
      <c r="B145" s="469"/>
      <c r="C145" s="469"/>
      <c r="D145" s="469"/>
      <c r="E145" s="469"/>
      <c r="F145" s="469"/>
      <c r="G145" s="469"/>
      <c r="H145" s="469"/>
      <c r="I145" s="469"/>
      <c r="J145" s="444"/>
      <c r="K145" s="444"/>
      <c r="L145" s="444"/>
    </row>
    <row r="146" spans="1:12" x14ac:dyDescent="0.2">
      <c r="A146" s="474"/>
      <c r="B146" s="475" t="s">
        <v>137</v>
      </c>
      <c r="C146" s="475"/>
      <c r="D146" s="475"/>
      <c r="E146" s="475"/>
      <c r="F146" s="475"/>
      <c r="G146" s="475"/>
      <c r="H146" s="475" t="s">
        <v>138</v>
      </c>
      <c r="I146" s="475"/>
      <c r="J146" s="448" t="s">
        <v>185</v>
      </c>
      <c r="K146" s="448" t="s">
        <v>16</v>
      </c>
      <c r="L146" s="448" t="s">
        <v>16</v>
      </c>
    </row>
    <row r="147" spans="1:12" x14ac:dyDescent="0.2">
      <c r="A147" s="474"/>
      <c r="B147" s="467"/>
      <c r="C147" s="467"/>
      <c r="D147" s="467"/>
      <c r="E147" s="467"/>
      <c r="F147" s="467"/>
      <c r="G147" s="467"/>
      <c r="H147" s="467"/>
      <c r="I147" s="467"/>
      <c r="J147" s="443"/>
      <c r="K147" s="443"/>
      <c r="L147" s="443"/>
    </row>
    <row r="148" spans="1:12" ht="13.5" customHeight="1" x14ac:dyDescent="0.2">
      <c r="A148" s="474"/>
      <c r="B148" s="467"/>
      <c r="C148" s="467"/>
      <c r="D148" s="467"/>
      <c r="E148" s="467"/>
      <c r="F148" s="467"/>
      <c r="G148" s="467"/>
      <c r="H148" s="467"/>
      <c r="I148" s="467"/>
      <c r="J148" s="443"/>
      <c r="K148" s="443"/>
      <c r="L148" s="443"/>
    </row>
    <row r="149" spans="1:12" x14ac:dyDescent="0.2">
      <c r="A149" s="474"/>
      <c r="B149" s="477"/>
      <c r="C149" s="477"/>
      <c r="D149" s="477"/>
      <c r="E149" s="477"/>
      <c r="F149" s="477"/>
      <c r="G149" s="477"/>
      <c r="H149" s="478"/>
      <c r="I149" s="478"/>
      <c r="J149" s="444"/>
      <c r="K149" s="444"/>
      <c r="L149" s="444"/>
    </row>
    <row r="150" spans="1:12" x14ac:dyDescent="0.2">
      <c r="A150" s="474"/>
      <c r="B150" s="475" t="s">
        <v>188</v>
      </c>
      <c r="C150" s="475"/>
      <c r="D150" s="475"/>
      <c r="E150" s="475"/>
      <c r="F150" s="475"/>
      <c r="G150" s="475"/>
      <c r="H150" s="475" t="s">
        <v>139</v>
      </c>
      <c r="I150" s="475"/>
      <c r="J150" s="479"/>
      <c r="K150" s="479"/>
      <c r="L150" s="479"/>
    </row>
    <row r="151" spans="1:12" x14ac:dyDescent="0.2">
      <c r="A151" s="474"/>
      <c r="B151" s="467"/>
      <c r="C151" s="467"/>
      <c r="D151" s="467"/>
      <c r="E151" s="467"/>
      <c r="F151" s="467"/>
      <c r="G151" s="467"/>
      <c r="H151" s="467"/>
      <c r="I151" s="467"/>
      <c r="J151" s="480"/>
      <c r="K151" s="480"/>
      <c r="L151" s="480"/>
    </row>
    <row r="152" spans="1:12" x14ac:dyDescent="0.2">
      <c r="A152" s="474"/>
      <c r="B152" s="467"/>
      <c r="C152" s="467"/>
      <c r="D152" s="467"/>
      <c r="E152" s="467"/>
      <c r="F152" s="467"/>
      <c r="G152" s="467"/>
      <c r="H152" s="467"/>
      <c r="I152" s="467"/>
      <c r="J152" s="480"/>
      <c r="K152" s="480"/>
      <c r="L152" s="480"/>
    </row>
    <row r="153" spans="1:12" x14ac:dyDescent="0.2">
      <c r="A153" s="474"/>
      <c r="B153" s="477"/>
      <c r="C153" s="477"/>
      <c r="D153" s="477"/>
      <c r="E153" s="477"/>
      <c r="F153" s="477"/>
      <c r="G153" s="477"/>
      <c r="H153" s="478"/>
      <c r="I153" s="478"/>
      <c r="J153" s="481"/>
      <c r="K153" s="482"/>
      <c r="L153" s="481"/>
    </row>
    <row r="154" spans="1:12" ht="13.5" customHeight="1" x14ac:dyDescent="0.2">
      <c r="A154" s="474"/>
      <c r="B154" s="475" t="s">
        <v>189</v>
      </c>
      <c r="C154" s="475"/>
      <c r="D154" s="475"/>
      <c r="E154" s="475"/>
      <c r="F154" s="475"/>
      <c r="G154" s="475"/>
      <c r="H154" s="483" t="s">
        <v>140</v>
      </c>
      <c r="I154" s="483"/>
      <c r="J154" s="448" t="s">
        <v>16</v>
      </c>
      <c r="K154" s="448" t="s">
        <v>16</v>
      </c>
      <c r="L154" s="448" t="s">
        <v>16</v>
      </c>
    </row>
    <row r="155" spans="1:12" x14ac:dyDescent="0.2">
      <c r="A155" s="474"/>
      <c r="B155" s="467"/>
      <c r="C155" s="467"/>
      <c r="D155" s="467"/>
      <c r="E155" s="467"/>
      <c r="F155" s="467"/>
      <c r="G155" s="467"/>
      <c r="H155" s="467"/>
      <c r="I155" s="467"/>
      <c r="J155" s="443"/>
      <c r="K155" s="443"/>
      <c r="L155" s="443"/>
    </row>
    <row r="156" spans="1:12" x14ac:dyDescent="0.2">
      <c r="A156" s="474"/>
      <c r="B156" s="467"/>
      <c r="C156" s="467"/>
      <c r="D156" s="467"/>
      <c r="E156" s="467"/>
      <c r="F156" s="467"/>
      <c r="G156" s="467"/>
      <c r="H156" s="467"/>
      <c r="I156" s="467"/>
      <c r="J156" s="443"/>
      <c r="K156" s="443"/>
      <c r="L156" s="443"/>
    </row>
    <row r="157" spans="1:12" x14ac:dyDescent="0.2">
      <c r="A157" s="474"/>
      <c r="B157" s="478"/>
      <c r="C157" s="478"/>
      <c r="D157" s="478"/>
      <c r="E157" s="478"/>
      <c r="F157" s="478"/>
      <c r="G157" s="478"/>
      <c r="H157" s="477"/>
      <c r="I157" s="477"/>
      <c r="J157" s="444"/>
      <c r="K157" s="452"/>
      <c r="L157" s="444"/>
    </row>
    <row r="158" spans="1:12" x14ac:dyDescent="0.2">
      <c r="A158" s="474"/>
      <c r="B158" s="455" t="s">
        <v>141</v>
      </c>
      <c r="C158" s="456"/>
      <c r="D158" s="456"/>
      <c r="E158" s="456"/>
      <c r="F158" s="456"/>
      <c r="G158" s="457"/>
      <c r="H158" s="470" t="s">
        <v>142</v>
      </c>
      <c r="I158" s="472"/>
      <c r="J158" s="499"/>
      <c r="K158" s="499"/>
      <c r="L158" s="499"/>
    </row>
    <row r="159" spans="1:12" ht="13.5" customHeight="1" x14ac:dyDescent="0.2">
      <c r="A159" s="474"/>
      <c r="B159" s="455"/>
      <c r="C159" s="456"/>
      <c r="D159" s="456"/>
      <c r="E159" s="456"/>
      <c r="F159" s="456"/>
      <c r="G159" s="457"/>
      <c r="H159" s="455"/>
      <c r="I159" s="457"/>
      <c r="J159" s="500"/>
      <c r="K159" s="500"/>
      <c r="L159" s="500"/>
    </row>
    <row r="160" spans="1:12" x14ac:dyDescent="0.2">
      <c r="A160" s="474"/>
      <c r="B160" s="455"/>
      <c r="C160" s="456"/>
      <c r="D160" s="456"/>
      <c r="E160" s="456"/>
      <c r="F160" s="456"/>
      <c r="G160" s="457"/>
      <c r="H160" s="455"/>
      <c r="I160" s="457"/>
      <c r="J160" s="500"/>
      <c r="K160" s="500"/>
      <c r="L160" s="500"/>
    </row>
    <row r="161" spans="1:12" x14ac:dyDescent="0.2">
      <c r="A161" s="474"/>
      <c r="B161" s="455"/>
      <c r="C161" s="456"/>
      <c r="D161" s="456"/>
      <c r="E161" s="456"/>
      <c r="F161" s="456"/>
      <c r="G161" s="457"/>
      <c r="H161" s="455"/>
      <c r="I161" s="457"/>
      <c r="J161" s="500"/>
      <c r="K161" s="500"/>
      <c r="L161" s="500"/>
    </row>
    <row r="162" spans="1:12" x14ac:dyDescent="0.2">
      <c r="A162" s="474"/>
      <c r="B162" s="455"/>
      <c r="C162" s="456"/>
      <c r="D162" s="456"/>
      <c r="E162" s="456"/>
      <c r="F162" s="456"/>
      <c r="G162" s="457"/>
      <c r="H162" s="455"/>
      <c r="I162" s="457"/>
      <c r="J162" s="500"/>
      <c r="K162" s="500"/>
      <c r="L162" s="500"/>
    </row>
    <row r="163" spans="1:12" x14ac:dyDescent="0.2">
      <c r="A163" s="474"/>
      <c r="B163" s="455"/>
      <c r="C163" s="456"/>
      <c r="D163" s="456"/>
      <c r="E163" s="456"/>
      <c r="F163" s="456"/>
      <c r="G163" s="457"/>
      <c r="H163" s="455"/>
      <c r="I163" s="457"/>
      <c r="J163" s="500"/>
      <c r="K163" s="500"/>
      <c r="L163" s="500"/>
    </row>
    <row r="164" spans="1:12" ht="13.5" customHeight="1" x14ac:dyDescent="0.2">
      <c r="A164" s="474"/>
      <c r="B164" s="455"/>
      <c r="C164" s="456"/>
      <c r="D164" s="456"/>
      <c r="E164" s="456"/>
      <c r="F164" s="456"/>
      <c r="G164" s="457"/>
      <c r="H164" s="455"/>
      <c r="I164" s="457"/>
      <c r="J164" s="500"/>
      <c r="K164" s="500"/>
      <c r="L164" s="500"/>
    </row>
    <row r="165" spans="1:12" x14ac:dyDescent="0.2">
      <c r="A165" s="474"/>
      <c r="B165" s="455"/>
      <c r="C165" s="456"/>
      <c r="D165" s="456"/>
      <c r="E165" s="456"/>
      <c r="F165" s="456"/>
      <c r="G165" s="457"/>
      <c r="H165" s="455"/>
      <c r="I165" s="457"/>
      <c r="J165" s="500"/>
      <c r="K165" s="500"/>
      <c r="L165" s="500"/>
    </row>
    <row r="166" spans="1:12" x14ac:dyDescent="0.2">
      <c r="A166" s="474"/>
      <c r="B166" s="455"/>
      <c r="C166" s="456"/>
      <c r="D166" s="456"/>
      <c r="E166" s="456"/>
      <c r="F166" s="456"/>
      <c r="G166" s="457"/>
      <c r="H166" s="455"/>
      <c r="I166" s="457"/>
      <c r="J166" s="500"/>
      <c r="K166" s="500"/>
      <c r="L166" s="500"/>
    </row>
    <row r="167" spans="1:12" x14ac:dyDescent="0.2">
      <c r="A167" s="474"/>
      <c r="B167" s="455"/>
      <c r="C167" s="456"/>
      <c r="D167" s="456"/>
      <c r="E167" s="456"/>
      <c r="F167" s="456"/>
      <c r="G167" s="457"/>
      <c r="H167" s="455"/>
      <c r="I167" s="457"/>
      <c r="J167" s="500"/>
      <c r="K167" s="500"/>
      <c r="L167" s="500"/>
    </row>
    <row r="168" spans="1:12" x14ac:dyDescent="0.2">
      <c r="A168" s="474"/>
      <c r="B168" s="455"/>
      <c r="C168" s="456"/>
      <c r="D168" s="456"/>
      <c r="E168" s="456"/>
      <c r="F168" s="456"/>
      <c r="G168" s="457"/>
      <c r="H168" s="455"/>
      <c r="I168" s="457"/>
      <c r="J168" s="500"/>
      <c r="K168" s="500"/>
      <c r="L168" s="500"/>
    </row>
    <row r="169" spans="1:12" x14ac:dyDescent="0.2">
      <c r="A169" s="474"/>
      <c r="B169" s="455"/>
      <c r="C169" s="456"/>
      <c r="D169" s="456"/>
      <c r="E169" s="456"/>
      <c r="F169" s="456"/>
      <c r="G169" s="457"/>
      <c r="H169" s="455"/>
      <c r="I169" s="457"/>
      <c r="J169" s="500"/>
      <c r="K169" s="500"/>
      <c r="L169" s="500"/>
    </row>
    <row r="170" spans="1:12" x14ac:dyDescent="0.2">
      <c r="A170" s="498"/>
      <c r="B170" s="458"/>
      <c r="C170" s="459"/>
      <c r="D170" s="459"/>
      <c r="E170" s="459"/>
      <c r="F170" s="459"/>
      <c r="G170" s="460"/>
      <c r="H170" s="458"/>
      <c r="I170" s="460"/>
      <c r="J170" s="501"/>
      <c r="K170" s="501"/>
      <c r="L170" s="501"/>
    </row>
    <row r="171" spans="1:12" ht="13.5" customHeight="1" x14ac:dyDescent="0.2">
      <c r="A171" s="474"/>
      <c r="B171" s="521" t="s">
        <v>143</v>
      </c>
      <c r="C171" s="514"/>
      <c r="D171" s="514"/>
      <c r="E171" s="514"/>
      <c r="F171" s="514"/>
      <c r="G171" s="515"/>
      <c r="H171" s="495" t="s">
        <v>144</v>
      </c>
      <c r="I171" s="497"/>
      <c r="J171" s="444" t="s">
        <v>16</v>
      </c>
      <c r="K171" s="444" t="s">
        <v>185</v>
      </c>
      <c r="L171" s="444" t="s">
        <v>16</v>
      </c>
    </row>
    <row r="172" spans="1:12" x14ac:dyDescent="0.2">
      <c r="A172" s="474"/>
      <c r="B172" s="488"/>
      <c r="C172" s="486"/>
      <c r="D172" s="486"/>
      <c r="E172" s="486"/>
      <c r="F172" s="486"/>
      <c r="G172" s="487"/>
      <c r="H172" s="455"/>
      <c r="I172" s="457"/>
      <c r="J172" s="445"/>
      <c r="K172" s="445"/>
      <c r="L172" s="445"/>
    </row>
    <row r="173" spans="1:12" x14ac:dyDescent="0.2">
      <c r="A173" s="474"/>
      <c r="B173" s="488"/>
      <c r="C173" s="486"/>
      <c r="D173" s="486"/>
      <c r="E173" s="486"/>
      <c r="F173" s="486"/>
      <c r="G173" s="487"/>
      <c r="H173" s="455"/>
      <c r="I173" s="457"/>
      <c r="J173" s="450"/>
      <c r="K173" s="445"/>
      <c r="L173" s="445"/>
    </row>
    <row r="174" spans="1:12" x14ac:dyDescent="0.2">
      <c r="A174" s="474"/>
      <c r="B174" s="470" t="s">
        <v>329</v>
      </c>
      <c r="C174" s="471"/>
      <c r="D174" s="471"/>
      <c r="E174" s="471"/>
      <c r="F174" s="471"/>
      <c r="G174" s="472"/>
      <c r="H174" s="470" t="s">
        <v>19</v>
      </c>
      <c r="I174" s="472"/>
      <c r="J174" s="500"/>
      <c r="K174" s="499"/>
      <c r="L174" s="499"/>
    </row>
    <row r="175" spans="1:12" x14ac:dyDescent="0.2">
      <c r="A175" s="474"/>
      <c r="B175" s="455"/>
      <c r="C175" s="456"/>
      <c r="D175" s="456"/>
      <c r="E175" s="456"/>
      <c r="F175" s="456"/>
      <c r="G175" s="457"/>
      <c r="H175" s="455"/>
      <c r="I175" s="457"/>
      <c r="J175" s="500"/>
      <c r="K175" s="500"/>
      <c r="L175" s="500"/>
    </row>
    <row r="176" spans="1:12" x14ac:dyDescent="0.2">
      <c r="A176" s="474"/>
      <c r="B176" s="455"/>
      <c r="C176" s="456"/>
      <c r="D176" s="456"/>
      <c r="E176" s="456"/>
      <c r="F176" s="456"/>
      <c r="G176" s="457"/>
      <c r="H176" s="455"/>
      <c r="I176" s="457"/>
      <c r="J176" s="500"/>
      <c r="K176" s="500"/>
      <c r="L176" s="500"/>
    </row>
    <row r="177" spans="1:12" x14ac:dyDescent="0.2">
      <c r="A177" s="474"/>
      <c r="B177" s="455"/>
      <c r="C177" s="456"/>
      <c r="D177" s="456"/>
      <c r="E177" s="456"/>
      <c r="F177" s="456"/>
      <c r="G177" s="457"/>
      <c r="H177" s="455"/>
      <c r="I177" s="457"/>
      <c r="J177" s="500"/>
      <c r="K177" s="500"/>
      <c r="L177" s="500"/>
    </row>
    <row r="178" spans="1:12" ht="13.5" customHeight="1" x14ac:dyDescent="0.2">
      <c r="A178" s="474"/>
      <c r="B178" s="455"/>
      <c r="C178" s="456"/>
      <c r="D178" s="456"/>
      <c r="E178" s="456"/>
      <c r="F178" s="456"/>
      <c r="G178" s="457"/>
      <c r="H178" s="455"/>
      <c r="I178" s="457"/>
      <c r="J178" s="500"/>
      <c r="K178" s="500"/>
      <c r="L178" s="500"/>
    </row>
    <row r="179" spans="1:12" x14ac:dyDescent="0.2">
      <c r="A179" s="474"/>
      <c r="B179" s="455"/>
      <c r="C179" s="456"/>
      <c r="D179" s="456"/>
      <c r="E179" s="456"/>
      <c r="F179" s="456"/>
      <c r="G179" s="457"/>
      <c r="H179" s="455"/>
      <c r="I179" s="457"/>
      <c r="J179" s="500"/>
      <c r="K179" s="500"/>
      <c r="L179" s="500"/>
    </row>
    <row r="180" spans="1:12" ht="13.5" customHeight="1" x14ac:dyDescent="0.2">
      <c r="A180" s="474"/>
      <c r="B180" s="455"/>
      <c r="C180" s="456"/>
      <c r="D180" s="456"/>
      <c r="E180" s="456"/>
      <c r="F180" s="456"/>
      <c r="G180" s="457"/>
      <c r="H180" s="455"/>
      <c r="I180" s="457"/>
      <c r="J180" s="500"/>
      <c r="K180" s="500"/>
      <c r="L180" s="500"/>
    </row>
    <row r="181" spans="1:12" x14ac:dyDescent="0.2">
      <c r="A181" s="474"/>
      <c r="B181" s="455"/>
      <c r="C181" s="456"/>
      <c r="D181" s="456"/>
      <c r="E181" s="456"/>
      <c r="F181" s="456"/>
      <c r="G181" s="457"/>
      <c r="H181" s="455"/>
      <c r="I181" s="457"/>
      <c r="J181" s="500"/>
      <c r="K181" s="500"/>
      <c r="L181" s="500"/>
    </row>
    <row r="182" spans="1:12" x14ac:dyDescent="0.2">
      <c r="A182" s="474"/>
      <c r="B182" s="458"/>
      <c r="C182" s="459"/>
      <c r="D182" s="459"/>
      <c r="E182" s="459"/>
      <c r="F182" s="459"/>
      <c r="G182" s="460"/>
      <c r="H182" s="458"/>
      <c r="I182" s="460"/>
      <c r="J182" s="501"/>
      <c r="K182" s="501"/>
      <c r="L182" s="501"/>
    </row>
    <row r="183" spans="1:12" x14ac:dyDescent="0.2">
      <c r="A183" s="474"/>
      <c r="B183" s="495" t="s">
        <v>145</v>
      </c>
      <c r="C183" s="496"/>
      <c r="D183" s="496"/>
      <c r="E183" s="496"/>
      <c r="F183" s="496"/>
      <c r="G183" s="497"/>
      <c r="H183" s="495" t="s">
        <v>20</v>
      </c>
      <c r="I183" s="497"/>
      <c r="J183" s="444" t="s">
        <v>185</v>
      </c>
      <c r="K183" s="444" t="s">
        <v>16</v>
      </c>
      <c r="L183" s="444" t="s">
        <v>16</v>
      </c>
    </row>
    <row r="184" spans="1:12" x14ac:dyDescent="0.2">
      <c r="A184" s="474"/>
      <c r="B184" s="455"/>
      <c r="C184" s="456"/>
      <c r="D184" s="456"/>
      <c r="E184" s="456"/>
      <c r="F184" s="456"/>
      <c r="G184" s="457"/>
      <c r="H184" s="455"/>
      <c r="I184" s="457"/>
      <c r="J184" s="445"/>
      <c r="K184" s="445"/>
      <c r="L184" s="445"/>
    </row>
    <row r="185" spans="1:12" x14ac:dyDescent="0.2">
      <c r="A185" s="474"/>
      <c r="B185" s="455"/>
      <c r="C185" s="456"/>
      <c r="D185" s="456"/>
      <c r="E185" s="456"/>
      <c r="F185" s="456"/>
      <c r="G185" s="457"/>
      <c r="H185" s="455"/>
      <c r="I185" s="457"/>
      <c r="J185" s="445"/>
      <c r="K185" s="445"/>
      <c r="L185" s="445"/>
    </row>
    <row r="186" spans="1:12" x14ac:dyDescent="0.2">
      <c r="A186" s="474"/>
      <c r="B186" s="455"/>
      <c r="C186" s="456"/>
      <c r="D186" s="456"/>
      <c r="E186" s="456"/>
      <c r="F186" s="456"/>
      <c r="G186" s="457"/>
      <c r="H186" s="519"/>
      <c r="I186" s="520"/>
      <c r="J186" s="445"/>
      <c r="K186" s="450"/>
      <c r="L186" s="445"/>
    </row>
    <row r="187" spans="1:12" x14ac:dyDescent="0.2">
      <c r="A187" s="474"/>
      <c r="B187" s="470" t="s">
        <v>93</v>
      </c>
      <c r="C187" s="471"/>
      <c r="D187" s="471"/>
      <c r="E187" s="471"/>
      <c r="F187" s="471"/>
      <c r="G187" s="472"/>
      <c r="H187" s="455" t="s">
        <v>21</v>
      </c>
      <c r="I187" s="457"/>
      <c r="J187" s="502" t="s">
        <v>16</v>
      </c>
      <c r="K187" s="502" t="s">
        <v>185</v>
      </c>
      <c r="L187" s="502" t="s">
        <v>16</v>
      </c>
    </row>
    <row r="188" spans="1:12" x14ac:dyDescent="0.2">
      <c r="A188" s="474"/>
      <c r="B188" s="455"/>
      <c r="C188" s="456"/>
      <c r="D188" s="456"/>
      <c r="E188" s="456"/>
      <c r="F188" s="456"/>
      <c r="G188" s="457"/>
      <c r="H188" s="455"/>
      <c r="I188" s="457"/>
      <c r="J188" s="503"/>
      <c r="K188" s="503"/>
      <c r="L188" s="503"/>
    </row>
    <row r="189" spans="1:12" x14ac:dyDescent="0.2">
      <c r="A189" s="474"/>
      <c r="B189" s="455"/>
      <c r="C189" s="456"/>
      <c r="D189" s="456"/>
      <c r="E189" s="456"/>
      <c r="F189" s="456"/>
      <c r="G189" s="457"/>
      <c r="H189" s="455"/>
      <c r="I189" s="457"/>
      <c r="J189" s="503"/>
      <c r="K189" s="503"/>
      <c r="L189" s="503"/>
    </row>
    <row r="190" spans="1:12" ht="13.5" customHeight="1" x14ac:dyDescent="0.2">
      <c r="A190" s="474"/>
      <c r="B190" s="455"/>
      <c r="C190" s="456"/>
      <c r="D190" s="456"/>
      <c r="E190" s="456"/>
      <c r="F190" s="456"/>
      <c r="G190" s="457"/>
      <c r="H190" s="455"/>
      <c r="I190" s="457"/>
      <c r="J190" s="503"/>
      <c r="K190" s="503"/>
      <c r="L190" s="503"/>
    </row>
    <row r="191" spans="1:12" x14ac:dyDescent="0.2">
      <c r="A191" s="474"/>
      <c r="B191" s="455"/>
      <c r="C191" s="456"/>
      <c r="D191" s="456"/>
      <c r="E191" s="456"/>
      <c r="F191" s="456"/>
      <c r="G191" s="457"/>
      <c r="H191" s="455"/>
      <c r="I191" s="457"/>
      <c r="J191" s="503"/>
      <c r="K191" s="503"/>
      <c r="L191" s="503"/>
    </row>
    <row r="192" spans="1:12" x14ac:dyDescent="0.2">
      <c r="A192" s="498"/>
      <c r="B192" s="458"/>
      <c r="C192" s="459"/>
      <c r="D192" s="459"/>
      <c r="E192" s="459"/>
      <c r="F192" s="459"/>
      <c r="G192" s="460"/>
      <c r="H192" s="458"/>
      <c r="I192" s="460"/>
      <c r="J192" s="504"/>
      <c r="K192" s="504"/>
      <c r="L192" s="504"/>
    </row>
    <row r="193" spans="1:12" ht="13.5" customHeight="1" x14ac:dyDescent="0.2">
      <c r="A193" s="473" t="s">
        <v>308</v>
      </c>
      <c r="B193" s="495" t="s">
        <v>94</v>
      </c>
      <c r="C193" s="514"/>
      <c r="D193" s="514"/>
      <c r="E193" s="514"/>
      <c r="F193" s="514"/>
      <c r="G193" s="515"/>
      <c r="H193" s="495" t="s">
        <v>22</v>
      </c>
      <c r="I193" s="497"/>
      <c r="J193" s="443" t="s">
        <v>16</v>
      </c>
      <c r="K193" s="443" t="s">
        <v>16</v>
      </c>
      <c r="L193" s="443" t="s">
        <v>16</v>
      </c>
    </row>
    <row r="194" spans="1:12" x14ac:dyDescent="0.2">
      <c r="A194" s="474"/>
      <c r="B194" s="488"/>
      <c r="C194" s="486"/>
      <c r="D194" s="486"/>
      <c r="E194" s="486"/>
      <c r="F194" s="486"/>
      <c r="G194" s="487"/>
      <c r="H194" s="455"/>
      <c r="I194" s="457"/>
      <c r="J194" s="443"/>
      <c r="K194" s="443"/>
      <c r="L194" s="443"/>
    </row>
    <row r="195" spans="1:12" x14ac:dyDescent="0.2">
      <c r="A195" s="474"/>
      <c r="B195" s="488"/>
      <c r="C195" s="486"/>
      <c r="D195" s="486"/>
      <c r="E195" s="486"/>
      <c r="F195" s="486"/>
      <c r="G195" s="487"/>
      <c r="H195" s="455"/>
      <c r="I195" s="457"/>
      <c r="J195" s="443"/>
      <c r="K195" s="443"/>
      <c r="L195" s="443"/>
    </row>
    <row r="196" spans="1:12" x14ac:dyDescent="0.2">
      <c r="A196" s="474"/>
      <c r="B196" s="488"/>
      <c r="C196" s="486"/>
      <c r="D196" s="486"/>
      <c r="E196" s="486"/>
      <c r="F196" s="486"/>
      <c r="G196" s="487"/>
      <c r="H196" s="455"/>
      <c r="I196" s="457"/>
      <c r="J196" s="443"/>
      <c r="K196" s="443"/>
      <c r="L196" s="443"/>
    </row>
    <row r="197" spans="1:12" x14ac:dyDescent="0.2">
      <c r="A197" s="474"/>
      <c r="B197" s="516"/>
      <c r="C197" s="517"/>
      <c r="D197" s="517"/>
      <c r="E197" s="517"/>
      <c r="F197" s="517"/>
      <c r="G197" s="518"/>
      <c r="H197" s="519"/>
      <c r="I197" s="520"/>
      <c r="J197" s="452"/>
      <c r="K197" s="452"/>
      <c r="L197" s="444"/>
    </row>
    <row r="198" spans="1:12" x14ac:dyDescent="0.2">
      <c r="A198" s="474"/>
      <c r="B198" s="470" t="s">
        <v>146</v>
      </c>
      <c r="C198" s="522"/>
      <c r="D198" s="522"/>
      <c r="E198" s="522"/>
      <c r="F198" s="522"/>
      <c r="G198" s="523"/>
      <c r="H198" s="455" t="s">
        <v>23</v>
      </c>
      <c r="I198" s="457"/>
      <c r="J198" s="442" t="s">
        <v>16</v>
      </c>
      <c r="K198" s="448" t="s">
        <v>16</v>
      </c>
      <c r="L198" s="448" t="s">
        <v>16</v>
      </c>
    </row>
    <row r="199" spans="1:12" ht="13.5" customHeight="1" x14ac:dyDescent="0.2">
      <c r="A199" s="474"/>
      <c r="B199" s="488"/>
      <c r="C199" s="486"/>
      <c r="D199" s="486"/>
      <c r="E199" s="486"/>
      <c r="F199" s="486"/>
      <c r="G199" s="487"/>
      <c r="H199" s="455"/>
      <c r="I199" s="457"/>
      <c r="J199" s="443"/>
      <c r="K199" s="443"/>
      <c r="L199" s="443"/>
    </row>
    <row r="200" spans="1:12" x14ac:dyDescent="0.2">
      <c r="A200" s="474"/>
      <c r="B200" s="488"/>
      <c r="C200" s="486"/>
      <c r="D200" s="486"/>
      <c r="E200" s="486"/>
      <c r="F200" s="486"/>
      <c r="G200" s="487"/>
      <c r="H200" s="455"/>
      <c r="I200" s="457"/>
      <c r="J200" s="443"/>
      <c r="K200" s="443"/>
      <c r="L200" s="443"/>
    </row>
    <row r="201" spans="1:12" x14ac:dyDescent="0.2">
      <c r="A201" s="474"/>
      <c r="B201" s="488"/>
      <c r="C201" s="486"/>
      <c r="D201" s="486"/>
      <c r="E201" s="486"/>
      <c r="F201" s="486"/>
      <c r="G201" s="487"/>
      <c r="H201" s="455"/>
      <c r="I201" s="457"/>
      <c r="J201" s="443"/>
      <c r="K201" s="443"/>
      <c r="L201" s="443"/>
    </row>
    <row r="202" spans="1:12" x14ac:dyDescent="0.2">
      <c r="A202" s="474"/>
      <c r="B202" s="488"/>
      <c r="C202" s="486"/>
      <c r="D202" s="486"/>
      <c r="E202" s="486"/>
      <c r="F202" s="486"/>
      <c r="G202" s="487"/>
      <c r="H202" s="455"/>
      <c r="I202" s="457"/>
      <c r="J202" s="443"/>
      <c r="K202" s="443"/>
      <c r="L202" s="443"/>
    </row>
    <row r="203" spans="1:12" x14ac:dyDescent="0.2">
      <c r="A203" s="474"/>
      <c r="B203" s="488"/>
      <c r="C203" s="486"/>
      <c r="D203" s="486"/>
      <c r="E203" s="486"/>
      <c r="F203" s="486"/>
      <c r="G203" s="487"/>
      <c r="H203" s="455"/>
      <c r="I203" s="457"/>
      <c r="J203" s="443"/>
      <c r="K203" s="443"/>
      <c r="L203" s="443"/>
    </row>
    <row r="204" spans="1:12" ht="13.5" customHeight="1" x14ac:dyDescent="0.2">
      <c r="A204" s="474"/>
      <c r="B204" s="488"/>
      <c r="C204" s="486"/>
      <c r="D204" s="486"/>
      <c r="E204" s="486"/>
      <c r="F204" s="486"/>
      <c r="G204" s="487"/>
      <c r="H204" s="455"/>
      <c r="I204" s="457"/>
      <c r="J204" s="443"/>
      <c r="K204" s="443"/>
      <c r="L204" s="443"/>
    </row>
    <row r="205" spans="1:12" x14ac:dyDescent="0.2">
      <c r="A205" s="474"/>
      <c r="B205" s="516"/>
      <c r="C205" s="517"/>
      <c r="D205" s="517"/>
      <c r="E205" s="517"/>
      <c r="F205" s="517"/>
      <c r="G205" s="518"/>
      <c r="H205" s="455"/>
      <c r="I205" s="457"/>
      <c r="J205" s="444"/>
      <c r="K205" s="452"/>
      <c r="L205" s="452"/>
    </row>
    <row r="206" spans="1:12" x14ac:dyDescent="0.2">
      <c r="A206" s="474"/>
      <c r="B206" s="483" t="s">
        <v>95</v>
      </c>
      <c r="C206" s="504"/>
      <c r="D206" s="504"/>
      <c r="E206" s="504"/>
      <c r="F206" s="504"/>
      <c r="G206" s="504"/>
      <c r="H206" s="475" t="s">
        <v>96</v>
      </c>
      <c r="I206" s="475"/>
      <c r="J206" s="448" t="s">
        <v>185</v>
      </c>
      <c r="K206" s="442" t="s">
        <v>16</v>
      </c>
      <c r="L206" s="442" t="s">
        <v>16</v>
      </c>
    </row>
    <row r="207" spans="1:12" x14ac:dyDescent="0.2">
      <c r="A207" s="474"/>
      <c r="B207" s="468"/>
      <c r="C207" s="468"/>
      <c r="D207" s="468"/>
      <c r="E207" s="468"/>
      <c r="F207" s="468"/>
      <c r="G207" s="468"/>
      <c r="H207" s="467"/>
      <c r="I207" s="467"/>
      <c r="J207" s="443"/>
      <c r="K207" s="443"/>
      <c r="L207" s="443"/>
    </row>
    <row r="208" spans="1:12" x14ac:dyDescent="0.2">
      <c r="A208" s="474"/>
      <c r="B208" s="469"/>
      <c r="C208" s="469"/>
      <c r="D208" s="469"/>
      <c r="E208" s="469"/>
      <c r="F208" s="469"/>
      <c r="G208" s="469"/>
      <c r="H208" s="477"/>
      <c r="I208" s="477"/>
      <c r="J208" s="444"/>
      <c r="K208" s="444"/>
      <c r="L208" s="444"/>
    </row>
    <row r="209" spans="1:12" x14ac:dyDescent="0.2">
      <c r="A209" s="474"/>
      <c r="B209" s="470" t="s">
        <v>97</v>
      </c>
      <c r="C209" s="471"/>
      <c r="D209" s="471"/>
      <c r="E209" s="471"/>
      <c r="F209" s="471"/>
      <c r="G209" s="472"/>
      <c r="H209" s="475" t="s">
        <v>24</v>
      </c>
      <c r="I209" s="475"/>
      <c r="J209" s="448" t="s">
        <v>16</v>
      </c>
      <c r="K209" s="448" t="s">
        <v>16</v>
      </c>
      <c r="L209" s="448" t="s">
        <v>185</v>
      </c>
    </row>
    <row r="210" spans="1:12" x14ac:dyDescent="0.2">
      <c r="A210" s="474"/>
      <c r="B210" s="455"/>
      <c r="C210" s="456"/>
      <c r="D210" s="456"/>
      <c r="E210" s="456"/>
      <c r="F210" s="456"/>
      <c r="G210" s="457"/>
      <c r="H210" s="467"/>
      <c r="I210" s="467"/>
      <c r="J210" s="443"/>
      <c r="K210" s="443"/>
      <c r="L210" s="443"/>
    </row>
    <row r="211" spans="1:12" x14ac:dyDescent="0.2">
      <c r="A211" s="474"/>
      <c r="B211" s="455"/>
      <c r="C211" s="456"/>
      <c r="D211" s="456"/>
      <c r="E211" s="456"/>
      <c r="F211" s="456"/>
      <c r="G211" s="457"/>
      <c r="H211" s="467"/>
      <c r="I211" s="467"/>
      <c r="J211" s="443"/>
      <c r="K211" s="443"/>
      <c r="L211" s="443"/>
    </row>
    <row r="212" spans="1:12" ht="13.5" customHeight="1" x14ac:dyDescent="0.2">
      <c r="A212" s="474"/>
      <c r="B212" s="455"/>
      <c r="C212" s="456"/>
      <c r="D212" s="456"/>
      <c r="E212" s="456"/>
      <c r="F212" s="456"/>
      <c r="G212" s="457"/>
      <c r="H212" s="467"/>
      <c r="I212" s="467"/>
      <c r="J212" s="443"/>
      <c r="K212" s="443"/>
      <c r="L212" s="443"/>
    </row>
    <row r="213" spans="1:12" x14ac:dyDescent="0.2">
      <c r="A213" s="474"/>
      <c r="B213" s="455"/>
      <c r="C213" s="456"/>
      <c r="D213" s="456"/>
      <c r="E213" s="456"/>
      <c r="F213" s="456"/>
      <c r="G213" s="457"/>
      <c r="H213" s="478"/>
      <c r="I213" s="478"/>
      <c r="J213" s="444"/>
      <c r="K213" s="444"/>
      <c r="L213" s="444"/>
    </row>
    <row r="214" spans="1:12" x14ac:dyDescent="0.2">
      <c r="A214" s="474"/>
      <c r="B214" s="470" t="s">
        <v>147</v>
      </c>
      <c r="C214" s="471"/>
      <c r="D214" s="471"/>
      <c r="E214" s="471"/>
      <c r="F214" s="471"/>
      <c r="G214" s="472"/>
      <c r="H214" s="455" t="s">
        <v>25</v>
      </c>
      <c r="I214" s="487"/>
      <c r="J214" s="525"/>
      <c r="K214" s="499"/>
      <c r="L214" s="527"/>
    </row>
    <row r="215" spans="1:12" ht="13.5" customHeight="1" x14ac:dyDescent="0.2">
      <c r="A215" s="474"/>
      <c r="B215" s="455"/>
      <c r="C215" s="456"/>
      <c r="D215" s="456"/>
      <c r="E215" s="456"/>
      <c r="F215" s="456"/>
      <c r="G215" s="457"/>
      <c r="H215" s="488"/>
      <c r="I215" s="487"/>
      <c r="J215" s="526"/>
      <c r="K215" s="500"/>
      <c r="L215" s="528"/>
    </row>
    <row r="216" spans="1:12" x14ac:dyDescent="0.2">
      <c r="A216" s="474"/>
      <c r="B216" s="455"/>
      <c r="C216" s="456"/>
      <c r="D216" s="456"/>
      <c r="E216" s="456"/>
      <c r="F216" s="456"/>
      <c r="G216" s="457"/>
      <c r="H216" s="488"/>
      <c r="I216" s="487"/>
      <c r="J216" s="526"/>
      <c r="K216" s="500"/>
      <c r="L216" s="528"/>
    </row>
    <row r="217" spans="1:12" x14ac:dyDescent="0.2">
      <c r="A217" s="474"/>
      <c r="B217" s="455"/>
      <c r="C217" s="456"/>
      <c r="D217" s="456"/>
      <c r="E217" s="456"/>
      <c r="F217" s="456"/>
      <c r="G217" s="457"/>
      <c r="H217" s="488"/>
      <c r="I217" s="487"/>
      <c r="J217" s="526"/>
      <c r="K217" s="500"/>
      <c r="L217" s="528"/>
    </row>
    <row r="218" spans="1:12" x14ac:dyDescent="0.2">
      <c r="A218" s="474"/>
      <c r="B218" s="455"/>
      <c r="C218" s="456"/>
      <c r="D218" s="456"/>
      <c r="E218" s="456"/>
      <c r="F218" s="456"/>
      <c r="G218" s="457"/>
      <c r="H218" s="488"/>
      <c r="I218" s="487"/>
      <c r="J218" s="526"/>
      <c r="K218" s="500"/>
      <c r="L218" s="528"/>
    </row>
    <row r="219" spans="1:12" x14ac:dyDescent="0.2">
      <c r="A219" s="474"/>
      <c r="B219" s="455"/>
      <c r="C219" s="456"/>
      <c r="D219" s="456"/>
      <c r="E219" s="456"/>
      <c r="F219" s="456"/>
      <c r="G219" s="457"/>
      <c r="H219" s="488"/>
      <c r="I219" s="487"/>
      <c r="J219" s="526"/>
      <c r="K219" s="500"/>
      <c r="L219" s="528"/>
    </row>
    <row r="220" spans="1:12" ht="13.5" customHeight="1" x14ac:dyDescent="0.2">
      <c r="A220" s="474"/>
      <c r="B220" s="455"/>
      <c r="C220" s="456"/>
      <c r="D220" s="456"/>
      <c r="E220" s="456"/>
      <c r="F220" s="456"/>
      <c r="G220" s="457"/>
      <c r="H220" s="488"/>
      <c r="I220" s="487"/>
      <c r="J220" s="526"/>
      <c r="K220" s="500"/>
      <c r="L220" s="528"/>
    </row>
    <row r="221" spans="1:12" x14ac:dyDescent="0.2">
      <c r="A221" s="474"/>
      <c r="B221" s="455"/>
      <c r="C221" s="456"/>
      <c r="D221" s="456"/>
      <c r="E221" s="456"/>
      <c r="F221" s="456"/>
      <c r="G221" s="457"/>
      <c r="H221" s="488"/>
      <c r="I221" s="487"/>
      <c r="J221" s="526"/>
      <c r="K221" s="500"/>
      <c r="L221" s="528"/>
    </row>
    <row r="222" spans="1:12" x14ac:dyDescent="0.2">
      <c r="A222" s="474"/>
      <c r="B222" s="519"/>
      <c r="C222" s="524"/>
      <c r="D222" s="524"/>
      <c r="E222" s="524"/>
      <c r="F222" s="524"/>
      <c r="G222" s="520"/>
      <c r="H222" s="488"/>
      <c r="I222" s="487"/>
      <c r="J222" s="526"/>
      <c r="K222" s="500"/>
      <c r="L222" s="528"/>
    </row>
    <row r="223" spans="1:12" x14ac:dyDescent="0.2">
      <c r="A223" s="163"/>
      <c r="B223" s="455" t="s">
        <v>190</v>
      </c>
      <c r="C223" s="456"/>
      <c r="D223" s="456"/>
      <c r="E223" s="456"/>
      <c r="F223" s="456"/>
      <c r="G223" s="457"/>
      <c r="H223" s="470" t="s">
        <v>26</v>
      </c>
      <c r="I223" s="472"/>
      <c r="J223" s="449" t="s">
        <v>185</v>
      </c>
      <c r="K223" s="449" t="s">
        <v>16</v>
      </c>
      <c r="L223" s="449" t="s">
        <v>16</v>
      </c>
    </row>
    <row r="224" spans="1:12" x14ac:dyDescent="0.2">
      <c r="A224" s="163"/>
      <c r="B224" s="455"/>
      <c r="C224" s="456"/>
      <c r="D224" s="456"/>
      <c r="E224" s="456"/>
      <c r="F224" s="456"/>
      <c r="G224" s="457"/>
      <c r="H224" s="455"/>
      <c r="I224" s="457"/>
      <c r="J224" s="445"/>
      <c r="K224" s="445"/>
      <c r="L224" s="445"/>
    </row>
    <row r="225" spans="1:12" x14ac:dyDescent="0.2">
      <c r="A225" s="163"/>
      <c r="B225" s="455"/>
      <c r="C225" s="456"/>
      <c r="D225" s="456"/>
      <c r="E225" s="456"/>
      <c r="F225" s="456"/>
      <c r="G225" s="457"/>
      <c r="H225" s="455"/>
      <c r="I225" s="457"/>
      <c r="J225" s="445"/>
      <c r="K225" s="445"/>
      <c r="L225" s="445"/>
    </row>
    <row r="226" spans="1:12" x14ac:dyDescent="0.2">
      <c r="A226" s="164"/>
      <c r="B226" s="458"/>
      <c r="C226" s="459"/>
      <c r="D226" s="459"/>
      <c r="E226" s="459"/>
      <c r="F226" s="459"/>
      <c r="G226" s="460"/>
      <c r="H226" s="458"/>
      <c r="I226" s="460"/>
      <c r="J226" s="442"/>
      <c r="K226" s="442"/>
      <c r="L226" s="442"/>
    </row>
    <row r="227" spans="1:12" ht="13.5" customHeight="1" x14ac:dyDescent="0.2">
      <c r="A227" s="474"/>
      <c r="B227" s="495" t="s">
        <v>148</v>
      </c>
      <c r="C227" s="496"/>
      <c r="D227" s="496"/>
      <c r="E227" s="496"/>
      <c r="F227" s="496"/>
      <c r="G227" s="497"/>
      <c r="H227" s="495" t="s">
        <v>98</v>
      </c>
      <c r="I227" s="497"/>
      <c r="J227" s="512"/>
      <c r="K227" s="512"/>
      <c r="L227" s="512"/>
    </row>
    <row r="228" spans="1:12" x14ac:dyDescent="0.2">
      <c r="A228" s="474"/>
      <c r="B228" s="455"/>
      <c r="C228" s="456"/>
      <c r="D228" s="456"/>
      <c r="E228" s="456"/>
      <c r="F228" s="456"/>
      <c r="G228" s="457"/>
      <c r="H228" s="455"/>
      <c r="I228" s="457"/>
      <c r="J228" s="500"/>
      <c r="K228" s="500"/>
      <c r="L228" s="500"/>
    </row>
    <row r="229" spans="1:12" x14ac:dyDescent="0.2">
      <c r="A229" s="474"/>
      <c r="B229" s="455"/>
      <c r="C229" s="456"/>
      <c r="D229" s="456"/>
      <c r="E229" s="456"/>
      <c r="F229" s="456"/>
      <c r="G229" s="457"/>
      <c r="H229" s="455"/>
      <c r="I229" s="457"/>
      <c r="J229" s="500"/>
      <c r="K229" s="500"/>
      <c r="L229" s="500"/>
    </row>
    <row r="230" spans="1:12" x14ac:dyDescent="0.2">
      <c r="A230" s="474"/>
      <c r="B230" s="455"/>
      <c r="C230" s="456"/>
      <c r="D230" s="456"/>
      <c r="E230" s="456"/>
      <c r="F230" s="456"/>
      <c r="G230" s="457"/>
      <c r="H230" s="455"/>
      <c r="I230" s="457"/>
      <c r="J230" s="500"/>
      <c r="K230" s="500"/>
      <c r="L230" s="500"/>
    </row>
    <row r="231" spans="1:12" ht="13.5" customHeight="1" x14ac:dyDescent="0.2">
      <c r="A231" s="474"/>
      <c r="B231" s="455"/>
      <c r="C231" s="456"/>
      <c r="D231" s="456"/>
      <c r="E231" s="456"/>
      <c r="F231" s="456"/>
      <c r="G231" s="457"/>
      <c r="H231" s="455"/>
      <c r="I231" s="457"/>
      <c r="J231" s="500"/>
      <c r="K231" s="500"/>
      <c r="L231" s="500"/>
    </row>
    <row r="232" spans="1:12" x14ac:dyDescent="0.2">
      <c r="A232" s="474"/>
      <c r="B232" s="455"/>
      <c r="C232" s="456"/>
      <c r="D232" s="456"/>
      <c r="E232" s="456"/>
      <c r="F232" s="456"/>
      <c r="G232" s="457"/>
      <c r="H232" s="455"/>
      <c r="I232" s="457"/>
      <c r="J232" s="500"/>
      <c r="K232" s="500"/>
      <c r="L232" s="500"/>
    </row>
    <row r="233" spans="1:12" x14ac:dyDescent="0.2">
      <c r="A233" s="474"/>
      <c r="B233" s="458"/>
      <c r="C233" s="459"/>
      <c r="D233" s="459"/>
      <c r="E233" s="459"/>
      <c r="F233" s="459"/>
      <c r="G233" s="460"/>
      <c r="H233" s="458"/>
      <c r="I233" s="460"/>
      <c r="J233" s="501"/>
      <c r="K233" s="501"/>
      <c r="L233" s="501"/>
    </row>
    <row r="234" spans="1:12" ht="13.5" customHeight="1" x14ac:dyDescent="0.2">
      <c r="A234" s="165" t="s">
        <v>191</v>
      </c>
      <c r="B234" s="495" t="s">
        <v>99</v>
      </c>
      <c r="C234" s="496"/>
      <c r="D234" s="496"/>
      <c r="E234" s="496"/>
      <c r="F234" s="496"/>
      <c r="G234" s="497"/>
      <c r="H234" s="495" t="s">
        <v>100</v>
      </c>
      <c r="I234" s="497"/>
      <c r="J234" s="444" t="s">
        <v>16</v>
      </c>
      <c r="K234" s="444" t="s">
        <v>16</v>
      </c>
      <c r="L234" s="444" t="s">
        <v>16</v>
      </c>
    </row>
    <row r="235" spans="1:12" ht="13.5" customHeight="1" x14ac:dyDescent="0.2">
      <c r="A235" s="163"/>
      <c r="B235" s="455"/>
      <c r="C235" s="456"/>
      <c r="D235" s="456"/>
      <c r="E235" s="456"/>
      <c r="F235" s="456"/>
      <c r="G235" s="457"/>
      <c r="H235" s="455"/>
      <c r="I235" s="457"/>
      <c r="J235" s="445"/>
      <c r="K235" s="445"/>
      <c r="L235" s="445"/>
    </row>
    <row r="236" spans="1:12" x14ac:dyDescent="0.2">
      <c r="A236" s="163" t="s">
        <v>301</v>
      </c>
      <c r="B236" s="455"/>
      <c r="C236" s="456"/>
      <c r="D236" s="456"/>
      <c r="E236" s="456"/>
      <c r="F236" s="456"/>
      <c r="G236" s="457"/>
      <c r="H236" s="455"/>
      <c r="I236" s="457"/>
      <c r="J236" s="445"/>
      <c r="K236" s="445"/>
      <c r="L236" s="445"/>
    </row>
    <row r="237" spans="1:12" ht="13.5" customHeight="1" x14ac:dyDescent="0.2">
      <c r="A237" s="163" t="s">
        <v>302</v>
      </c>
      <c r="B237" s="455"/>
      <c r="C237" s="456"/>
      <c r="D237" s="456"/>
      <c r="E237" s="456"/>
      <c r="F237" s="456"/>
      <c r="G237" s="457"/>
      <c r="H237" s="455"/>
      <c r="I237" s="457"/>
      <c r="J237" s="445"/>
      <c r="K237" s="445"/>
      <c r="L237" s="445"/>
    </row>
    <row r="238" spans="1:12" x14ac:dyDescent="0.2">
      <c r="A238" s="163" t="s">
        <v>303</v>
      </c>
      <c r="B238" s="455"/>
      <c r="C238" s="456"/>
      <c r="D238" s="456"/>
      <c r="E238" s="456"/>
      <c r="F238" s="456"/>
      <c r="G238" s="457"/>
      <c r="H238" s="455"/>
      <c r="I238" s="457"/>
      <c r="J238" s="450"/>
      <c r="K238" s="450"/>
      <c r="L238" s="450"/>
    </row>
    <row r="239" spans="1:12" ht="32.5" x14ac:dyDescent="0.2">
      <c r="A239" s="163" t="s">
        <v>304</v>
      </c>
      <c r="B239" s="475" t="s">
        <v>101</v>
      </c>
      <c r="C239" s="476"/>
      <c r="D239" s="476"/>
      <c r="E239" s="476"/>
      <c r="F239" s="476"/>
      <c r="G239" s="476"/>
      <c r="H239" s="470" t="s">
        <v>102</v>
      </c>
      <c r="I239" s="472"/>
      <c r="J239" s="442" t="s">
        <v>16</v>
      </c>
      <c r="K239" s="442" t="s">
        <v>16</v>
      </c>
      <c r="L239" s="442" t="s">
        <v>185</v>
      </c>
    </row>
    <row r="240" spans="1:12" ht="22" x14ac:dyDescent="0.2">
      <c r="A240" s="163" t="s">
        <v>305</v>
      </c>
      <c r="B240" s="468"/>
      <c r="C240" s="468"/>
      <c r="D240" s="468"/>
      <c r="E240" s="468"/>
      <c r="F240" s="468"/>
      <c r="G240" s="468"/>
      <c r="H240" s="455"/>
      <c r="I240" s="457"/>
      <c r="J240" s="443"/>
      <c r="K240" s="443"/>
      <c r="L240" s="443"/>
    </row>
    <row r="241" spans="1:12" x14ac:dyDescent="0.2">
      <c r="A241" s="163"/>
      <c r="B241" s="468"/>
      <c r="C241" s="468"/>
      <c r="D241" s="468"/>
      <c r="E241" s="468"/>
      <c r="F241" s="468"/>
      <c r="G241" s="468"/>
      <c r="H241" s="455"/>
      <c r="I241" s="457"/>
      <c r="J241" s="443"/>
      <c r="K241" s="443"/>
      <c r="L241" s="443"/>
    </row>
    <row r="242" spans="1:12" ht="13.5" customHeight="1" x14ac:dyDescent="0.2">
      <c r="A242" s="163"/>
      <c r="B242" s="469"/>
      <c r="C242" s="469"/>
      <c r="D242" s="469"/>
      <c r="E242" s="469"/>
      <c r="F242" s="469"/>
      <c r="G242" s="469"/>
      <c r="H242" s="458"/>
      <c r="I242" s="460"/>
      <c r="J242" s="443"/>
      <c r="K242" s="443"/>
      <c r="L242" s="443"/>
    </row>
    <row r="243" spans="1:12" x14ac:dyDescent="0.2">
      <c r="A243" s="166"/>
      <c r="B243" s="495" t="s">
        <v>330</v>
      </c>
      <c r="C243" s="496"/>
      <c r="D243" s="496"/>
      <c r="E243" s="496"/>
      <c r="F243" s="496"/>
      <c r="G243" s="497"/>
      <c r="H243" s="496" t="s">
        <v>260</v>
      </c>
      <c r="I243" s="497"/>
      <c r="J243" s="444" t="s">
        <v>16</v>
      </c>
      <c r="K243" s="444" t="s">
        <v>185</v>
      </c>
      <c r="L243" s="444" t="s">
        <v>185</v>
      </c>
    </row>
    <row r="244" spans="1:12" x14ac:dyDescent="0.2">
      <c r="A244" s="166"/>
      <c r="B244" s="455"/>
      <c r="C244" s="456"/>
      <c r="D244" s="456"/>
      <c r="E244" s="456"/>
      <c r="F244" s="456"/>
      <c r="G244" s="457"/>
      <c r="H244" s="456"/>
      <c r="I244" s="457"/>
      <c r="J244" s="445"/>
      <c r="K244" s="445"/>
      <c r="L244" s="445"/>
    </row>
    <row r="245" spans="1:12" x14ac:dyDescent="0.2">
      <c r="A245" s="166"/>
      <c r="B245" s="455"/>
      <c r="C245" s="456"/>
      <c r="D245" s="456"/>
      <c r="E245" s="456"/>
      <c r="F245" s="456"/>
      <c r="G245" s="457"/>
      <c r="H245" s="456"/>
      <c r="I245" s="457"/>
      <c r="J245" s="445"/>
      <c r="K245" s="445"/>
      <c r="L245" s="445"/>
    </row>
    <row r="246" spans="1:12" ht="13.5" customHeight="1" x14ac:dyDescent="0.2">
      <c r="A246" s="166"/>
      <c r="B246" s="455"/>
      <c r="C246" s="456"/>
      <c r="D246" s="456"/>
      <c r="E246" s="456"/>
      <c r="F246" s="456"/>
      <c r="G246" s="457"/>
      <c r="H246" s="456"/>
      <c r="I246" s="457"/>
      <c r="J246" s="445"/>
      <c r="K246" s="445"/>
      <c r="L246" s="445"/>
    </row>
    <row r="247" spans="1:12" x14ac:dyDescent="0.2">
      <c r="A247" s="166"/>
      <c r="B247" s="455"/>
      <c r="C247" s="456"/>
      <c r="D247" s="456"/>
      <c r="E247" s="456"/>
      <c r="F247" s="456"/>
      <c r="G247" s="457"/>
      <c r="H247" s="456"/>
      <c r="I247" s="457"/>
      <c r="J247" s="445"/>
      <c r="K247" s="445"/>
      <c r="L247" s="445"/>
    </row>
    <row r="248" spans="1:12" x14ac:dyDescent="0.2">
      <c r="A248" s="166"/>
      <c r="B248" s="455"/>
      <c r="C248" s="456"/>
      <c r="D248" s="456"/>
      <c r="E248" s="456"/>
      <c r="F248" s="456"/>
      <c r="G248" s="457"/>
      <c r="H248" s="456"/>
      <c r="I248" s="457"/>
      <c r="J248" s="445"/>
      <c r="K248" s="445"/>
      <c r="L248" s="445"/>
    </row>
    <row r="249" spans="1:12" ht="13.5" customHeight="1" x14ac:dyDescent="0.2">
      <c r="A249" s="166"/>
      <c r="B249" s="455"/>
      <c r="C249" s="456"/>
      <c r="D249" s="456"/>
      <c r="E249" s="456"/>
      <c r="F249" s="456"/>
      <c r="G249" s="457"/>
      <c r="H249" s="456"/>
      <c r="I249" s="457"/>
      <c r="J249" s="445"/>
      <c r="K249" s="445"/>
      <c r="L249" s="445"/>
    </row>
    <row r="250" spans="1:12" ht="13.5" customHeight="1" x14ac:dyDescent="0.2">
      <c r="A250" s="166"/>
      <c r="B250" s="455"/>
      <c r="C250" s="456"/>
      <c r="D250" s="456"/>
      <c r="E250" s="456"/>
      <c r="F250" s="456"/>
      <c r="G250" s="457"/>
      <c r="H250" s="456"/>
      <c r="I250" s="457"/>
      <c r="J250" s="445"/>
      <c r="K250" s="445"/>
      <c r="L250" s="445"/>
    </row>
    <row r="251" spans="1:12" ht="13.5" customHeight="1" x14ac:dyDescent="0.2">
      <c r="A251" s="166"/>
      <c r="B251" s="455"/>
      <c r="C251" s="456"/>
      <c r="D251" s="456"/>
      <c r="E251" s="456"/>
      <c r="F251" s="456"/>
      <c r="G251" s="457"/>
      <c r="H251" s="456"/>
      <c r="I251" s="457"/>
      <c r="J251" s="445"/>
      <c r="K251" s="445"/>
      <c r="L251" s="445"/>
    </row>
    <row r="252" spans="1:12" ht="13.5" customHeight="1" x14ac:dyDescent="0.2">
      <c r="A252" s="166"/>
      <c r="B252" s="455"/>
      <c r="C252" s="456"/>
      <c r="D252" s="456"/>
      <c r="E252" s="456"/>
      <c r="F252" s="456"/>
      <c r="G252" s="457"/>
      <c r="H252" s="456"/>
      <c r="I252" s="457"/>
      <c r="J252" s="445"/>
      <c r="K252" s="445"/>
      <c r="L252" s="445"/>
    </row>
    <row r="253" spans="1:12" ht="13.5" customHeight="1" x14ac:dyDescent="0.2">
      <c r="A253" s="166"/>
      <c r="B253" s="455"/>
      <c r="C253" s="456"/>
      <c r="D253" s="456"/>
      <c r="E253" s="456"/>
      <c r="F253" s="456"/>
      <c r="G253" s="457"/>
      <c r="H253" s="456"/>
      <c r="I253" s="457"/>
      <c r="J253" s="445"/>
      <c r="K253" s="445"/>
      <c r="L253" s="445"/>
    </row>
    <row r="254" spans="1:12" ht="13.5" customHeight="1" x14ac:dyDescent="0.2">
      <c r="A254" s="166"/>
      <c r="B254" s="455"/>
      <c r="C254" s="456"/>
      <c r="D254" s="456"/>
      <c r="E254" s="456"/>
      <c r="F254" s="456"/>
      <c r="G254" s="457"/>
      <c r="H254" s="456"/>
      <c r="I254" s="457"/>
      <c r="J254" s="445"/>
      <c r="K254" s="445"/>
      <c r="L254" s="445"/>
    </row>
    <row r="255" spans="1:12" ht="13.5" customHeight="1" x14ac:dyDescent="0.2">
      <c r="A255" s="166"/>
      <c r="B255" s="455"/>
      <c r="C255" s="456"/>
      <c r="D255" s="456"/>
      <c r="E255" s="456"/>
      <c r="F255" s="456"/>
      <c r="G255" s="457"/>
      <c r="H255" s="456"/>
      <c r="I255" s="457"/>
      <c r="J255" s="445"/>
      <c r="K255" s="445"/>
      <c r="L255" s="445"/>
    </row>
    <row r="256" spans="1:12" ht="13.5" customHeight="1" x14ac:dyDescent="0.2">
      <c r="A256" s="166"/>
      <c r="B256" s="455"/>
      <c r="C256" s="456"/>
      <c r="D256" s="456"/>
      <c r="E256" s="456"/>
      <c r="F256" s="456"/>
      <c r="G256" s="457"/>
      <c r="H256" s="456"/>
      <c r="I256" s="457"/>
      <c r="J256" s="445"/>
      <c r="K256" s="445"/>
      <c r="L256" s="445"/>
    </row>
    <row r="257" spans="1:12" ht="13.5" customHeight="1" x14ac:dyDescent="0.2">
      <c r="A257" s="166"/>
      <c r="B257" s="455"/>
      <c r="C257" s="456"/>
      <c r="D257" s="456"/>
      <c r="E257" s="456"/>
      <c r="F257" s="456"/>
      <c r="G257" s="457"/>
      <c r="H257" s="456"/>
      <c r="I257" s="457"/>
      <c r="J257" s="445"/>
      <c r="K257" s="445"/>
      <c r="L257" s="445"/>
    </row>
    <row r="258" spans="1:12" ht="13.5" customHeight="1" x14ac:dyDescent="0.2">
      <c r="A258" s="166"/>
      <c r="B258" s="455"/>
      <c r="C258" s="456"/>
      <c r="D258" s="456"/>
      <c r="E258" s="456"/>
      <c r="F258" s="456"/>
      <c r="G258" s="457"/>
      <c r="H258" s="456"/>
      <c r="I258" s="457"/>
      <c r="J258" s="445"/>
      <c r="K258" s="445"/>
      <c r="L258" s="445"/>
    </row>
    <row r="259" spans="1:12" ht="13.5" customHeight="1" x14ac:dyDescent="0.2">
      <c r="A259" s="166"/>
      <c r="B259" s="455"/>
      <c r="C259" s="456"/>
      <c r="D259" s="456"/>
      <c r="E259" s="456"/>
      <c r="F259" s="456"/>
      <c r="G259" s="457"/>
      <c r="H259" s="456"/>
      <c r="I259" s="457"/>
      <c r="J259" s="445"/>
      <c r="K259" s="445"/>
      <c r="L259" s="445"/>
    </row>
    <row r="260" spans="1:12" ht="13.5" customHeight="1" x14ac:dyDescent="0.2">
      <c r="A260" s="166"/>
      <c r="B260" s="455"/>
      <c r="C260" s="456"/>
      <c r="D260" s="456"/>
      <c r="E260" s="456"/>
      <c r="F260" s="456"/>
      <c r="G260" s="457"/>
      <c r="H260" s="456"/>
      <c r="I260" s="457"/>
      <c r="J260" s="445"/>
      <c r="K260" s="445"/>
      <c r="L260" s="445"/>
    </row>
    <row r="261" spans="1:12" x14ac:dyDescent="0.2">
      <c r="A261" s="166"/>
      <c r="B261" s="455"/>
      <c r="C261" s="456"/>
      <c r="D261" s="456"/>
      <c r="E261" s="456"/>
      <c r="F261" s="456"/>
      <c r="G261" s="457"/>
      <c r="H261" s="456"/>
      <c r="I261" s="457"/>
      <c r="J261" s="445"/>
      <c r="K261" s="445"/>
      <c r="L261" s="445"/>
    </row>
    <row r="262" spans="1:12" x14ac:dyDescent="0.2">
      <c r="A262" s="166"/>
      <c r="B262" s="455"/>
      <c r="C262" s="456"/>
      <c r="D262" s="456"/>
      <c r="E262" s="456"/>
      <c r="F262" s="456"/>
      <c r="G262" s="457"/>
      <c r="H262" s="456"/>
      <c r="I262" s="457"/>
      <c r="J262" s="445"/>
      <c r="K262" s="445"/>
      <c r="L262" s="445"/>
    </row>
    <row r="263" spans="1:12" x14ac:dyDescent="0.2">
      <c r="A263" s="166"/>
      <c r="B263" s="455"/>
      <c r="C263" s="456"/>
      <c r="D263" s="456"/>
      <c r="E263" s="456"/>
      <c r="F263" s="456"/>
      <c r="G263" s="457"/>
      <c r="H263" s="456"/>
      <c r="I263" s="457"/>
      <c r="J263" s="445"/>
      <c r="K263" s="445"/>
      <c r="L263" s="445"/>
    </row>
    <row r="264" spans="1:12" x14ac:dyDescent="0.2">
      <c r="A264" s="166"/>
      <c r="B264" s="458"/>
      <c r="C264" s="459"/>
      <c r="D264" s="459"/>
      <c r="E264" s="459"/>
      <c r="F264" s="459"/>
      <c r="G264" s="460"/>
      <c r="H264" s="459"/>
      <c r="I264" s="460"/>
      <c r="J264" s="442"/>
      <c r="K264" s="442"/>
      <c r="L264" s="442"/>
    </row>
    <row r="265" spans="1:12" x14ac:dyDescent="0.2">
      <c r="A265" s="163"/>
      <c r="B265" s="455" t="s">
        <v>103</v>
      </c>
      <c r="C265" s="456"/>
      <c r="D265" s="456"/>
      <c r="E265" s="456"/>
      <c r="F265" s="456"/>
      <c r="G265" s="457"/>
      <c r="H265" s="495" t="s">
        <v>104</v>
      </c>
      <c r="I265" s="497"/>
      <c r="J265" s="532" t="s">
        <v>16</v>
      </c>
      <c r="K265" s="444" t="s">
        <v>16</v>
      </c>
      <c r="L265" s="444" t="s">
        <v>16</v>
      </c>
    </row>
    <row r="266" spans="1:12" ht="13.5" customHeight="1" x14ac:dyDescent="0.2">
      <c r="A266" s="163"/>
      <c r="B266" s="455"/>
      <c r="C266" s="456"/>
      <c r="D266" s="456"/>
      <c r="E266" s="456"/>
      <c r="F266" s="456"/>
      <c r="G266" s="457"/>
      <c r="H266" s="455"/>
      <c r="I266" s="457"/>
      <c r="J266" s="530"/>
      <c r="K266" s="445"/>
      <c r="L266" s="445"/>
    </row>
    <row r="267" spans="1:12" x14ac:dyDescent="0.2">
      <c r="A267" s="163"/>
      <c r="B267" s="455"/>
      <c r="C267" s="456"/>
      <c r="D267" s="456"/>
      <c r="E267" s="456"/>
      <c r="F267" s="456"/>
      <c r="G267" s="457"/>
      <c r="H267" s="455"/>
      <c r="I267" s="457"/>
      <c r="J267" s="530"/>
      <c r="K267" s="445"/>
      <c r="L267" s="445"/>
    </row>
    <row r="268" spans="1:12" x14ac:dyDescent="0.2">
      <c r="A268" s="163"/>
      <c r="B268" s="455"/>
      <c r="C268" s="456"/>
      <c r="D268" s="456"/>
      <c r="E268" s="456"/>
      <c r="F268" s="456"/>
      <c r="G268" s="457"/>
      <c r="H268" s="455"/>
      <c r="I268" s="457"/>
      <c r="J268" s="530"/>
      <c r="K268" s="445"/>
      <c r="L268" s="445"/>
    </row>
    <row r="269" spans="1:12" x14ac:dyDescent="0.2">
      <c r="A269" s="163"/>
      <c r="B269" s="519"/>
      <c r="C269" s="524"/>
      <c r="D269" s="524"/>
      <c r="E269" s="524"/>
      <c r="F269" s="524"/>
      <c r="G269" s="520"/>
      <c r="H269" s="455"/>
      <c r="I269" s="457"/>
      <c r="J269" s="530"/>
      <c r="K269" s="450"/>
      <c r="L269" s="445"/>
    </row>
    <row r="270" spans="1:12" ht="13.5" customHeight="1" x14ac:dyDescent="0.2">
      <c r="A270" s="163"/>
      <c r="B270" s="455" t="s">
        <v>105</v>
      </c>
      <c r="C270" s="456"/>
      <c r="D270" s="456"/>
      <c r="E270" s="456"/>
      <c r="F270" s="456"/>
      <c r="G270" s="457"/>
      <c r="H270" s="470" t="s">
        <v>210</v>
      </c>
      <c r="I270" s="472"/>
      <c r="J270" s="529" t="s">
        <v>16</v>
      </c>
      <c r="K270" s="445" t="s">
        <v>16</v>
      </c>
      <c r="L270" s="449" t="s">
        <v>185</v>
      </c>
    </row>
    <row r="271" spans="1:12" x14ac:dyDescent="0.2">
      <c r="A271" s="163"/>
      <c r="B271" s="455"/>
      <c r="C271" s="456"/>
      <c r="D271" s="456"/>
      <c r="E271" s="456"/>
      <c r="F271" s="456"/>
      <c r="G271" s="457"/>
      <c r="H271" s="455"/>
      <c r="I271" s="457"/>
      <c r="J271" s="530"/>
      <c r="K271" s="445"/>
      <c r="L271" s="445"/>
    </row>
    <row r="272" spans="1:12" x14ac:dyDescent="0.2">
      <c r="A272" s="163"/>
      <c r="B272" s="455"/>
      <c r="C272" s="456"/>
      <c r="D272" s="456"/>
      <c r="E272" s="456"/>
      <c r="F272" s="456"/>
      <c r="G272" s="457"/>
      <c r="H272" s="455"/>
      <c r="I272" s="457"/>
      <c r="J272" s="530"/>
      <c r="K272" s="445"/>
      <c r="L272" s="445"/>
    </row>
    <row r="273" spans="1:12" x14ac:dyDescent="0.2">
      <c r="A273" s="163"/>
      <c r="B273" s="455"/>
      <c r="C273" s="456"/>
      <c r="D273" s="456"/>
      <c r="E273" s="456"/>
      <c r="F273" s="456"/>
      <c r="G273" s="457"/>
      <c r="H273" s="455"/>
      <c r="I273" s="457"/>
      <c r="J273" s="531"/>
      <c r="K273" s="445"/>
      <c r="L273" s="445"/>
    </row>
    <row r="274" spans="1:12" ht="13.5" customHeight="1" x14ac:dyDescent="0.2">
      <c r="A274" s="163"/>
      <c r="B274" s="470" t="s">
        <v>192</v>
      </c>
      <c r="C274" s="471"/>
      <c r="D274" s="471"/>
      <c r="E274" s="471"/>
      <c r="F274" s="471"/>
      <c r="G274" s="472"/>
      <c r="H274" s="470" t="s">
        <v>211</v>
      </c>
      <c r="I274" s="472"/>
      <c r="J274" s="449" t="s">
        <v>16</v>
      </c>
      <c r="K274" s="449" t="s">
        <v>16</v>
      </c>
      <c r="L274" s="449" t="s">
        <v>16</v>
      </c>
    </row>
    <row r="275" spans="1:12" x14ac:dyDescent="0.2">
      <c r="A275" s="163"/>
      <c r="B275" s="455"/>
      <c r="C275" s="456"/>
      <c r="D275" s="456"/>
      <c r="E275" s="456"/>
      <c r="F275" s="456"/>
      <c r="G275" s="457"/>
      <c r="H275" s="455"/>
      <c r="I275" s="457"/>
      <c r="J275" s="445"/>
      <c r="K275" s="445"/>
      <c r="L275" s="445"/>
    </row>
    <row r="276" spans="1:12" x14ac:dyDescent="0.2">
      <c r="A276" s="163"/>
      <c r="B276" s="455"/>
      <c r="C276" s="456"/>
      <c r="D276" s="456"/>
      <c r="E276" s="456"/>
      <c r="F276" s="456"/>
      <c r="G276" s="457"/>
      <c r="H276" s="455"/>
      <c r="I276" s="457"/>
      <c r="J276" s="445"/>
      <c r="K276" s="445"/>
      <c r="L276" s="445"/>
    </row>
    <row r="277" spans="1:12" x14ac:dyDescent="0.2">
      <c r="A277" s="163"/>
      <c r="B277" s="455"/>
      <c r="C277" s="456"/>
      <c r="D277" s="456"/>
      <c r="E277" s="456"/>
      <c r="F277" s="456"/>
      <c r="G277" s="457"/>
      <c r="H277" s="455"/>
      <c r="I277" s="457"/>
      <c r="J277" s="445"/>
      <c r="K277" s="445"/>
      <c r="L277" s="445"/>
    </row>
    <row r="278" spans="1:12" x14ac:dyDescent="0.2">
      <c r="A278" s="164"/>
      <c r="B278" s="458"/>
      <c r="C278" s="459"/>
      <c r="D278" s="459"/>
      <c r="E278" s="459"/>
      <c r="F278" s="459"/>
      <c r="G278" s="460"/>
      <c r="H278" s="458"/>
      <c r="I278" s="460"/>
      <c r="J278" s="442"/>
      <c r="K278" s="442"/>
      <c r="L278" s="442"/>
    </row>
    <row r="279" spans="1:12" ht="13.5" customHeight="1" x14ac:dyDescent="0.2">
      <c r="A279" s="163"/>
      <c r="B279" s="455" t="s">
        <v>312</v>
      </c>
      <c r="C279" s="456"/>
      <c r="D279" s="456"/>
      <c r="E279" s="456"/>
      <c r="F279" s="456"/>
      <c r="G279" s="457"/>
      <c r="H279" s="455" t="s">
        <v>311</v>
      </c>
      <c r="I279" s="457"/>
      <c r="J279" s="442" t="s">
        <v>16</v>
      </c>
      <c r="K279" s="442" t="s">
        <v>16</v>
      </c>
      <c r="L279" s="442" t="s">
        <v>185</v>
      </c>
    </row>
    <row r="280" spans="1:12" ht="13.5" customHeight="1" x14ac:dyDescent="0.2">
      <c r="A280" s="163"/>
      <c r="B280" s="455"/>
      <c r="C280" s="456"/>
      <c r="D280" s="456"/>
      <c r="E280" s="456"/>
      <c r="F280" s="456"/>
      <c r="G280" s="457"/>
      <c r="H280" s="455"/>
      <c r="I280" s="457"/>
      <c r="J280" s="442"/>
      <c r="K280" s="442"/>
      <c r="L280" s="442"/>
    </row>
    <row r="281" spans="1:12" ht="13.5" customHeight="1" x14ac:dyDescent="0.2">
      <c r="A281" s="163"/>
      <c r="B281" s="455"/>
      <c r="C281" s="456"/>
      <c r="D281" s="456"/>
      <c r="E281" s="456"/>
      <c r="F281" s="456"/>
      <c r="G281" s="457"/>
      <c r="H281" s="455"/>
      <c r="I281" s="457"/>
      <c r="J281" s="442"/>
      <c r="K281" s="442"/>
      <c r="L281" s="442"/>
    </row>
    <row r="282" spans="1:12" ht="56.25" customHeight="1" x14ac:dyDescent="0.2">
      <c r="A282" s="163"/>
      <c r="B282" s="455"/>
      <c r="C282" s="456"/>
      <c r="D282" s="456"/>
      <c r="E282" s="456"/>
      <c r="F282" s="456"/>
      <c r="G282" s="457"/>
      <c r="H282" s="455"/>
      <c r="I282" s="457"/>
      <c r="J282" s="442"/>
      <c r="K282" s="442"/>
      <c r="L282" s="442"/>
    </row>
    <row r="283" spans="1:12" ht="13.5" hidden="1" customHeight="1" x14ac:dyDescent="0.2">
      <c r="A283" s="163"/>
      <c r="B283" s="455"/>
      <c r="C283" s="456"/>
      <c r="D283" s="456"/>
      <c r="E283" s="456"/>
      <c r="F283" s="456"/>
      <c r="G283" s="457"/>
      <c r="H283" s="455"/>
      <c r="I283" s="457"/>
      <c r="J283" s="442"/>
      <c r="K283" s="442"/>
      <c r="L283" s="442"/>
    </row>
    <row r="284" spans="1:12" ht="13.5" hidden="1" customHeight="1" x14ac:dyDescent="0.2">
      <c r="A284" s="163"/>
      <c r="B284" s="455"/>
      <c r="C284" s="456"/>
      <c r="D284" s="456"/>
      <c r="E284" s="456"/>
      <c r="F284" s="456"/>
      <c r="G284" s="457"/>
      <c r="H284" s="455"/>
      <c r="I284" s="457"/>
      <c r="J284" s="442"/>
      <c r="K284" s="442"/>
      <c r="L284" s="442"/>
    </row>
    <row r="285" spans="1:12" ht="13.5" hidden="1" customHeight="1" x14ac:dyDescent="0.2">
      <c r="A285" s="163"/>
      <c r="B285" s="455"/>
      <c r="C285" s="456"/>
      <c r="D285" s="456"/>
      <c r="E285" s="456"/>
      <c r="F285" s="456"/>
      <c r="G285" s="457"/>
      <c r="H285" s="455"/>
      <c r="I285" s="457"/>
      <c r="J285" s="443"/>
      <c r="K285" s="443"/>
      <c r="L285" s="443"/>
    </row>
    <row r="286" spans="1:12" x14ac:dyDescent="0.2">
      <c r="A286" s="163"/>
      <c r="B286" s="496" t="s">
        <v>313</v>
      </c>
      <c r="C286" s="496"/>
      <c r="D286" s="496"/>
      <c r="E286" s="496"/>
      <c r="F286" s="496"/>
      <c r="G286" s="497"/>
      <c r="H286" s="495" t="s">
        <v>212</v>
      </c>
      <c r="I286" s="497"/>
      <c r="J286" s="444" t="s">
        <v>16</v>
      </c>
      <c r="K286" s="444" t="s">
        <v>16</v>
      </c>
      <c r="L286" s="444" t="s">
        <v>16</v>
      </c>
    </row>
    <row r="287" spans="1:12" x14ac:dyDescent="0.2">
      <c r="A287" s="163"/>
      <c r="B287" s="455"/>
      <c r="C287" s="456"/>
      <c r="D287" s="456"/>
      <c r="E287" s="456"/>
      <c r="F287" s="456"/>
      <c r="G287" s="457"/>
      <c r="H287" s="455"/>
      <c r="I287" s="457"/>
      <c r="J287" s="445"/>
      <c r="K287" s="445"/>
      <c r="L287" s="445"/>
    </row>
    <row r="288" spans="1:12" x14ac:dyDescent="0.2">
      <c r="A288" s="163"/>
      <c r="B288" s="455"/>
      <c r="C288" s="456"/>
      <c r="D288" s="456"/>
      <c r="E288" s="456"/>
      <c r="F288" s="456"/>
      <c r="G288" s="457"/>
      <c r="H288" s="455"/>
      <c r="I288" s="457"/>
      <c r="J288" s="445"/>
      <c r="K288" s="445"/>
      <c r="L288" s="445"/>
    </row>
    <row r="289" spans="1:15" x14ac:dyDescent="0.2">
      <c r="A289" s="163"/>
      <c r="B289" s="455"/>
      <c r="C289" s="456"/>
      <c r="D289" s="456"/>
      <c r="E289" s="456"/>
      <c r="F289" s="456"/>
      <c r="G289" s="457"/>
      <c r="H289" s="455"/>
      <c r="I289" s="457"/>
      <c r="J289" s="445"/>
      <c r="K289" s="445"/>
      <c r="L289" s="445"/>
    </row>
    <row r="290" spans="1:15" x14ac:dyDescent="0.2">
      <c r="A290" s="163"/>
      <c r="B290" s="455"/>
      <c r="C290" s="456"/>
      <c r="D290" s="456"/>
      <c r="E290" s="456"/>
      <c r="F290" s="456"/>
      <c r="G290" s="457"/>
      <c r="H290" s="455"/>
      <c r="I290" s="457"/>
      <c r="J290" s="445"/>
      <c r="K290" s="445"/>
      <c r="L290" s="445"/>
    </row>
    <row r="291" spans="1:15" x14ac:dyDescent="0.2">
      <c r="A291" s="163"/>
      <c r="B291" s="455"/>
      <c r="C291" s="456"/>
      <c r="D291" s="456"/>
      <c r="E291" s="456"/>
      <c r="F291" s="456"/>
      <c r="G291" s="457"/>
      <c r="H291" s="455"/>
      <c r="I291" s="457"/>
      <c r="J291" s="445"/>
      <c r="K291" s="445"/>
      <c r="L291" s="445"/>
    </row>
    <row r="292" spans="1:15" x14ac:dyDescent="0.2">
      <c r="A292" s="163"/>
      <c r="B292" s="455"/>
      <c r="C292" s="456"/>
      <c r="D292" s="456"/>
      <c r="E292" s="456"/>
      <c r="F292" s="456"/>
      <c r="G292" s="457"/>
      <c r="H292" s="455"/>
      <c r="I292" s="457"/>
      <c r="J292" s="445"/>
      <c r="K292" s="445"/>
      <c r="L292" s="445"/>
    </row>
    <row r="293" spans="1:15" ht="13.5" customHeight="1" x14ac:dyDescent="0.2">
      <c r="A293" s="163"/>
      <c r="B293" s="495" t="s">
        <v>265</v>
      </c>
      <c r="C293" s="496"/>
      <c r="D293" s="496"/>
      <c r="E293" s="496"/>
      <c r="F293" s="496"/>
      <c r="G293" s="497"/>
      <c r="H293" s="495" t="s">
        <v>215</v>
      </c>
      <c r="I293" s="497"/>
      <c r="J293" s="167" t="s">
        <v>213</v>
      </c>
      <c r="K293" s="167" t="s">
        <v>213</v>
      </c>
      <c r="L293" s="167" t="s">
        <v>214</v>
      </c>
    </row>
    <row r="294" spans="1:15" x14ac:dyDescent="0.2">
      <c r="A294" s="163"/>
      <c r="B294" s="455"/>
      <c r="C294" s="456"/>
      <c r="D294" s="456"/>
      <c r="E294" s="456"/>
      <c r="F294" s="456"/>
      <c r="G294" s="457"/>
      <c r="H294" s="455"/>
      <c r="I294" s="457"/>
      <c r="J294" s="168"/>
      <c r="K294" s="168"/>
      <c r="L294" s="168"/>
    </row>
    <row r="295" spans="1:15" x14ac:dyDescent="0.2">
      <c r="A295" s="163"/>
      <c r="B295" s="455"/>
      <c r="C295" s="456"/>
      <c r="D295" s="456"/>
      <c r="E295" s="456"/>
      <c r="F295" s="456"/>
      <c r="G295" s="457"/>
      <c r="H295" s="455"/>
      <c r="I295" s="457"/>
      <c r="J295" s="168"/>
      <c r="K295" s="168"/>
      <c r="L295" s="168"/>
    </row>
    <row r="296" spans="1:15" x14ac:dyDescent="0.2">
      <c r="A296" s="163"/>
      <c r="B296" s="455"/>
      <c r="C296" s="456"/>
      <c r="D296" s="456"/>
      <c r="E296" s="456"/>
      <c r="F296" s="456"/>
      <c r="G296" s="457"/>
      <c r="H296" s="146"/>
      <c r="I296" s="147"/>
      <c r="J296" s="168"/>
      <c r="K296" s="168"/>
      <c r="L296" s="168"/>
    </row>
    <row r="297" spans="1:15" x14ac:dyDescent="0.2">
      <c r="A297" s="163"/>
      <c r="B297" s="455"/>
      <c r="C297" s="456"/>
      <c r="D297" s="456"/>
      <c r="E297" s="456"/>
      <c r="F297" s="456"/>
      <c r="G297" s="457"/>
      <c r="H297" s="146"/>
      <c r="I297" s="147"/>
      <c r="J297" s="168"/>
      <c r="K297" s="168"/>
      <c r="L297" s="168"/>
    </row>
    <row r="298" spans="1:15" x14ac:dyDescent="0.2">
      <c r="A298" s="163"/>
      <c r="B298" s="519"/>
      <c r="C298" s="524"/>
      <c r="D298" s="524"/>
      <c r="E298" s="524"/>
      <c r="F298" s="524"/>
      <c r="G298" s="520"/>
      <c r="H298" s="148"/>
      <c r="I298" s="149"/>
      <c r="J298" s="169"/>
      <c r="K298" s="169"/>
      <c r="L298" s="169"/>
    </row>
    <row r="299" spans="1:15" x14ac:dyDescent="0.2">
      <c r="A299" s="163"/>
      <c r="B299" s="470" t="s">
        <v>266</v>
      </c>
      <c r="C299" s="471"/>
      <c r="D299" s="471"/>
      <c r="E299" s="471"/>
      <c r="F299" s="471"/>
      <c r="G299" s="472"/>
      <c r="H299" s="455" t="s">
        <v>216</v>
      </c>
      <c r="I299" s="457"/>
      <c r="J299" s="168" t="s">
        <v>213</v>
      </c>
      <c r="K299" s="168" t="s">
        <v>213</v>
      </c>
      <c r="L299" s="168" t="s">
        <v>214</v>
      </c>
    </row>
    <row r="300" spans="1:15" x14ac:dyDescent="0.2">
      <c r="A300" s="163"/>
      <c r="B300" s="455"/>
      <c r="C300" s="456"/>
      <c r="D300" s="456"/>
      <c r="E300" s="456"/>
      <c r="F300" s="456"/>
      <c r="G300" s="457"/>
      <c r="H300" s="455"/>
      <c r="I300" s="457"/>
      <c r="J300" s="168"/>
      <c r="K300" s="168"/>
      <c r="L300" s="168"/>
      <c r="N300" s="15"/>
    </row>
    <row r="301" spans="1:15" x14ac:dyDescent="0.2">
      <c r="A301" s="163"/>
      <c r="B301" s="519"/>
      <c r="C301" s="524"/>
      <c r="D301" s="524"/>
      <c r="E301" s="524"/>
      <c r="F301" s="524"/>
      <c r="G301" s="520"/>
      <c r="H301" s="455"/>
      <c r="I301" s="457"/>
      <c r="J301" s="168"/>
      <c r="K301" s="170"/>
      <c r="L301" s="170"/>
      <c r="M301" s="15"/>
      <c r="N301" s="15"/>
      <c r="O301" s="15"/>
    </row>
    <row r="302" spans="1:15" x14ac:dyDescent="0.2">
      <c r="A302" s="163"/>
      <c r="B302" s="455" t="s">
        <v>267</v>
      </c>
      <c r="C302" s="456"/>
      <c r="D302" s="456"/>
      <c r="E302" s="456"/>
      <c r="F302" s="456"/>
      <c r="G302" s="457"/>
      <c r="H302" s="470" t="s">
        <v>217</v>
      </c>
      <c r="I302" s="472"/>
      <c r="J302" s="171" t="s">
        <v>213</v>
      </c>
      <c r="K302" s="167" t="s">
        <v>213</v>
      </c>
      <c r="L302" s="167" t="s">
        <v>214</v>
      </c>
    </row>
    <row r="303" spans="1:15" x14ac:dyDescent="0.2">
      <c r="A303" s="163"/>
      <c r="B303" s="455"/>
      <c r="C303" s="456"/>
      <c r="D303" s="456"/>
      <c r="E303" s="456"/>
      <c r="F303" s="456"/>
      <c r="G303" s="457"/>
      <c r="H303" s="455"/>
      <c r="I303" s="457"/>
      <c r="J303" s="168"/>
      <c r="K303" s="168"/>
      <c r="L303" s="168"/>
    </row>
    <row r="304" spans="1:15" x14ac:dyDescent="0.2">
      <c r="A304" s="163"/>
      <c r="B304" s="458"/>
      <c r="C304" s="459"/>
      <c r="D304" s="459"/>
      <c r="E304" s="459"/>
      <c r="F304" s="459"/>
      <c r="G304" s="460"/>
      <c r="H304" s="458"/>
      <c r="I304" s="460"/>
      <c r="J304" s="168"/>
      <c r="K304" s="168"/>
      <c r="L304" s="170"/>
    </row>
    <row r="305" spans="1:12" ht="13.5" customHeight="1" x14ac:dyDescent="0.2">
      <c r="A305" s="163"/>
      <c r="B305" s="533" t="s">
        <v>268</v>
      </c>
      <c r="C305" s="467"/>
      <c r="D305" s="467"/>
      <c r="E305" s="467"/>
      <c r="F305" s="467"/>
      <c r="G305" s="467"/>
      <c r="H305" s="467" t="s">
        <v>149</v>
      </c>
      <c r="I305" s="467"/>
      <c r="J305" s="443" t="s">
        <v>16</v>
      </c>
      <c r="K305" s="443" t="s">
        <v>16</v>
      </c>
      <c r="L305" s="443" t="s">
        <v>16</v>
      </c>
    </row>
    <row r="306" spans="1:12" x14ac:dyDescent="0.2">
      <c r="A306" s="163"/>
      <c r="B306" s="467"/>
      <c r="C306" s="467"/>
      <c r="D306" s="467"/>
      <c r="E306" s="467"/>
      <c r="F306" s="467"/>
      <c r="G306" s="467"/>
      <c r="H306" s="467"/>
      <c r="I306" s="467"/>
      <c r="J306" s="443"/>
      <c r="K306" s="443"/>
      <c r="L306" s="443"/>
    </row>
    <row r="307" spans="1:12" ht="13.5" customHeight="1" x14ac:dyDescent="0.2">
      <c r="A307" s="163"/>
      <c r="B307" s="467"/>
      <c r="C307" s="467"/>
      <c r="D307" s="467"/>
      <c r="E307" s="467"/>
      <c r="F307" s="467"/>
      <c r="G307" s="467"/>
      <c r="H307" s="467"/>
      <c r="I307" s="467"/>
      <c r="J307" s="443"/>
      <c r="K307" s="443"/>
      <c r="L307" s="443"/>
    </row>
    <row r="308" spans="1:12" x14ac:dyDescent="0.2">
      <c r="A308" s="163"/>
      <c r="B308" s="467"/>
      <c r="C308" s="467"/>
      <c r="D308" s="467"/>
      <c r="E308" s="467"/>
      <c r="F308" s="467"/>
      <c r="G308" s="467"/>
      <c r="H308" s="467"/>
      <c r="I308" s="467"/>
      <c r="J308" s="443"/>
      <c r="K308" s="443"/>
      <c r="L308" s="443"/>
    </row>
    <row r="309" spans="1:12" x14ac:dyDescent="0.2">
      <c r="A309" s="163"/>
      <c r="B309" s="467"/>
      <c r="C309" s="467"/>
      <c r="D309" s="467"/>
      <c r="E309" s="467"/>
      <c r="F309" s="467"/>
      <c r="G309" s="467"/>
      <c r="H309" s="467"/>
      <c r="I309" s="467"/>
      <c r="J309" s="443"/>
      <c r="K309" s="443"/>
      <c r="L309" s="443"/>
    </row>
    <row r="310" spans="1:12" x14ac:dyDescent="0.2">
      <c r="A310" s="163"/>
      <c r="B310" s="478"/>
      <c r="C310" s="478"/>
      <c r="D310" s="478"/>
      <c r="E310" s="478"/>
      <c r="F310" s="478"/>
      <c r="G310" s="478"/>
      <c r="H310" s="478"/>
      <c r="I310" s="478"/>
      <c r="J310" s="444"/>
      <c r="K310" s="444"/>
      <c r="L310" s="452"/>
    </row>
    <row r="311" spans="1:12" x14ac:dyDescent="0.2">
      <c r="A311" s="163"/>
      <c r="B311" s="483" t="s">
        <v>328</v>
      </c>
      <c r="C311" s="483"/>
      <c r="D311" s="483"/>
      <c r="E311" s="483"/>
      <c r="F311" s="483"/>
      <c r="G311" s="483"/>
      <c r="H311" s="475" t="s">
        <v>327</v>
      </c>
      <c r="I311" s="475"/>
      <c r="J311" s="448" t="s">
        <v>16</v>
      </c>
      <c r="K311" s="448" t="s">
        <v>185</v>
      </c>
      <c r="L311" s="448" t="s">
        <v>16</v>
      </c>
    </row>
    <row r="312" spans="1:12" x14ac:dyDescent="0.2">
      <c r="A312" s="163"/>
      <c r="B312" s="467"/>
      <c r="C312" s="467"/>
      <c r="D312" s="467"/>
      <c r="E312" s="467"/>
      <c r="F312" s="467"/>
      <c r="G312" s="467"/>
      <c r="H312" s="467"/>
      <c r="I312" s="467"/>
      <c r="J312" s="443"/>
      <c r="K312" s="443"/>
      <c r="L312" s="443"/>
    </row>
    <row r="313" spans="1:12" ht="13.5" customHeight="1" x14ac:dyDescent="0.2">
      <c r="A313" s="163"/>
      <c r="B313" s="467"/>
      <c r="C313" s="467"/>
      <c r="D313" s="467"/>
      <c r="E313" s="467"/>
      <c r="F313" s="467"/>
      <c r="G313" s="467"/>
      <c r="H313" s="467"/>
      <c r="I313" s="467"/>
      <c r="J313" s="443"/>
      <c r="K313" s="443"/>
      <c r="L313" s="443"/>
    </row>
    <row r="314" spans="1:12" x14ac:dyDescent="0.2">
      <c r="A314" s="163"/>
      <c r="B314" s="467"/>
      <c r="C314" s="467"/>
      <c r="D314" s="467"/>
      <c r="E314" s="467"/>
      <c r="F314" s="467"/>
      <c r="G314" s="467"/>
      <c r="H314" s="467"/>
      <c r="I314" s="467"/>
      <c r="J314" s="443"/>
      <c r="K314" s="443"/>
      <c r="L314" s="443"/>
    </row>
    <row r="315" spans="1:12" x14ac:dyDescent="0.2">
      <c r="A315" s="163"/>
      <c r="B315" s="477"/>
      <c r="C315" s="477"/>
      <c r="D315" s="477"/>
      <c r="E315" s="477"/>
      <c r="F315" s="477"/>
      <c r="G315" s="477"/>
      <c r="H315" s="478"/>
      <c r="I315" s="478"/>
      <c r="J315" s="452"/>
      <c r="K315" s="452"/>
      <c r="L315" s="452"/>
    </row>
    <row r="316" spans="1:12" ht="13.5" customHeight="1" x14ac:dyDescent="0.2">
      <c r="A316" s="163"/>
      <c r="B316" s="470" t="s">
        <v>106</v>
      </c>
      <c r="C316" s="471"/>
      <c r="D316" s="471"/>
      <c r="E316" s="471"/>
      <c r="F316" s="471"/>
      <c r="G316" s="472"/>
      <c r="H316" s="455" t="s">
        <v>107</v>
      </c>
      <c r="I316" s="457"/>
      <c r="J316" s="449" t="s">
        <v>16</v>
      </c>
      <c r="K316" s="445" t="s">
        <v>16</v>
      </c>
      <c r="L316" s="445" t="s">
        <v>16</v>
      </c>
    </row>
    <row r="317" spans="1:12" x14ac:dyDescent="0.2">
      <c r="A317" s="163"/>
      <c r="B317" s="455"/>
      <c r="C317" s="456"/>
      <c r="D317" s="456"/>
      <c r="E317" s="456"/>
      <c r="F317" s="456"/>
      <c r="G317" s="457"/>
      <c r="H317" s="455"/>
      <c r="I317" s="457"/>
      <c r="J317" s="445"/>
      <c r="K317" s="445"/>
      <c r="L317" s="445"/>
    </row>
    <row r="318" spans="1:12" x14ac:dyDescent="0.2">
      <c r="A318" s="163"/>
      <c r="B318" s="455"/>
      <c r="C318" s="456"/>
      <c r="D318" s="456"/>
      <c r="E318" s="456"/>
      <c r="F318" s="456"/>
      <c r="G318" s="457"/>
      <c r="H318" s="455"/>
      <c r="I318" s="457"/>
      <c r="J318" s="445"/>
      <c r="K318" s="445"/>
      <c r="L318" s="445"/>
    </row>
    <row r="319" spans="1:12" x14ac:dyDescent="0.2">
      <c r="A319" s="163"/>
      <c r="B319" s="455"/>
      <c r="C319" s="456"/>
      <c r="D319" s="456"/>
      <c r="E319" s="456"/>
      <c r="F319" s="456"/>
      <c r="G319" s="457"/>
      <c r="H319" s="455"/>
      <c r="I319" s="457"/>
      <c r="J319" s="445"/>
      <c r="K319" s="445"/>
      <c r="L319" s="445"/>
    </row>
    <row r="320" spans="1:12" ht="13.5" customHeight="1" x14ac:dyDescent="0.2">
      <c r="A320" s="163"/>
      <c r="B320" s="455"/>
      <c r="C320" s="456"/>
      <c r="D320" s="456"/>
      <c r="E320" s="456"/>
      <c r="F320" s="456"/>
      <c r="G320" s="457"/>
      <c r="H320" s="455"/>
      <c r="I320" s="457"/>
      <c r="J320" s="445"/>
      <c r="K320" s="445"/>
      <c r="L320" s="445"/>
    </row>
    <row r="321" spans="1:12" x14ac:dyDescent="0.2">
      <c r="A321" s="163"/>
      <c r="B321" s="455"/>
      <c r="C321" s="456"/>
      <c r="D321" s="456"/>
      <c r="E321" s="456"/>
      <c r="F321" s="456"/>
      <c r="G321" s="457"/>
      <c r="H321" s="455"/>
      <c r="I321" s="457"/>
      <c r="J321" s="445"/>
      <c r="K321" s="445"/>
      <c r="L321" s="445"/>
    </row>
    <row r="322" spans="1:12" x14ac:dyDescent="0.2">
      <c r="A322" s="163"/>
      <c r="B322" s="455"/>
      <c r="C322" s="456"/>
      <c r="D322" s="456"/>
      <c r="E322" s="456"/>
      <c r="F322" s="456"/>
      <c r="G322" s="457"/>
      <c r="H322" s="455"/>
      <c r="I322" s="457"/>
      <c r="J322" s="445"/>
      <c r="K322" s="445"/>
      <c r="L322" s="445"/>
    </row>
    <row r="323" spans="1:12" x14ac:dyDescent="0.2">
      <c r="A323" s="163"/>
      <c r="B323" s="519"/>
      <c r="C323" s="524"/>
      <c r="D323" s="524"/>
      <c r="E323" s="524"/>
      <c r="F323" s="524"/>
      <c r="G323" s="520"/>
      <c r="H323" s="455"/>
      <c r="I323" s="457"/>
      <c r="J323" s="450"/>
      <c r="K323" s="445"/>
      <c r="L323" s="445"/>
    </row>
    <row r="324" spans="1:12" x14ac:dyDescent="0.2">
      <c r="A324" s="163"/>
      <c r="B324" s="455" t="s">
        <v>150</v>
      </c>
      <c r="C324" s="456"/>
      <c r="D324" s="456"/>
      <c r="E324" s="456"/>
      <c r="F324" s="456"/>
      <c r="G324" s="457"/>
      <c r="H324" s="470" t="s">
        <v>108</v>
      </c>
      <c r="I324" s="472"/>
      <c r="J324" s="445" t="s">
        <v>16</v>
      </c>
      <c r="K324" s="449" t="s">
        <v>16</v>
      </c>
      <c r="L324" s="449" t="s">
        <v>16</v>
      </c>
    </row>
    <row r="325" spans="1:12" x14ac:dyDescent="0.2">
      <c r="A325" s="163"/>
      <c r="B325" s="455"/>
      <c r="C325" s="456"/>
      <c r="D325" s="456"/>
      <c r="E325" s="456"/>
      <c r="F325" s="456"/>
      <c r="G325" s="457"/>
      <c r="H325" s="455"/>
      <c r="I325" s="457"/>
      <c r="J325" s="445"/>
      <c r="K325" s="445"/>
      <c r="L325" s="445"/>
    </row>
    <row r="326" spans="1:12" x14ac:dyDescent="0.2">
      <c r="A326" s="163"/>
      <c r="B326" s="455"/>
      <c r="C326" s="456"/>
      <c r="D326" s="456"/>
      <c r="E326" s="456"/>
      <c r="F326" s="456"/>
      <c r="G326" s="457"/>
      <c r="H326" s="455"/>
      <c r="I326" s="457"/>
      <c r="J326" s="445"/>
      <c r="K326" s="445"/>
      <c r="L326" s="445"/>
    </row>
    <row r="327" spans="1:12" ht="13.5" customHeight="1" x14ac:dyDescent="0.2">
      <c r="A327" s="163"/>
      <c r="B327" s="455"/>
      <c r="C327" s="456"/>
      <c r="D327" s="456"/>
      <c r="E327" s="456"/>
      <c r="F327" s="456"/>
      <c r="G327" s="457"/>
      <c r="H327" s="455"/>
      <c r="I327" s="457"/>
      <c r="J327" s="445"/>
      <c r="K327" s="445"/>
      <c r="L327" s="445"/>
    </row>
    <row r="328" spans="1:12" x14ac:dyDescent="0.2">
      <c r="A328" s="163"/>
      <c r="B328" s="470" t="s">
        <v>151</v>
      </c>
      <c r="C328" s="471"/>
      <c r="D328" s="471"/>
      <c r="E328" s="471"/>
      <c r="F328" s="471"/>
      <c r="G328" s="472"/>
      <c r="H328" s="470" t="s">
        <v>109</v>
      </c>
      <c r="I328" s="472"/>
      <c r="J328" s="449" t="s">
        <v>185</v>
      </c>
      <c r="K328" s="449" t="s">
        <v>16</v>
      </c>
      <c r="L328" s="449" t="s">
        <v>16</v>
      </c>
    </row>
    <row r="329" spans="1:12" x14ac:dyDescent="0.2">
      <c r="A329" s="163"/>
      <c r="B329" s="455"/>
      <c r="C329" s="456"/>
      <c r="D329" s="456"/>
      <c r="E329" s="456"/>
      <c r="F329" s="456"/>
      <c r="G329" s="457"/>
      <c r="H329" s="455"/>
      <c r="I329" s="457"/>
      <c r="J329" s="445"/>
      <c r="K329" s="445"/>
      <c r="L329" s="445"/>
    </row>
    <row r="330" spans="1:12" x14ac:dyDescent="0.2">
      <c r="A330" s="163"/>
      <c r="B330" s="455"/>
      <c r="C330" s="456"/>
      <c r="D330" s="456"/>
      <c r="E330" s="456"/>
      <c r="F330" s="456"/>
      <c r="G330" s="457"/>
      <c r="H330" s="455"/>
      <c r="I330" s="457"/>
      <c r="J330" s="445"/>
      <c r="K330" s="445"/>
      <c r="L330" s="445"/>
    </row>
    <row r="331" spans="1:12" x14ac:dyDescent="0.2">
      <c r="A331" s="163"/>
      <c r="B331" s="455"/>
      <c r="C331" s="456"/>
      <c r="D331" s="456"/>
      <c r="E331" s="456"/>
      <c r="F331" s="456"/>
      <c r="G331" s="457"/>
      <c r="H331" s="455"/>
      <c r="I331" s="457"/>
      <c r="J331" s="445"/>
      <c r="K331" s="445"/>
      <c r="L331" s="445"/>
    </row>
    <row r="332" spans="1:12" ht="13.5" customHeight="1" x14ac:dyDescent="0.2">
      <c r="A332" s="163"/>
      <c r="B332" s="455"/>
      <c r="C332" s="456"/>
      <c r="D332" s="456"/>
      <c r="E332" s="456"/>
      <c r="F332" s="456"/>
      <c r="G332" s="457"/>
      <c r="H332" s="455"/>
      <c r="I332" s="457"/>
      <c r="J332" s="445"/>
      <c r="K332" s="445"/>
      <c r="L332" s="445"/>
    </row>
    <row r="333" spans="1:12" x14ac:dyDescent="0.2">
      <c r="A333" s="164"/>
      <c r="B333" s="458"/>
      <c r="C333" s="459"/>
      <c r="D333" s="459"/>
      <c r="E333" s="459"/>
      <c r="F333" s="459"/>
      <c r="G333" s="460"/>
      <c r="H333" s="458"/>
      <c r="I333" s="460"/>
      <c r="J333" s="442"/>
      <c r="K333" s="442"/>
      <c r="L333" s="442"/>
    </row>
    <row r="334" spans="1:12" x14ac:dyDescent="0.2">
      <c r="A334" s="163"/>
      <c r="B334" s="467" t="s">
        <v>269</v>
      </c>
      <c r="C334" s="467"/>
      <c r="D334" s="467"/>
      <c r="E334" s="467"/>
      <c r="F334" s="467"/>
      <c r="G334" s="467"/>
      <c r="H334" s="467" t="s">
        <v>27</v>
      </c>
      <c r="I334" s="467"/>
      <c r="J334" s="443" t="s">
        <v>16</v>
      </c>
      <c r="K334" s="443" t="s">
        <v>16</v>
      </c>
      <c r="L334" s="443" t="s">
        <v>16</v>
      </c>
    </row>
    <row r="335" spans="1:12" x14ac:dyDescent="0.2">
      <c r="A335" s="163"/>
      <c r="B335" s="467"/>
      <c r="C335" s="467"/>
      <c r="D335" s="467"/>
      <c r="E335" s="467"/>
      <c r="F335" s="467"/>
      <c r="G335" s="467"/>
      <c r="H335" s="467"/>
      <c r="I335" s="467"/>
      <c r="J335" s="443"/>
      <c r="K335" s="443"/>
      <c r="L335" s="443"/>
    </row>
    <row r="336" spans="1:12" x14ac:dyDescent="0.2">
      <c r="A336" s="163"/>
      <c r="B336" s="467"/>
      <c r="C336" s="467"/>
      <c r="D336" s="467"/>
      <c r="E336" s="467"/>
      <c r="F336" s="467"/>
      <c r="G336" s="467"/>
      <c r="H336" s="467"/>
      <c r="I336" s="467"/>
      <c r="J336" s="443"/>
      <c r="K336" s="443"/>
      <c r="L336" s="443"/>
    </row>
    <row r="337" spans="1:12" ht="13.5" customHeight="1" x14ac:dyDescent="0.2">
      <c r="A337" s="163"/>
      <c r="B337" s="467"/>
      <c r="C337" s="467"/>
      <c r="D337" s="467"/>
      <c r="E337" s="467"/>
      <c r="F337" s="467"/>
      <c r="G337" s="467"/>
      <c r="H337" s="467"/>
      <c r="I337" s="467"/>
      <c r="J337" s="443"/>
      <c r="K337" s="443"/>
      <c r="L337" s="443"/>
    </row>
    <row r="338" spans="1:12" ht="13.5" customHeight="1" x14ac:dyDescent="0.2">
      <c r="A338" s="163"/>
      <c r="B338" s="495" t="s">
        <v>270</v>
      </c>
      <c r="C338" s="496"/>
      <c r="D338" s="496"/>
      <c r="E338" s="496"/>
      <c r="F338" s="496"/>
      <c r="G338" s="497"/>
      <c r="H338" s="467" t="s">
        <v>28</v>
      </c>
      <c r="I338" s="467"/>
      <c r="J338" s="443" t="s">
        <v>185</v>
      </c>
      <c r="K338" s="443" t="s">
        <v>185</v>
      </c>
      <c r="L338" s="443" t="s">
        <v>16</v>
      </c>
    </row>
    <row r="339" spans="1:12" ht="18.649999999999999" customHeight="1" x14ac:dyDescent="0.2">
      <c r="A339" s="163"/>
      <c r="B339" s="455"/>
      <c r="C339" s="456"/>
      <c r="D339" s="456"/>
      <c r="E339" s="456"/>
      <c r="F339" s="456"/>
      <c r="G339" s="457"/>
      <c r="H339" s="467"/>
      <c r="I339" s="467"/>
      <c r="J339" s="443"/>
      <c r="K339" s="443"/>
      <c r="L339" s="443"/>
    </row>
    <row r="340" spans="1:12" x14ac:dyDescent="0.2">
      <c r="A340" s="163"/>
      <c r="B340" s="455"/>
      <c r="C340" s="456"/>
      <c r="D340" s="456"/>
      <c r="E340" s="456"/>
      <c r="F340" s="456"/>
      <c r="G340" s="457"/>
      <c r="H340" s="467"/>
      <c r="I340" s="467"/>
      <c r="J340" s="443"/>
      <c r="K340" s="443"/>
      <c r="L340" s="443"/>
    </row>
    <row r="341" spans="1:12" x14ac:dyDescent="0.2">
      <c r="A341" s="163"/>
      <c r="B341" s="455"/>
      <c r="C341" s="456"/>
      <c r="D341" s="456"/>
      <c r="E341" s="456"/>
      <c r="F341" s="456"/>
      <c r="G341" s="457"/>
      <c r="H341" s="467"/>
      <c r="I341" s="467"/>
      <c r="J341" s="443"/>
      <c r="K341" s="443"/>
      <c r="L341" s="443"/>
    </row>
    <row r="342" spans="1:12" x14ac:dyDescent="0.2">
      <c r="A342" s="163"/>
      <c r="B342" s="455"/>
      <c r="C342" s="456"/>
      <c r="D342" s="456"/>
      <c r="E342" s="456"/>
      <c r="F342" s="456"/>
      <c r="G342" s="457"/>
      <c r="H342" s="467"/>
      <c r="I342" s="467"/>
      <c r="J342" s="443"/>
      <c r="K342" s="443"/>
      <c r="L342" s="443"/>
    </row>
    <row r="343" spans="1:12" ht="12.75" customHeight="1" x14ac:dyDescent="0.2">
      <c r="A343" s="163"/>
      <c r="B343" s="455"/>
      <c r="C343" s="456"/>
      <c r="D343" s="456"/>
      <c r="E343" s="456"/>
      <c r="F343" s="456"/>
      <c r="G343" s="457"/>
      <c r="H343" s="467"/>
      <c r="I343" s="467"/>
      <c r="J343" s="443"/>
      <c r="K343" s="443"/>
      <c r="L343" s="443"/>
    </row>
    <row r="344" spans="1:12" hidden="1" x14ac:dyDescent="0.2">
      <c r="A344" s="163"/>
      <c r="B344" s="458"/>
      <c r="C344" s="459"/>
      <c r="D344" s="459"/>
      <c r="E344" s="459"/>
      <c r="F344" s="459"/>
      <c r="G344" s="460"/>
      <c r="H344" s="467"/>
      <c r="I344" s="467"/>
      <c r="J344" s="443"/>
      <c r="K344" s="443"/>
      <c r="L344" s="443"/>
    </row>
    <row r="345" spans="1:12" x14ac:dyDescent="0.2">
      <c r="A345" s="163"/>
      <c r="B345" s="467" t="s">
        <v>271</v>
      </c>
      <c r="C345" s="467"/>
      <c r="D345" s="467"/>
      <c r="E345" s="467"/>
      <c r="F345" s="467"/>
      <c r="G345" s="467"/>
      <c r="H345" s="495" t="s">
        <v>152</v>
      </c>
      <c r="I345" s="497"/>
      <c r="J345" s="443" t="s">
        <v>16</v>
      </c>
      <c r="K345" s="443" t="s">
        <v>16</v>
      </c>
      <c r="L345" s="443" t="s">
        <v>16</v>
      </c>
    </row>
    <row r="346" spans="1:12" x14ac:dyDescent="0.2">
      <c r="A346" s="163"/>
      <c r="B346" s="467"/>
      <c r="C346" s="467"/>
      <c r="D346" s="467"/>
      <c r="E346" s="467"/>
      <c r="F346" s="467"/>
      <c r="G346" s="467"/>
      <c r="H346" s="455"/>
      <c r="I346" s="457"/>
      <c r="J346" s="443"/>
      <c r="K346" s="443"/>
      <c r="L346" s="443"/>
    </row>
    <row r="347" spans="1:12" x14ac:dyDescent="0.2">
      <c r="A347" s="163"/>
      <c r="B347" s="467"/>
      <c r="C347" s="467"/>
      <c r="D347" s="467"/>
      <c r="E347" s="467"/>
      <c r="F347" s="467"/>
      <c r="G347" s="467"/>
      <c r="H347" s="455"/>
      <c r="I347" s="457"/>
      <c r="J347" s="443"/>
      <c r="K347" s="443"/>
      <c r="L347" s="443"/>
    </row>
    <row r="348" spans="1:12" ht="12" customHeight="1" x14ac:dyDescent="0.2">
      <c r="A348" s="163"/>
      <c r="B348" s="467"/>
      <c r="C348" s="467"/>
      <c r="D348" s="467"/>
      <c r="E348" s="467"/>
      <c r="F348" s="467"/>
      <c r="G348" s="467"/>
      <c r="H348" s="455"/>
      <c r="I348" s="457"/>
      <c r="J348" s="443"/>
      <c r="K348" s="443"/>
      <c r="L348" s="443"/>
    </row>
    <row r="349" spans="1:12" x14ac:dyDescent="0.2">
      <c r="A349" s="163"/>
      <c r="B349" s="478"/>
      <c r="C349" s="478"/>
      <c r="D349" s="478"/>
      <c r="E349" s="478"/>
      <c r="F349" s="478"/>
      <c r="G349" s="478"/>
      <c r="H349" s="519"/>
      <c r="I349" s="520"/>
      <c r="J349" s="444"/>
      <c r="K349" s="452"/>
      <c r="L349" s="452"/>
    </row>
    <row r="350" spans="1:12" x14ac:dyDescent="0.2">
      <c r="A350" s="163"/>
      <c r="B350" s="483" t="s">
        <v>29</v>
      </c>
      <c r="C350" s="483"/>
      <c r="D350" s="483"/>
      <c r="E350" s="483"/>
      <c r="F350" s="483"/>
      <c r="G350" s="483"/>
      <c r="H350" s="455" t="s">
        <v>153</v>
      </c>
      <c r="I350" s="457"/>
      <c r="J350" s="448" t="s">
        <v>185</v>
      </c>
      <c r="K350" s="442" t="s">
        <v>16</v>
      </c>
      <c r="L350" s="442" t="s">
        <v>16</v>
      </c>
    </row>
    <row r="351" spans="1:12" x14ac:dyDescent="0.2">
      <c r="A351" s="163"/>
      <c r="B351" s="467"/>
      <c r="C351" s="467"/>
      <c r="D351" s="467"/>
      <c r="E351" s="467"/>
      <c r="F351" s="467"/>
      <c r="G351" s="467"/>
      <c r="H351" s="455"/>
      <c r="I351" s="457"/>
      <c r="J351" s="443"/>
      <c r="K351" s="443"/>
      <c r="L351" s="443"/>
    </row>
    <row r="352" spans="1:12" x14ac:dyDescent="0.2">
      <c r="A352" s="163"/>
      <c r="B352" s="467"/>
      <c r="C352" s="467"/>
      <c r="D352" s="467"/>
      <c r="E352" s="467"/>
      <c r="F352" s="467"/>
      <c r="G352" s="467"/>
      <c r="H352" s="455"/>
      <c r="I352" s="457"/>
      <c r="J352" s="443"/>
      <c r="K352" s="443"/>
      <c r="L352" s="443"/>
    </row>
    <row r="353" spans="1:12" x14ac:dyDescent="0.2">
      <c r="A353" s="163"/>
      <c r="B353" s="467"/>
      <c r="C353" s="467"/>
      <c r="D353" s="467"/>
      <c r="E353" s="467"/>
      <c r="F353" s="467"/>
      <c r="G353" s="467"/>
      <c r="H353" s="455"/>
      <c r="I353" s="457"/>
      <c r="J353" s="443"/>
      <c r="K353" s="443"/>
      <c r="L353" s="443"/>
    </row>
    <row r="354" spans="1:12" x14ac:dyDescent="0.2">
      <c r="A354" s="163"/>
      <c r="B354" s="467" t="s">
        <v>272</v>
      </c>
      <c r="C354" s="467"/>
      <c r="D354" s="467"/>
      <c r="E354" s="467"/>
      <c r="F354" s="467"/>
      <c r="G354" s="467"/>
      <c r="H354" s="495" t="s">
        <v>154</v>
      </c>
      <c r="I354" s="497"/>
      <c r="J354" s="443" t="s">
        <v>16</v>
      </c>
      <c r="K354" s="443" t="s">
        <v>16</v>
      </c>
      <c r="L354" s="443" t="s">
        <v>16</v>
      </c>
    </row>
    <row r="355" spans="1:12" x14ac:dyDescent="0.2">
      <c r="A355" s="163"/>
      <c r="B355" s="467"/>
      <c r="C355" s="467"/>
      <c r="D355" s="467"/>
      <c r="E355" s="467"/>
      <c r="F355" s="467"/>
      <c r="G355" s="467"/>
      <c r="H355" s="455"/>
      <c r="I355" s="457"/>
      <c r="J355" s="443"/>
      <c r="K355" s="443"/>
      <c r="L355" s="443"/>
    </row>
    <row r="356" spans="1:12" x14ac:dyDescent="0.2">
      <c r="A356" s="163"/>
      <c r="B356" s="467"/>
      <c r="C356" s="467"/>
      <c r="D356" s="467"/>
      <c r="E356" s="467"/>
      <c r="F356" s="467"/>
      <c r="G356" s="467"/>
      <c r="H356" s="455"/>
      <c r="I356" s="457"/>
      <c r="J356" s="443"/>
      <c r="K356" s="443"/>
      <c r="L356" s="443"/>
    </row>
    <row r="357" spans="1:12" ht="13.5" customHeight="1" x14ac:dyDescent="0.2">
      <c r="A357" s="163"/>
      <c r="B357" s="467"/>
      <c r="C357" s="467"/>
      <c r="D357" s="467"/>
      <c r="E357" s="467"/>
      <c r="F357" s="467"/>
      <c r="G357" s="467"/>
      <c r="H357" s="455"/>
      <c r="I357" s="457"/>
      <c r="J357" s="443"/>
      <c r="K357" s="443"/>
      <c r="L357" s="443"/>
    </row>
    <row r="358" spans="1:12" x14ac:dyDescent="0.2">
      <c r="A358" s="163"/>
      <c r="B358" s="467"/>
      <c r="C358" s="467"/>
      <c r="D358" s="467"/>
      <c r="E358" s="467"/>
      <c r="F358" s="467"/>
      <c r="G358" s="467"/>
      <c r="H358" s="455"/>
      <c r="I358" s="457"/>
      <c r="J358" s="443"/>
      <c r="K358" s="443"/>
      <c r="L358" s="443"/>
    </row>
    <row r="359" spans="1:12" x14ac:dyDescent="0.2">
      <c r="A359" s="163"/>
      <c r="B359" s="497"/>
      <c r="C359" s="477"/>
      <c r="D359" s="477"/>
      <c r="E359" s="477"/>
      <c r="F359" s="477"/>
      <c r="G359" s="477"/>
      <c r="H359" s="519"/>
      <c r="I359" s="520"/>
      <c r="J359" s="444"/>
      <c r="K359" s="443"/>
      <c r="L359" s="443"/>
    </row>
    <row r="360" spans="1:12" ht="13.5" customHeight="1" x14ac:dyDescent="0.2">
      <c r="A360" s="163"/>
      <c r="B360" s="475" t="s">
        <v>155</v>
      </c>
      <c r="C360" s="475"/>
      <c r="D360" s="475"/>
      <c r="E360" s="475"/>
      <c r="F360" s="475"/>
      <c r="G360" s="475"/>
      <c r="H360" s="455" t="s">
        <v>156</v>
      </c>
      <c r="I360" s="457"/>
      <c r="J360" s="448" t="s">
        <v>16</v>
      </c>
      <c r="K360" s="443" t="s">
        <v>185</v>
      </c>
      <c r="L360" s="443" t="s">
        <v>16</v>
      </c>
    </row>
    <row r="361" spans="1:12" ht="13.5" customHeight="1" x14ac:dyDescent="0.2">
      <c r="A361" s="163"/>
      <c r="B361" s="467"/>
      <c r="C361" s="467"/>
      <c r="D361" s="467"/>
      <c r="E361" s="467"/>
      <c r="F361" s="467"/>
      <c r="G361" s="467"/>
      <c r="H361" s="455"/>
      <c r="I361" s="457"/>
      <c r="J361" s="443"/>
      <c r="K361" s="443"/>
      <c r="L361" s="443"/>
    </row>
    <row r="362" spans="1:12" ht="13.5" customHeight="1" x14ac:dyDescent="0.2">
      <c r="A362" s="163"/>
      <c r="B362" s="467"/>
      <c r="C362" s="467"/>
      <c r="D362" s="467"/>
      <c r="E362" s="467"/>
      <c r="F362" s="467"/>
      <c r="G362" s="467"/>
      <c r="H362" s="455"/>
      <c r="I362" s="457"/>
      <c r="J362" s="443"/>
      <c r="K362" s="443"/>
      <c r="L362" s="443"/>
    </row>
    <row r="363" spans="1:12" x14ac:dyDescent="0.2">
      <c r="A363" s="163"/>
      <c r="B363" s="467"/>
      <c r="C363" s="467"/>
      <c r="D363" s="467"/>
      <c r="E363" s="467"/>
      <c r="F363" s="467"/>
      <c r="G363" s="467"/>
      <c r="H363" s="455"/>
      <c r="I363" s="457"/>
      <c r="J363" s="443"/>
      <c r="K363" s="443"/>
      <c r="L363" s="443"/>
    </row>
    <row r="364" spans="1:12" x14ac:dyDescent="0.2">
      <c r="A364" s="163"/>
      <c r="B364" s="467"/>
      <c r="C364" s="467"/>
      <c r="D364" s="467"/>
      <c r="E364" s="467"/>
      <c r="F364" s="467"/>
      <c r="G364" s="467"/>
      <c r="H364" s="458"/>
      <c r="I364" s="460"/>
      <c r="J364" s="443"/>
      <c r="K364" s="443"/>
      <c r="L364" s="443"/>
    </row>
    <row r="365" spans="1:12" ht="13.5" customHeight="1" x14ac:dyDescent="0.2">
      <c r="A365" s="163"/>
      <c r="B365" s="467" t="s">
        <v>273</v>
      </c>
      <c r="C365" s="467"/>
      <c r="D365" s="467"/>
      <c r="E365" s="467"/>
      <c r="F365" s="467"/>
      <c r="G365" s="467"/>
      <c r="H365" s="495" t="s">
        <v>110</v>
      </c>
      <c r="I365" s="497"/>
      <c r="J365" s="443" t="s">
        <v>16</v>
      </c>
      <c r="K365" s="443" t="s">
        <v>16</v>
      </c>
      <c r="L365" s="443" t="s">
        <v>16</v>
      </c>
    </row>
    <row r="366" spans="1:12" ht="13.5" customHeight="1" x14ac:dyDescent="0.2">
      <c r="A366" s="163"/>
      <c r="B366" s="467"/>
      <c r="C366" s="467"/>
      <c r="D366" s="467"/>
      <c r="E366" s="467"/>
      <c r="F366" s="467"/>
      <c r="G366" s="467"/>
      <c r="H366" s="455"/>
      <c r="I366" s="457"/>
      <c r="J366" s="443"/>
      <c r="K366" s="443"/>
      <c r="L366" s="443"/>
    </row>
    <row r="367" spans="1:12" ht="13.5" customHeight="1" x14ac:dyDescent="0.2">
      <c r="A367" s="163"/>
      <c r="B367" s="467"/>
      <c r="C367" s="467"/>
      <c r="D367" s="467"/>
      <c r="E367" s="467"/>
      <c r="F367" s="467"/>
      <c r="G367" s="467"/>
      <c r="H367" s="455"/>
      <c r="I367" s="457"/>
      <c r="J367" s="443"/>
      <c r="K367" s="443"/>
      <c r="L367" s="443"/>
    </row>
    <row r="368" spans="1:12" ht="13.5" customHeight="1" x14ac:dyDescent="0.2">
      <c r="A368" s="163"/>
      <c r="B368" s="467"/>
      <c r="C368" s="467"/>
      <c r="D368" s="467"/>
      <c r="E368" s="467"/>
      <c r="F368" s="467"/>
      <c r="G368" s="467"/>
      <c r="H368" s="455"/>
      <c r="I368" s="457"/>
      <c r="J368" s="443"/>
      <c r="K368" s="443"/>
      <c r="L368" s="443"/>
    </row>
    <row r="369" spans="1:12" ht="13.5" customHeight="1" x14ac:dyDescent="0.2">
      <c r="A369" s="163"/>
      <c r="B369" s="467"/>
      <c r="C369" s="467"/>
      <c r="D369" s="467"/>
      <c r="E369" s="467"/>
      <c r="F369" s="467"/>
      <c r="G369" s="467"/>
      <c r="H369" s="458"/>
      <c r="I369" s="460"/>
      <c r="J369" s="443"/>
      <c r="K369" s="443"/>
      <c r="L369" s="443"/>
    </row>
    <row r="370" spans="1:12" ht="13.5" customHeight="1" x14ac:dyDescent="0.2">
      <c r="A370" s="163"/>
      <c r="B370" s="467" t="s">
        <v>274</v>
      </c>
      <c r="C370" s="467"/>
      <c r="D370" s="467"/>
      <c r="E370" s="467"/>
      <c r="F370" s="467"/>
      <c r="G370" s="467"/>
      <c r="H370" s="467" t="s">
        <v>157</v>
      </c>
      <c r="I370" s="467"/>
      <c r="J370" s="443" t="s">
        <v>185</v>
      </c>
      <c r="K370" s="443" t="s">
        <v>16</v>
      </c>
      <c r="L370" s="443" t="s">
        <v>16</v>
      </c>
    </row>
    <row r="371" spans="1:12" ht="13.5" customHeight="1" x14ac:dyDescent="0.2">
      <c r="A371" s="163"/>
      <c r="B371" s="467"/>
      <c r="C371" s="467"/>
      <c r="D371" s="467"/>
      <c r="E371" s="467"/>
      <c r="F371" s="467"/>
      <c r="G371" s="467"/>
      <c r="H371" s="467"/>
      <c r="I371" s="467"/>
      <c r="J371" s="443"/>
      <c r="K371" s="443"/>
      <c r="L371" s="443"/>
    </row>
    <row r="372" spans="1:12" x14ac:dyDescent="0.2">
      <c r="A372" s="163"/>
      <c r="B372" s="467"/>
      <c r="C372" s="467"/>
      <c r="D372" s="467"/>
      <c r="E372" s="467"/>
      <c r="F372" s="467"/>
      <c r="G372" s="467"/>
      <c r="H372" s="467"/>
      <c r="I372" s="467"/>
      <c r="J372" s="443"/>
      <c r="K372" s="443"/>
      <c r="L372" s="443"/>
    </row>
    <row r="373" spans="1:12" x14ac:dyDescent="0.2">
      <c r="A373" s="163"/>
      <c r="B373" s="477"/>
      <c r="C373" s="477"/>
      <c r="D373" s="477"/>
      <c r="E373" s="477"/>
      <c r="F373" s="477"/>
      <c r="G373" s="477"/>
      <c r="H373" s="477"/>
      <c r="I373" s="477"/>
      <c r="J373" s="444"/>
      <c r="K373" s="444"/>
      <c r="L373" s="452"/>
    </row>
    <row r="374" spans="1:12" ht="13.5" customHeight="1" x14ac:dyDescent="0.2">
      <c r="A374" s="163"/>
      <c r="B374" s="475" t="s">
        <v>111</v>
      </c>
      <c r="C374" s="475"/>
      <c r="D374" s="475"/>
      <c r="E374" s="475"/>
      <c r="F374" s="475"/>
      <c r="G374" s="475"/>
      <c r="H374" s="475" t="s">
        <v>158</v>
      </c>
      <c r="I374" s="475"/>
      <c r="J374" s="448" t="s">
        <v>16</v>
      </c>
      <c r="K374" s="448" t="s">
        <v>16</v>
      </c>
      <c r="L374" s="442" t="s">
        <v>185</v>
      </c>
    </row>
    <row r="375" spans="1:12" x14ac:dyDescent="0.2">
      <c r="A375" s="163"/>
      <c r="B375" s="467"/>
      <c r="C375" s="467"/>
      <c r="D375" s="467"/>
      <c r="E375" s="467"/>
      <c r="F375" s="467"/>
      <c r="G375" s="467"/>
      <c r="H375" s="467"/>
      <c r="I375" s="467"/>
      <c r="J375" s="443"/>
      <c r="K375" s="443"/>
      <c r="L375" s="443"/>
    </row>
    <row r="376" spans="1:12" ht="10.5" customHeight="1" x14ac:dyDescent="0.2">
      <c r="A376" s="163"/>
      <c r="B376" s="467"/>
      <c r="C376" s="467"/>
      <c r="D376" s="467"/>
      <c r="E376" s="467"/>
      <c r="F376" s="467"/>
      <c r="G376" s="467"/>
      <c r="H376" s="467"/>
      <c r="I376" s="467"/>
      <c r="J376" s="443"/>
      <c r="K376" s="443"/>
      <c r="L376" s="443"/>
    </row>
    <row r="377" spans="1:12" x14ac:dyDescent="0.2">
      <c r="A377" s="163"/>
      <c r="B377" s="467"/>
      <c r="C377" s="467"/>
      <c r="D377" s="467"/>
      <c r="E377" s="467"/>
      <c r="F377" s="467"/>
      <c r="G377" s="467"/>
      <c r="H377" s="467"/>
      <c r="I377" s="467"/>
      <c r="J377" s="443"/>
      <c r="K377" s="443"/>
      <c r="L377" s="443"/>
    </row>
    <row r="378" spans="1:12" x14ac:dyDescent="0.2">
      <c r="A378" s="163"/>
      <c r="B378" s="467"/>
      <c r="C378" s="467"/>
      <c r="D378" s="467"/>
      <c r="E378" s="467"/>
      <c r="F378" s="467"/>
      <c r="G378" s="467"/>
      <c r="H378" s="467"/>
      <c r="I378" s="467"/>
      <c r="J378" s="443"/>
      <c r="K378" s="443"/>
      <c r="L378" s="443"/>
    </row>
    <row r="379" spans="1:12" ht="13.5" customHeight="1" x14ac:dyDescent="0.2">
      <c r="A379" s="163"/>
      <c r="B379" s="467" t="s">
        <v>275</v>
      </c>
      <c r="C379" s="467"/>
      <c r="D379" s="467"/>
      <c r="E379" s="467"/>
      <c r="F379" s="467"/>
      <c r="G379" s="467"/>
      <c r="H379" s="467" t="s">
        <v>112</v>
      </c>
      <c r="I379" s="467"/>
      <c r="J379" s="443" t="s">
        <v>16</v>
      </c>
      <c r="K379" s="443" t="s">
        <v>16</v>
      </c>
      <c r="L379" s="443" t="s">
        <v>16</v>
      </c>
    </row>
    <row r="380" spans="1:12" x14ac:dyDescent="0.2">
      <c r="A380" s="163"/>
      <c r="B380" s="467"/>
      <c r="C380" s="467"/>
      <c r="D380" s="467"/>
      <c r="E380" s="467"/>
      <c r="F380" s="467"/>
      <c r="G380" s="467"/>
      <c r="H380" s="467"/>
      <c r="I380" s="467"/>
      <c r="J380" s="443"/>
      <c r="K380" s="443"/>
      <c r="L380" s="443"/>
    </row>
    <row r="381" spans="1:12" x14ac:dyDescent="0.2">
      <c r="A381" s="163"/>
      <c r="B381" s="467"/>
      <c r="C381" s="467"/>
      <c r="D381" s="467"/>
      <c r="E381" s="467"/>
      <c r="F381" s="467"/>
      <c r="G381" s="467"/>
      <c r="H381" s="467"/>
      <c r="I381" s="467"/>
      <c r="J381" s="443"/>
      <c r="K381" s="443"/>
      <c r="L381" s="443"/>
    </row>
    <row r="382" spans="1:12" x14ac:dyDescent="0.2">
      <c r="A382" s="163"/>
      <c r="B382" s="467"/>
      <c r="C382" s="467"/>
      <c r="D382" s="467"/>
      <c r="E382" s="467"/>
      <c r="F382" s="467"/>
      <c r="G382" s="467"/>
      <c r="H382" s="467"/>
      <c r="I382" s="467"/>
      <c r="J382" s="443"/>
      <c r="K382" s="443"/>
      <c r="L382" s="443"/>
    </row>
    <row r="383" spans="1:12" x14ac:dyDescent="0.2">
      <c r="A383" s="163"/>
      <c r="B383" s="467"/>
      <c r="C383" s="467"/>
      <c r="D383" s="467"/>
      <c r="E383" s="467"/>
      <c r="F383" s="467"/>
      <c r="G383" s="467"/>
      <c r="H383" s="467"/>
      <c r="I383" s="467"/>
      <c r="J383" s="443"/>
      <c r="K383" s="443"/>
      <c r="L383" s="443"/>
    </row>
    <row r="384" spans="1:12" ht="13.5" customHeight="1" x14ac:dyDescent="0.2">
      <c r="A384" s="163"/>
      <c r="B384" s="467"/>
      <c r="C384" s="467"/>
      <c r="D384" s="467"/>
      <c r="E384" s="467"/>
      <c r="F384" s="467"/>
      <c r="G384" s="467"/>
      <c r="H384" s="467"/>
      <c r="I384" s="467"/>
      <c r="J384" s="443"/>
      <c r="K384" s="443"/>
      <c r="L384" s="443"/>
    </row>
    <row r="385" spans="1:12" x14ac:dyDescent="0.2">
      <c r="A385" s="163"/>
      <c r="B385" s="467"/>
      <c r="C385" s="467"/>
      <c r="D385" s="467"/>
      <c r="E385" s="467"/>
      <c r="F385" s="467"/>
      <c r="G385" s="467"/>
      <c r="H385" s="467"/>
      <c r="I385" s="467"/>
      <c r="J385" s="443"/>
      <c r="K385" s="443"/>
      <c r="L385" s="443"/>
    </row>
    <row r="386" spans="1:12" x14ac:dyDescent="0.2">
      <c r="A386" s="163"/>
      <c r="B386" s="467"/>
      <c r="C386" s="467"/>
      <c r="D386" s="467"/>
      <c r="E386" s="467"/>
      <c r="F386" s="467"/>
      <c r="G386" s="467"/>
      <c r="H386" s="467"/>
      <c r="I386" s="467"/>
      <c r="J386" s="443"/>
      <c r="K386" s="443"/>
      <c r="L386" s="443"/>
    </row>
    <row r="387" spans="1:12" x14ac:dyDescent="0.2">
      <c r="A387" s="163"/>
      <c r="B387" s="467" t="s">
        <v>276</v>
      </c>
      <c r="C387" s="467"/>
      <c r="D387" s="467"/>
      <c r="E387" s="467"/>
      <c r="F387" s="467"/>
      <c r="G387" s="467"/>
      <c r="H387" s="467" t="s">
        <v>113</v>
      </c>
      <c r="I387" s="467"/>
      <c r="J387" s="443" t="s">
        <v>16</v>
      </c>
      <c r="K387" s="443" t="s">
        <v>16</v>
      </c>
      <c r="L387" s="443" t="s">
        <v>16</v>
      </c>
    </row>
    <row r="388" spans="1:12" x14ac:dyDescent="0.2">
      <c r="A388" s="163"/>
      <c r="B388" s="467"/>
      <c r="C388" s="467"/>
      <c r="D388" s="467"/>
      <c r="E388" s="467"/>
      <c r="F388" s="467"/>
      <c r="G388" s="467"/>
      <c r="H388" s="467"/>
      <c r="I388" s="467"/>
      <c r="J388" s="443"/>
      <c r="K388" s="443"/>
      <c r="L388" s="443"/>
    </row>
    <row r="389" spans="1:12" x14ac:dyDescent="0.2">
      <c r="A389" s="163"/>
      <c r="B389" s="467"/>
      <c r="C389" s="467"/>
      <c r="D389" s="467"/>
      <c r="E389" s="467"/>
      <c r="F389" s="467"/>
      <c r="G389" s="467"/>
      <c r="H389" s="467"/>
      <c r="I389" s="467"/>
      <c r="J389" s="443"/>
      <c r="K389" s="443"/>
      <c r="L389" s="443"/>
    </row>
    <row r="390" spans="1:12" ht="13.5" customHeight="1" x14ac:dyDescent="0.2">
      <c r="A390" s="164"/>
      <c r="B390" s="467"/>
      <c r="C390" s="467"/>
      <c r="D390" s="467"/>
      <c r="E390" s="467"/>
      <c r="F390" s="467"/>
      <c r="G390" s="467"/>
      <c r="H390" s="467"/>
      <c r="I390" s="467"/>
      <c r="J390" s="443"/>
      <c r="K390" s="443"/>
      <c r="L390" s="443"/>
    </row>
    <row r="391" spans="1:12" x14ac:dyDescent="0.2">
      <c r="A391" s="163"/>
      <c r="B391" s="467" t="s">
        <v>278</v>
      </c>
      <c r="C391" s="467"/>
      <c r="D391" s="467"/>
      <c r="E391" s="467"/>
      <c r="F391" s="467"/>
      <c r="G391" s="467"/>
      <c r="H391" s="467" t="s">
        <v>114</v>
      </c>
      <c r="I391" s="467"/>
      <c r="J391" s="443" t="s">
        <v>16</v>
      </c>
      <c r="K391" s="443" t="s">
        <v>16</v>
      </c>
      <c r="L391" s="443" t="s">
        <v>16</v>
      </c>
    </row>
    <row r="392" spans="1:12" x14ac:dyDescent="0.2">
      <c r="A392" s="163"/>
      <c r="B392" s="467"/>
      <c r="C392" s="467"/>
      <c r="D392" s="467"/>
      <c r="E392" s="467"/>
      <c r="F392" s="467"/>
      <c r="G392" s="467"/>
      <c r="H392" s="467"/>
      <c r="I392" s="467"/>
      <c r="J392" s="443"/>
      <c r="K392" s="443"/>
      <c r="L392" s="443"/>
    </row>
    <row r="393" spans="1:12" x14ac:dyDescent="0.2">
      <c r="A393" s="163"/>
      <c r="B393" s="467"/>
      <c r="C393" s="467"/>
      <c r="D393" s="467"/>
      <c r="E393" s="467"/>
      <c r="F393" s="467"/>
      <c r="G393" s="467"/>
      <c r="H393" s="467"/>
      <c r="I393" s="467"/>
      <c r="J393" s="443"/>
      <c r="K393" s="443"/>
      <c r="L393" s="443"/>
    </row>
    <row r="394" spans="1:12" x14ac:dyDescent="0.2">
      <c r="A394" s="163"/>
      <c r="B394" s="467"/>
      <c r="C394" s="467"/>
      <c r="D394" s="467"/>
      <c r="E394" s="467"/>
      <c r="F394" s="467"/>
      <c r="G394" s="467"/>
      <c r="H394" s="467"/>
      <c r="I394" s="467"/>
      <c r="J394" s="443"/>
      <c r="K394" s="443"/>
      <c r="L394" s="443"/>
    </row>
    <row r="395" spans="1:12" ht="13.5" customHeight="1" x14ac:dyDescent="0.2">
      <c r="A395" s="163"/>
      <c r="B395" s="467"/>
      <c r="C395" s="467"/>
      <c r="D395" s="467"/>
      <c r="E395" s="467"/>
      <c r="F395" s="467"/>
      <c r="G395" s="467"/>
      <c r="H395" s="467"/>
      <c r="I395" s="467"/>
      <c r="J395" s="443"/>
      <c r="K395" s="443"/>
      <c r="L395" s="443"/>
    </row>
    <row r="396" spans="1:12" x14ac:dyDescent="0.2">
      <c r="A396" s="163"/>
      <c r="B396" s="467" t="s">
        <v>277</v>
      </c>
      <c r="C396" s="467"/>
      <c r="D396" s="467"/>
      <c r="E396" s="467"/>
      <c r="F396" s="467"/>
      <c r="G396" s="467"/>
      <c r="H396" s="467" t="s">
        <v>159</v>
      </c>
      <c r="I396" s="467"/>
      <c r="J396" s="443" t="s">
        <v>185</v>
      </c>
      <c r="K396" s="443" t="s">
        <v>16</v>
      </c>
      <c r="L396" s="443" t="s">
        <v>185</v>
      </c>
    </row>
    <row r="397" spans="1:12" x14ac:dyDescent="0.2">
      <c r="A397" s="163"/>
      <c r="B397" s="467"/>
      <c r="C397" s="467"/>
      <c r="D397" s="467"/>
      <c r="E397" s="467"/>
      <c r="F397" s="467"/>
      <c r="G397" s="467"/>
      <c r="H397" s="467"/>
      <c r="I397" s="467"/>
      <c r="J397" s="443"/>
      <c r="K397" s="443"/>
      <c r="L397" s="443"/>
    </row>
    <row r="398" spans="1:12" x14ac:dyDescent="0.2">
      <c r="A398" s="163"/>
      <c r="B398" s="467"/>
      <c r="C398" s="467"/>
      <c r="D398" s="467"/>
      <c r="E398" s="467"/>
      <c r="F398" s="467"/>
      <c r="G398" s="467"/>
      <c r="H398" s="467"/>
      <c r="I398" s="467"/>
      <c r="J398" s="443"/>
      <c r="K398" s="443"/>
      <c r="L398" s="443"/>
    </row>
    <row r="399" spans="1:12" x14ac:dyDescent="0.2">
      <c r="A399" s="163"/>
      <c r="B399" s="467"/>
      <c r="C399" s="467"/>
      <c r="D399" s="467"/>
      <c r="E399" s="467"/>
      <c r="F399" s="467"/>
      <c r="G399" s="467"/>
      <c r="H399" s="467"/>
      <c r="I399" s="467"/>
      <c r="J399" s="443"/>
      <c r="K399" s="443"/>
      <c r="L399" s="443"/>
    </row>
    <row r="400" spans="1:12" x14ac:dyDescent="0.2">
      <c r="A400" s="163"/>
      <c r="B400" s="467"/>
      <c r="C400" s="467"/>
      <c r="D400" s="467"/>
      <c r="E400" s="467"/>
      <c r="F400" s="467"/>
      <c r="G400" s="467"/>
      <c r="H400" s="467"/>
      <c r="I400" s="467"/>
      <c r="J400" s="443"/>
      <c r="K400" s="443"/>
      <c r="L400" s="443"/>
    </row>
    <row r="401" spans="1:12" x14ac:dyDescent="0.2">
      <c r="A401" s="163"/>
      <c r="B401" s="467"/>
      <c r="C401" s="467"/>
      <c r="D401" s="467"/>
      <c r="E401" s="467"/>
      <c r="F401" s="467"/>
      <c r="G401" s="467"/>
      <c r="H401" s="467"/>
      <c r="I401" s="467"/>
      <c r="J401" s="443"/>
      <c r="K401" s="443"/>
      <c r="L401" s="443"/>
    </row>
    <row r="402" spans="1:12" x14ac:dyDescent="0.2">
      <c r="A402" s="163"/>
      <c r="B402" s="477"/>
      <c r="C402" s="477"/>
      <c r="D402" s="477"/>
      <c r="E402" s="477"/>
      <c r="F402" s="477"/>
      <c r="G402" s="477"/>
      <c r="H402" s="477"/>
      <c r="I402" s="477"/>
      <c r="J402" s="444"/>
      <c r="K402" s="444"/>
      <c r="L402" s="444"/>
    </row>
    <row r="403" spans="1:12" x14ac:dyDescent="0.2">
      <c r="A403" s="163"/>
      <c r="B403" s="477"/>
      <c r="C403" s="477"/>
      <c r="D403" s="477"/>
      <c r="E403" s="477"/>
      <c r="F403" s="477"/>
      <c r="G403" s="477"/>
      <c r="H403" s="477"/>
      <c r="I403" s="477"/>
      <c r="J403" s="444"/>
      <c r="K403" s="444"/>
      <c r="L403" s="444"/>
    </row>
    <row r="404" spans="1:12" ht="13.5" customHeight="1" x14ac:dyDescent="0.2">
      <c r="A404" s="163"/>
      <c r="B404" s="478"/>
      <c r="C404" s="478"/>
      <c r="D404" s="478"/>
      <c r="E404" s="478"/>
      <c r="F404" s="478"/>
      <c r="G404" s="478"/>
      <c r="H404" s="477"/>
      <c r="I404" s="477"/>
      <c r="J404" s="452"/>
      <c r="K404" s="452"/>
      <c r="L404" s="452"/>
    </row>
    <row r="405" spans="1:12" x14ac:dyDescent="0.2">
      <c r="A405" s="163"/>
      <c r="B405" s="483" t="s">
        <v>115</v>
      </c>
      <c r="C405" s="483"/>
      <c r="D405" s="483"/>
      <c r="E405" s="483"/>
      <c r="F405" s="483"/>
      <c r="G405" s="483"/>
      <c r="H405" s="470" t="s">
        <v>160</v>
      </c>
      <c r="I405" s="472"/>
      <c r="J405" s="442" t="s">
        <v>16</v>
      </c>
      <c r="K405" s="442" t="s">
        <v>16</v>
      </c>
      <c r="L405" s="442" t="s">
        <v>16</v>
      </c>
    </row>
    <row r="406" spans="1:12" x14ac:dyDescent="0.2">
      <c r="A406" s="163"/>
      <c r="B406" s="467"/>
      <c r="C406" s="467"/>
      <c r="D406" s="467"/>
      <c r="E406" s="467"/>
      <c r="F406" s="467"/>
      <c r="G406" s="467"/>
      <c r="H406" s="455"/>
      <c r="I406" s="457"/>
      <c r="J406" s="443"/>
      <c r="K406" s="443"/>
      <c r="L406" s="443"/>
    </row>
    <row r="407" spans="1:12" x14ac:dyDescent="0.2">
      <c r="A407" s="163"/>
      <c r="B407" s="467"/>
      <c r="C407" s="467"/>
      <c r="D407" s="467"/>
      <c r="E407" s="467"/>
      <c r="F407" s="467"/>
      <c r="G407" s="467"/>
      <c r="H407" s="455"/>
      <c r="I407" s="457"/>
      <c r="J407" s="443"/>
      <c r="K407" s="443"/>
      <c r="L407" s="443"/>
    </row>
    <row r="408" spans="1:12" x14ac:dyDescent="0.2">
      <c r="A408" s="163"/>
      <c r="B408" s="467"/>
      <c r="C408" s="467"/>
      <c r="D408" s="467"/>
      <c r="E408" s="467"/>
      <c r="F408" s="467"/>
      <c r="G408" s="467"/>
      <c r="H408" s="455"/>
      <c r="I408" s="457"/>
      <c r="J408" s="443"/>
      <c r="K408" s="443"/>
      <c r="L408" s="443"/>
    </row>
    <row r="409" spans="1:12" ht="13.5" customHeight="1" x14ac:dyDescent="0.2">
      <c r="A409" s="163"/>
      <c r="B409" s="467"/>
      <c r="C409" s="467"/>
      <c r="D409" s="467"/>
      <c r="E409" s="467"/>
      <c r="F409" s="467"/>
      <c r="G409" s="467"/>
      <c r="H409" s="458"/>
      <c r="I409" s="460"/>
      <c r="J409" s="443"/>
      <c r="K409" s="443"/>
      <c r="L409" s="443"/>
    </row>
    <row r="410" spans="1:12" x14ac:dyDescent="0.2">
      <c r="A410" s="163"/>
      <c r="B410" s="467" t="s">
        <v>279</v>
      </c>
      <c r="C410" s="467"/>
      <c r="D410" s="467"/>
      <c r="E410" s="467"/>
      <c r="F410" s="467"/>
      <c r="G410" s="467"/>
      <c r="H410" s="495" t="s">
        <v>31</v>
      </c>
      <c r="I410" s="497"/>
      <c r="J410" s="443" t="s">
        <v>16</v>
      </c>
      <c r="K410" s="443" t="s">
        <v>185</v>
      </c>
      <c r="L410" s="443" t="s">
        <v>185</v>
      </c>
    </row>
    <row r="411" spans="1:12" x14ac:dyDescent="0.2">
      <c r="A411" s="163"/>
      <c r="B411" s="467"/>
      <c r="C411" s="467"/>
      <c r="D411" s="467"/>
      <c r="E411" s="467"/>
      <c r="F411" s="467"/>
      <c r="G411" s="467"/>
      <c r="H411" s="455"/>
      <c r="I411" s="457"/>
      <c r="J411" s="443"/>
      <c r="K411" s="443"/>
      <c r="L411" s="443"/>
    </row>
    <row r="412" spans="1:12" x14ac:dyDescent="0.2">
      <c r="A412" s="163"/>
      <c r="B412" s="467"/>
      <c r="C412" s="467"/>
      <c r="D412" s="467"/>
      <c r="E412" s="467"/>
      <c r="F412" s="467"/>
      <c r="G412" s="467"/>
      <c r="H412" s="455"/>
      <c r="I412" s="457"/>
      <c r="J412" s="443"/>
      <c r="K412" s="443"/>
      <c r="L412" s="443"/>
    </row>
    <row r="413" spans="1:12" x14ac:dyDescent="0.2">
      <c r="A413" s="163"/>
      <c r="B413" s="467"/>
      <c r="C413" s="467"/>
      <c r="D413" s="467"/>
      <c r="E413" s="467"/>
      <c r="F413" s="467"/>
      <c r="G413" s="467"/>
      <c r="H413" s="455"/>
      <c r="I413" s="457"/>
      <c r="J413" s="443"/>
      <c r="K413" s="443"/>
      <c r="L413" s="443"/>
    </row>
    <row r="414" spans="1:12" x14ac:dyDescent="0.2">
      <c r="A414" s="163"/>
      <c r="B414" s="467"/>
      <c r="C414" s="467"/>
      <c r="D414" s="467"/>
      <c r="E414" s="467"/>
      <c r="F414" s="467"/>
      <c r="G414" s="467"/>
      <c r="H414" s="455"/>
      <c r="I414" s="457"/>
      <c r="J414" s="443"/>
      <c r="K414" s="443"/>
      <c r="L414" s="443"/>
    </row>
    <row r="415" spans="1:12" x14ac:dyDescent="0.2">
      <c r="A415" s="163"/>
      <c r="B415" s="467"/>
      <c r="C415" s="467"/>
      <c r="D415" s="467"/>
      <c r="E415" s="467"/>
      <c r="F415" s="467"/>
      <c r="G415" s="467"/>
      <c r="H415" s="455"/>
      <c r="I415" s="457"/>
      <c r="J415" s="443"/>
      <c r="K415" s="443"/>
      <c r="L415" s="443"/>
    </row>
    <row r="416" spans="1:12" x14ac:dyDescent="0.2">
      <c r="A416" s="163"/>
      <c r="B416" s="467"/>
      <c r="C416" s="467"/>
      <c r="D416" s="467"/>
      <c r="E416" s="467"/>
      <c r="F416" s="467"/>
      <c r="G416" s="467"/>
      <c r="H416" s="458"/>
      <c r="I416" s="460"/>
      <c r="J416" s="443"/>
      <c r="K416" s="443"/>
      <c r="L416" s="443"/>
    </row>
    <row r="417" spans="1:12" ht="13.5" customHeight="1" x14ac:dyDescent="0.2">
      <c r="A417" s="163"/>
      <c r="B417" s="533" t="s">
        <v>116</v>
      </c>
      <c r="C417" s="467"/>
      <c r="D417" s="467"/>
      <c r="E417" s="467"/>
      <c r="F417" s="467"/>
      <c r="G417" s="467"/>
      <c r="H417" s="467" t="s">
        <v>117</v>
      </c>
      <c r="I417" s="467"/>
      <c r="J417" s="443" t="s">
        <v>185</v>
      </c>
      <c r="K417" s="443" t="s">
        <v>16</v>
      </c>
      <c r="L417" s="443" t="s">
        <v>16</v>
      </c>
    </row>
    <row r="418" spans="1:12" x14ac:dyDescent="0.2">
      <c r="A418" s="163"/>
      <c r="B418" s="467"/>
      <c r="C418" s="467"/>
      <c r="D418" s="467"/>
      <c r="E418" s="467"/>
      <c r="F418" s="467"/>
      <c r="G418" s="467"/>
      <c r="H418" s="467"/>
      <c r="I418" s="467"/>
      <c r="J418" s="443"/>
      <c r="K418" s="443"/>
      <c r="L418" s="443"/>
    </row>
    <row r="419" spans="1:12" x14ac:dyDescent="0.2">
      <c r="A419" s="163"/>
      <c r="B419" s="467"/>
      <c r="C419" s="467"/>
      <c r="D419" s="467"/>
      <c r="E419" s="467"/>
      <c r="F419" s="467"/>
      <c r="G419" s="467"/>
      <c r="H419" s="467"/>
      <c r="I419" s="467"/>
      <c r="J419" s="443"/>
      <c r="K419" s="443"/>
      <c r="L419" s="443"/>
    </row>
    <row r="420" spans="1:12" x14ac:dyDescent="0.2">
      <c r="A420" s="163"/>
      <c r="B420" s="467"/>
      <c r="C420" s="467"/>
      <c r="D420" s="467"/>
      <c r="E420" s="467"/>
      <c r="F420" s="467"/>
      <c r="G420" s="467"/>
      <c r="H420" s="467"/>
      <c r="I420" s="467"/>
      <c r="J420" s="443"/>
      <c r="K420" s="443"/>
      <c r="L420" s="443"/>
    </row>
    <row r="421" spans="1:12" x14ac:dyDescent="0.2">
      <c r="A421" s="163"/>
      <c r="B421" s="477"/>
      <c r="C421" s="477"/>
      <c r="D421" s="477"/>
      <c r="E421" s="477"/>
      <c r="F421" s="477"/>
      <c r="G421" s="477"/>
      <c r="H421" s="477"/>
      <c r="I421" s="477"/>
      <c r="J421" s="444"/>
      <c r="K421" s="444"/>
      <c r="L421" s="444"/>
    </row>
    <row r="422" spans="1:12" ht="13.5" customHeight="1" x14ac:dyDescent="0.2">
      <c r="A422" s="163"/>
      <c r="B422" s="475" t="s">
        <v>118</v>
      </c>
      <c r="C422" s="475"/>
      <c r="D422" s="475"/>
      <c r="E422" s="475"/>
      <c r="F422" s="475"/>
      <c r="G422" s="475"/>
      <c r="H422" s="475" t="s">
        <v>193</v>
      </c>
      <c r="I422" s="475"/>
      <c r="J422" s="448" t="s">
        <v>16</v>
      </c>
      <c r="K422" s="448" t="s">
        <v>16</v>
      </c>
      <c r="L422" s="448" t="s">
        <v>185</v>
      </c>
    </row>
    <row r="423" spans="1:12" x14ac:dyDescent="0.2">
      <c r="A423" s="163"/>
      <c r="B423" s="467"/>
      <c r="C423" s="467"/>
      <c r="D423" s="467"/>
      <c r="E423" s="467"/>
      <c r="F423" s="467"/>
      <c r="G423" s="467"/>
      <c r="H423" s="467"/>
      <c r="I423" s="467"/>
      <c r="J423" s="443"/>
      <c r="K423" s="443"/>
      <c r="L423" s="443"/>
    </row>
    <row r="424" spans="1:12" x14ac:dyDescent="0.2">
      <c r="A424" s="163"/>
      <c r="B424" s="467"/>
      <c r="C424" s="467"/>
      <c r="D424" s="467"/>
      <c r="E424" s="467"/>
      <c r="F424" s="467"/>
      <c r="G424" s="467"/>
      <c r="H424" s="467"/>
      <c r="I424" s="467"/>
      <c r="J424" s="443"/>
      <c r="K424" s="443"/>
      <c r="L424" s="443"/>
    </row>
    <row r="425" spans="1:12" ht="13.5" customHeight="1" x14ac:dyDescent="0.2">
      <c r="A425" s="163"/>
      <c r="B425" s="467"/>
      <c r="C425" s="467"/>
      <c r="D425" s="467"/>
      <c r="E425" s="467"/>
      <c r="F425" s="467"/>
      <c r="G425" s="467"/>
      <c r="H425" s="467"/>
      <c r="I425" s="467"/>
      <c r="J425" s="443"/>
      <c r="K425" s="443"/>
      <c r="L425" s="443"/>
    </row>
    <row r="426" spans="1:12" ht="13.5" customHeight="1" x14ac:dyDescent="0.2">
      <c r="A426" s="163"/>
      <c r="B426" s="467"/>
      <c r="C426" s="467"/>
      <c r="D426" s="467"/>
      <c r="E426" s="467"/>
      <c r="F426" s="467"/>
      <c r="G426" s="467"/>
      <c r="H426" s="467"/>
      <c r="I426" s="467"/>
      <c r="J426" s="443"/>
      <c r="K426" s="443"/>
      <c r="L426" s="443"/>
    </row>
    <row r="427" spans="1:12" ht="13.5" customHeight="1" x14ac:dyDescent="0.2">
      <c r="A427" s="163"/>
      <c r="B427" s="467"/>
      <c r="C427" s="467"/>
      <c r="D427" s="467"/>
      <c r="E427" s="467"/>
      <c r="F427" s="467"/>
      <c r="G427" s="467"/>
      <c r="H427" s="467"/>
      <c r="I427" s="467"/>
      <c r="J427" s="443"/>
      <c r="K427" s="443"/>
      <c r="L427" s="443"/>
    </row>
    <row r="428" spans="1:12" ht="13.5" customHeight="1" x14ac:dyDescent="0.2">
      <c r="A428" s="163"/>
      <c r="B428" s="467"/>
      <c r="C428" s="467"/>
      <c r="D428" s="467"/>
      <c r="E428" s="467"/>
      <c r="F428" s="467"/>
      <c r="G428" s="467"/>
      <c r="H428" s="467"/>
      <c r="I428" s="467"/>
      <c r="J428" s="443"/>
      <c r="K428" s="443"/>
      <c r="L428" s="443"/>
    </row>
    <row r="429" spans="1:12" ht="13.5" customHeight="1" x14ac:dyDescent="0.2">
      <c r="A429" s="163"/>
      <c r="B429" s="467"/>
      <c r="C429" s="467"/>
      <c r="D429" s="467"/>
      <c r="E429" s="467"/>
      <c r="F429" s="467"/>
      <c r="G429" s="467"/>
      <c r="H429" s="467"/>
      <c r="I429" s="467"/>
      <c r="J429" s="443"/>
      <c r="K429" s="443"/>
      <c r="L429" s="443"/>
    </row>
    <row r="430" spans="1:12" ht="13.5" customHeight="1" x14ac:dyDescent="0.2">
      <c r="A430" s="163"/>
      <c r="B430" s="467"/>
      <c r="C430" s="467"/>
      <c r="D430" s="467"/>
      <c r="E430" s="467"/>
      <c r="F430" s="467"/>
      <c r="G430" s="467"/>
      <c r="H430" s="467"/>
      <c r="I430" s="467"/>
      <c r="J430" s="443"/>
      <c r="K430" s="443"/>
      <c r="L430" s="443"/>
    </row>
    <row r="431" spans="1:12" ht="13.5" customHeight="1" x14ac:dyDescent="0.2">
      <c r="A431" s="163"/>
      <c r="B431" s="467"/>
      <c r="C431" s="467"/>
      <c r="D431" s="467"/>
      <c r="E431" s="467"/>
      <c r="F431" s="467"/>
      <c r="G431" s="467"/>
      <c r="H431" s="467"/>
      <c r="I431" s="467"/>
      <c r="J431" s="443"/>
      <c r="K431" s="443"/>
      <c r="L431" s="443"/>
    </row>
    <row r="432" spans="1:12" x14ac:dyDescent="0.2">
      <c r="A432" s="163"/>
      <c r="B432" s="467"/>
      <c r="C432" s="467"/>
      <c r="D432" s="467"/>
      <c r="E432" s="467"/>
      <c r="F432" s="467"/>
      <c r="G432" s="467"/>
      <c r="H432" s="467"/>
      <c r="I432" s="467"/>
      <c r="J432" s="443"/>
      <c r="K432" s="443"/>
      <c r="L432" s="443"/>
    </row>
    <row r="433" spans="1:12" x14ac:dyDescent="0.2">
      <c r="A433" s="163"/>
      <c r="B433" s="467"/>
      <c r="C433" s="467"/>
      <c r="D433" s="467"/>
      <c r="E433" s="467"/>
      <c r="F433" s="467"/>
      <c r="G433" s="467"/>
      <c r="H433" s="467"/>
      <c r="I433" s="467"/>
      <c r="J433" s="443"/>
      <c r="K433" s="443"/>
      <c r="L433" s="443"/>
    </row>
    <row r="434" spans="1:12" x14ac:dyDescent="0.2">
      <c r="A434" s="163"/>
      <c r="B434" s="478"/>
      <c r="C434" s="478"/>
      <c r="D434" s="478"/>
      <c r="E434" s="478"/>
      <c r="F434" s="478"/>
      <c r="G434" s="478"/>
      <c r="H434" s="478"/>
      <c r="I434" s="478"/>
      <c r="J434" s="444"/>
      <c r="K434" s="452"/>
      <c r="L434" s="452"/>
    </row>
    <row r="435" spans="1:12" x14ac:dyDescent="0.2">
      <c r="A435" s="163"/>
      <c r="B435" s="455" t="s">
        <v>119</v>
      </c>
      <c r="C435" s="456"/>
      <c r="D435" s="456"/>
      <c r="E435" s="456"/>
      <c r="F435" s="456"/>
      <c r="G435" s="457"/>
      <c r="H435" s="461" t="s">
        <v>32</v>
      </c>
      <c r="I435" s="494"/>
      <c r="J435" s="449" t="s">
        <v>16</v>
      </c>
      <c r="K435" s="445" t="s">
        <v>16</v>
      </c>
      <c r="L435" s="445" t="s">
        <v>16</v>
      </c>
    </row>
    <row r="436" spans="1:12" x14ac:dyDescent="0.2">
      <c r="A436" s="163"/>
      <c r="B436" s="455"/>
      <c r="C436" s="456"/>
      <c r="D436" s="456"/>
      <c r="E436" s="456"/>
      <c r="F436" s="456"/>
      <c r="G436" s="457"/>
      <c r="H436" s="461"/>
      <c r="I436" s="494"/>
      <c r="J436" s="445"/>
      <c r="K436" s="445"/>
      <c r="L436" s="445"/>
    </row>
    <row r="437" spans="1:12" ht="13.5" customHeight="1" x14ac:dyDescent="0.2">
      <c r="A437" s="163"/>
      <c r="B437" s="455"/>
      <c r="C437" s="456"/>
      <c r="D437" s="456"/>
      <c r="E437" s="456"/>
      <c r="F437" s="456"/>
      <c r="G437" s="457"/>
      <c r="H437" s="461"/>
      <c r="I437" s="494"/>
      <c r="J437" s="445"/>
      <c r="K437" s="445"/>
      <c r="L437" s="445"/>
    </row>
    <row r="438" spans="1:12" x14ac:dyDescent="0.2">
      <c r="A438" s="163"/>
      <c r="B438" s="455"/>
      <c r="C438" s="456"/>
      <c r="D438" s="456"/>
      <c r="E438" s="456"/>
      <c r="F438" s="456"/>
      <c r="G438" s="457"/>
      <c r="H438" s="461"/>
      <c r="I438" s="494"/>
      <c r="J438" s="445"/>
      <c r="K438" s="445"/>
      <c r="L438" s="445"/>
    </row>
    <row r="439" spans="1:12" x14ac:dyDescent="0.2">
      <c r="A439" s="163"/>
      <c r="B439" s="455"/>
      <c r="C439" s="456"/>
      <c r="D439" s="456"/>
      <c r="E439" s="456"/>
      <c r="F439" s="456"/>
      <c r="G439" s="457"/>
      <c r="H439" s="461"/>
      <c r="I439" s="494"/>
      <c r="J439" s="445"/>
      <c r="K439" s="445"/>
      <c r="L439" s="445"/>
    </row>
    <row r="440" spans="1:12" x14ac:dyDescent="0.2">
      <c r="A440" s="163"/>
      <c r="B440" s="455"/>
      <c r="C440" s="456"/>
      <c r="D440" s="456"/>
      <c r="E440" s="456"/>
      <c r="F440" s="456"/>
      <c r="G440" s="457"/>
      <c r="H440" s="461"/>
      <c r="I440" s="494"/>
      <c r="J440" s="450"/>
      <c r="K440" s="445"/>
      <c r="L440" s="445"/>
    </row>
    <row r="441" spans="1:12" x14ac:dyDescent="0.2">
      <c r="A441" s="163"/>
      <c r="B441" s="470" t="s">
        <v>120</v>
      </c>
      <c r="C441" s="471"/>
      <c r="D441" s="471"/>
      <c r="E441" s="471"/>
      <c r="F441" s="471"/>
      <c r="G441" s="472"/>
      <c r="H441" s="492" t="s">
        <v>33</v>
      </c>
      <c r="I441" s="493"/>
      <c r="J441" s="449" t="s">
        <v>16</v>
      </c>
      <c r="K441" s="449" t="s">
        <v>16</v>
      </c>
      <c r="L441" s="449" t="s">
        <v>185</v>
      </c>
    </row>
    <row r="442" spans="1:12" x14ac:dyDescent="0.2">
      <c r="A442" s="163"/>
      <c r="B442" s="455"/>
      <c r="C442" s="456"/>
      <c r="D442" s="456"/>
      <c r="E442" s="456"/>
      <c r="F442" s="456"/>
      <c r="G442" s="457"/>
      <c r="H442" s="461"/>
      <c r="I442" s="494"/>
      <c r="J442" s="445"/>
      <c r="K442" s="445"/>
      <c r="L442" s="445"/>
    </row>
    <row r="443" spans="1:12" x14ac:dyDescent="0.2">
      <c r="A443" s="163"/>
      <c r="B443" s="455"/>
      <c r="C443" s="456"/>
      <c r="D443" s="456"/>
      <c r="E443" s="456"/>
      <c r="F443" s="456"/>
      <c r="G443" s="457"/>
      <c r="H443" s="461"/>
      <c r="I443" s="494"/>
      <c r="J443" s="445"/>
      <c r="K443" s="445"/>
      <c r="L443" s="445"/>
    </row>
    <row r="444" spans="1:12" x14ac:dyDescent="0.2">
      <c r="A444" s="163"/>
      <c r="B444" s="455"/>
      <c r="C444" s="456"/>
      <c r="D444" s="456"/>
      <c r="E444" s="456"/>
      <c r="F444" s="456"/>
      <c r="G444" s="457"/>
      <c r="H444" s="461"/>
      <c r="I444" s="494"/>
      <c r="J444" s="445"/>
      <c r="K444" s="445"/>
      <c r="L444" s="445"/>
    </row>
    <row r="445" spans="1:12" x14ac:dyDescent="0.2">
      <c r="A445" s="164"/>
      <c r="B445" s="458"/>
      <c r="C445" s="459"/>
      <c r="D445" s="459"/>
      <c r="E445" s="459"/>
      <c r="F445" s="459"/>
      <c r="G445" s="460"/>
      <c r="H445" s="534"/>
      <c r="I445" s="535"/>
      <c r="J445" s="442"/>
      <c r="K445" s="442"/>
      <c r="L445" s="442"/>
    </row>
    <row r="446" spans="1:12" x14ac:dyDescent="0.2">
      <c r="A446" s="163"/>
      <c r="B446" s="483" t="s">
        <v>121</v>
      </c>
      <c r="C446" s="483"/>
      <c r="D446" s="483"/>
      <c r="E446" s="483"/>
      <c r="F446" s="483"/>
      <c r="G446" s="483"/>
      <c r="H446" s="483" t="s">
        <v>34</v>
      </c>
      <c r="I446" s="483"/>
      <c r="J446" s="442" t="s">
        <v>16</v>
      </c>
      <c r="K446" s="442" t="s">
        <v>16</v>
      </c>
      <c r="L446" s="442" t="s">
        <v>16</v>
      </c>
    </row>
    <row r="447" spans="1:12" x14ac:dyDescent="0.2">
      <c r="A447" s="163"/>
      <c r="B447" s="467"/>
      <c r="C447" s="467"/>
      <c r="D447" s="467"/>
      <c r="E447" s="467"/>
      <c r="F447" s="467"/>
      <c r="G447" s="467"/>
      <c r="H447" s="467"/>
      <c r="I447" s="467"/>
      <c r="J447" s="443"/>
      <c r="K447" s="443"/>
      <c r="L447" s="443"/>
    </row>
    <row r="448" spans="1:12" x14ac:dyDescent="0.2">
      <c r="A448" s="163"/>
      <c r="B448" s="467"/>
      <c r="C448" s="467"/>
      <c r="D448" s="467"/>
      <c r="E448" s="467"/>
      <c r="F448" s="467"/>
      <c r="G448" s="467"/>
      <c r="H448" s="467"/>
      <c r="I448" s="467"/>
      <c r="J448" s="443"/>
      <c r="K448" s="443"/>
      <c r="L448" s="443"/>
    </row>
    <row r="449" spans="1:12" x14ac:dyDescent="0.2">
      <c r="A449" s="163"/>
      <c r="B449" s="467"/>
      <c r="C449" s="467"/>
      <c r="D449" s="467"/>
      <c r="E449" s="467"/>
      <c r="F449" s="467"/>
      <c r="G449" s="467"/>
      <c r="H449" s="467"/>
      <c r="I449" s="467"/>
      <c r="J449" s="443"/>
      <c r="K449" s="443"/>
      <c r="L449" s="443"/>
    </row>
    <row r="450" spans="1:12" ht="13.5" customHeight="1" x14ac:dyDescent="0.2">
      <c r="A450" s="163"/>
      <c r="B450" s="467"/>
      <c r="C450" s="467"/>
      <c r="D450" s="467"/>
      <c r="E450" s="467"/>
      <c r="F450" s="467"/>
      <c r="G450" s="467"/>
      <c r="H450" s="467"/>
      <c r="I450" s="467"/>
      <c r="J450" s="443"/>
      <c r="K450" s="443"/>
      <c r="L450" s="443"/>
    </row>
    <row r="451" spans="1:12" x14ac:dyDescent="0.2">
      <c r="A451" s="163"/>
      <c r="B451" s="467"/>
      <c r="C451" s="467"/>
      <c r="D451" s="467"/>
      <c r="E451" s="467"/>
      <c r="F451" s="467"/>
      <c r="G451" s="467"/>
      <c r="H451" s="467"/>
      <c r="I451" s="467"/>
      <c r="J451" s="443"/>
      <c r="K451" s="443"/>
      <c r="L451" s="443"/>
    </row>
    <row r="452" spans="1:12" x14ac:dyDescent="0.2">
      <c r="A452" s="163"/>
      <c r="B452" s="467"/>
      <c r="C452" s="467"/>
      <c r="D452" s="467"/>
      <c r="E452" s="467"/>
      <c r="F452" s="467"/>
      <c r="G452" s="467"/>
      <c r="H452" s="467"/>
      <c r="I452" s="467"/>
      <c r="J452" s="443"/>
      <c r="K452" s="443"/>
      <c r="L452" s="443"/>
    </row>
    <row r="453" spans="1:12" x14ac:dyDescent="0.2">
      <c r="A453" s="163"/>
      <c r="B453" s="467"/>
      <c r="C453" s="467"/>
      <c r="D453" s="467"/>
      <c r="E453" s="467"/>
      <c r="F453" s="467"/>
      <c r="G453" s="467"/>
      <c r="H453" s="467"/>
      <c r="I453" s="467"/>
      <c r="J453" s="443"/>
      <c r="K453" s="443"/>
      <c r="L453" s="443"/>
    </row>
    <row r="454" spans="1:12" x14ac:dyDescent="0.2">
      <c r="A454" s="163"/>
      <c r="B454" s="467"/>
      <c r="C454" s="467"/>
      <c r="D454" s="467"/>
      <c r="E454" s="467"/>
      <c r="F454" s="467"/>
      <c r="G454" s="467"/>
      <c r="H454" s="467"/>
      <c r="I454" s="467"/>
      <c r="J454" s="443"/>
      <c r="K454" s="443"/>
      <c r="L454" s="443"/>
    </row>
    <row r="455" spans="1:12" x14ac:dyDescent="0.2">
      <c r="A455" s="163"/>
      <c r="B455" s="467" t="s">
        <v>280</v>
      </c>
      <c r="C455" s="468"/>
      <c r="D455" s="468"/>
      <c r="E455" s="468"/>
      <c r="F455" s="468"/>
      <c r="G455" s="468"/>
      <c r="H455" s="467" t="s">
        <v>35</v>
      </c>
      <c r="I455" s="467"/>
      <c r="J455" s="443" t="s">
        <v>16</v>
      </c>
      <c r="K455" s="443" t="s">
        <v>185</v>
      </c>
      <c r="L455" s="443" t="s">
        <v>16</v>
      </c>
    </row>
    <row r="456" spans="1:12" x14ac:dyDescent="0.2">
      <c r="A456" s="163"/>
      <c r="B456" s="468"/>
      <c r="C456" s="468"/>
      <c r="D456" s="468"/>
      <c r="E456" s="468"/>
      <c r="F456" s="468"/>
      <c r="G456" s="468"/>
      <c r="H456" s="467"/>
      <c r="I456" s="467"/>
      <c r="J456" s="443"/>
      <c r="K456" s="443"/>
      <c r="L456" s="443"/>
    </row>
    <row r="457" spans="1:12" ht="13.5" customHeight="1" x14ac:dyDescent="0.2">
      <c r="A457" s="163"/>
      <c r="B457" s="468"/>
      <c r="C457" s="468"/>
      <c r="D457" s="468"/>
      <c r="E457" s="468"/>
      <c r="F457" s="468"/>
      <c r="G457" s="468"/>
      <c r="H457" s="467"/>
      <c r="I457" s="467"/>
      <c r="J457" s="443"/>
      <c r="K457" s="443"/>
      <c r="L457" s="443"/>
    </row>
    <row r="458" spans="1:12" x14ac:dyDescent="0.2">
      <c r="A458" s="163"/>
      <c r="B458" s="468"/>
      <c r="C458" s="468"/>
      <c r="D458" s="468"/>
      <c r="E458" s="468"/>
      <c r="F458" s="468"/>
      <c r="G458" s="468"/>
      <c r="H458" s="467"/>
      <c r="I458" s="467"/>
      <c r="J458" s="443"/>
      <c r="K458" s="443"/>
      <c r="L458" s="443"/>
    </row>
    <row r="459" spans="1:12" x14ac:dyDescent="0.2">
      <c r="A459" s="163"/>
      <c r="B459" s="468"/>
      <c r="C459" s="468"/>
      <c r="D459" s="468"/>
      <c r="E459" s="468"/>
      <c r="F459" s="468"/>
      <c r="G459" s="468"/>
      <c r="H459" s="467"/>
      <c r="I459" s="467"/>
      <c r="J459" s="443"/>
      <c r="K459" s="443"/>
      <c r="L459" s="443"/>
    </row>
    <row r="460" spans="1:12" x14ac:dyDescent="0.2">
      <c r="A460" s="163"/>
      <c r="B460" s="467" t="s">
        <v>314</v>
      </c>
      <c r="C460" s="468"/>
      <c r="D460" s="468"/>
      <c r="E460" s="468"/>
      <c r="F460" s="468"/>
      <c r="G460" s="468"/>
      <c r="H460" s="467" t="s">
        <v>36</v>
      </c>
      <c r="I460" s="467"/>
      <c r="J460" s="443" t="s">
        <v>16</v>
      </c>
      <c r="K460" s="443" t="s">
        <v>185</v>
      </c>
      <c r="L460" s="443" t="s">
        <v>16</v>
      </c>
    </row>
    <row r="461" spans="1:12" x14ac:dyDescent="0.2">
      <c r="A461" s="163"/>
      <c r="B461" s="468"/>
      <c r="C461" s="468"/>
      <c r="D461" s="468"/>
      <c r="E461" s="468"/>
      <c r="F461" s="468"/>
      <c r="G461" s="468"/>
      <c r="H461" s="467"/>
      <c r="I461" s="467"/>
      <c r="J461" s="443"/>
      <c r="K461" s="443"/>
      <c r="L461" s="443"/>
    </row>
    <row r="462" spans="1:12" x14ac:dyDescent="0.2">
      <c r="A462" s="163"/>
      <c r="B462" s="468"/>
      <c r="C462" s="468"/>
      <c r="D462" s="468"/>
      <c r="E462" s="468"/>
      <c r="F462" s="468"/>
      <c r="G462" s="468"/>
      <c r="H462" s="467"/>
      <c r="I462" s="467"/>
      <c r="J462" s="443"/>
      <c r="K462" s="443"/>
      <c r="L462" s="443"/>
    </row>
    <row r="463" spans="1:12" x14ac:dyDescent="0.2">
      <c r="A463" s="163"/>
      <c r="B463" s="536"/>
      <c r="C463" s="536"/>
      <c r="D463" s="536"/>
      <c r="E463" s="536"/>
      <c r="F463" s="536"/>
      <c r="G463" s="536"/>
      <c r="H463" s="478"/>
      <c r="I463" s="478"/>
      <c r="J463" s="444"/>
      <c r="K463" s="444"/>
      <c r="L463" s="452"/>
    </row>
    <row r="464" spans="1:12" x14ac:dyDescent="0.2">
      <c r="A464" s="163"/>
      <c r="B464" s="483" t="s">
        <v>37</v>
      </c>
      <c r="C464" s="483"/>
      <c r="D464" s="483"/>
      <c r="E464" s="483"/>
      <c r="F464" s="483"/>
      <c r="G464" s="483"/>
      <c r="H464" s="483" t="s">
        <v>38</v>
      </c>
      <c r="I464" s="483"/>
      <c r="J464" s="448" t="s">
        <v>16</v>
      </c>
      <c r="K464" s="448" t="s">
        <v>16</v>
      </c>
      <c r="L464" s="442" t="s">
        <v>16</v>
      </c>
    </row>
    <row r="465" spans="1:12" x14ac:dyDescent="0.2">
      <c r="A465" s="163"/>
      <c r="B465" s="467"/>
      <c r="C465" s="467"/>
      <c r="D465" s="467"/>
      <c r="E465" s="467"/>
      <c r="F465" s="467"/>
      <c r="G465" s="467"/>
      <c r="H465" s="467"/>
      <c r="I465" s="467"/>
      <c r="J465" s="443"/>
      <c r="K465" s="443"/>
      <c r="L465" s="443"/>
    </row>
    <row r="466" spans="1:12" x14ac:dyDescent="0.2">
      <c r="A466" s="163"/>
      <c r="B466" s="467"/>
      <c r="C466" s="467"/>
      <c r="D466" s="467"/>
      <c r="E466" s="467"/>
      <c r="F466" s="467"/>
      <c r="G466" s="467"/>
      <c r="H466" s="467"/>
      <c r="I466" s="467"/>
      <c r="J466" s="443"/>
      <c r="K466" s="443"/>
      <c r="L466" s="443"/>
    </row>
    <row r="467" spans="1:12" x14ac:dyDescent="0.2">
      <c r="A467" s="163"/>
      <c r="B467" s="533"/>
      <c r="C467" s="467"/>
      <c r="D467" s="467"/>
      <c r="E467" s="467"/>
      <c r="F467" s="467"/>
      <c r="G467" s="467"/>
      <c r="H467" s="467"/>
      <c r="I467" s="467"/>
      <c r="J467" s="443"/>
      <c r="K467" s="443"/>
      <c r="L467" s="443"/>
    </row>
    <row r="468" spans="1:12" ht="15" customHeight="1" x14ac:dyDescent="0.2">
      <c r="A468" s="172"/>
      <c r="B468" s="467" t="s">
        <v>281</v>
      </c>
      <c r="C468" s="468"/>
      <c r="D468" s="468"/>
      <c r="E468" s="468"/>
      <c r="F468" s="468"/>
      <c r="G468" s="468"/>
      <c r="H468" s="467" t="s">
        <v>39</v>
      </c>
      <c r="I468" s="467"/>
      <c r="J468" s="443" t="s">
        <v>16</v>
      </c>
      <c r="K468" s="443" t="s">
        <v>16</v>
      </c>
      <c r="L468" s="443" t="s">
        <v>185</v>
      </c>
    </row>
    <row r="469" spans="1:12" ht="15" customHeight="1" x14ac:dyDescent="0.2">
      <c r="A469" s="172"/>
      <c r="B469" s="468"/>
      <c r="C469" s="468"/>
      <c r="D469" s="468"/>
      <c r="E469" s="468"/>
      <c r="F469" s="468"/>
      <c r="G469" s="468"/>
      <c r="H469" s="467"/>
      <c r="I469" s="467"/>
      <c r="J469" s="443"/>
      <c r="K469" s="443"/>
      <c r="L469" s="443"/>
    </row>
    <row r="470" spans="1:12" x14ac:dyDescent="0.2">
      <c r="A470" s="172"/>
      <c r="B470" s="468"/>
      <c r="C470" s="468"/>
      <c r="D470" s="468"/>
      <c r="E470" s="468"/>
      <c r="F470" s="468"/>
      <c r="G470" s="468"/>
      <c r="H470" s="467"/>
      <c r="I470" s="467"/>
      <c r="J470" s="443"/>
      <c r="K470" s="443"/>
      <c r="L470" s="443"/>
    </row>
    <row r="471" spans="1:12" x14ac:dyDescent="0.2">
      <c r="A471" s="172"/>
      <c r="B471" s="468"/>
      <c r="C471" s="468"/>
      <c r="D471" s="468"/>
      <c r="E471" s="468"/>
      <c r="F471" s="468"/>
      <c r="G471" s="468"/>
      <c r="H471" s="467"/>
      <c r="I471" s="467"/>
      <c r="J471" s="443"/>
      <c r="K471" s="443"/>
      <c r="L471" s="443"/>
    </row>
    <row r="472" spans="1:12" x14ac:dyDescent="0.2">
      <c r="A472" s="172"/>
      <c r="B472" s="468"/>
      <c r="C472" s="468"/>
      <c r="D472" s="468"/>
      <c r="E472" s="468"/>
      <c r="F472" s="468"/>
      <c r="G472" s="468"/>
      <c r="H472" s="467"/>
      <c r="I472" s="467"/>
      <c r="J472" s="443"/>
      <c r="K472" s="443"/>
      <c r="L472" s="443"/>
    </row>
    <row r="473" spans="1:12" ht="13.5" customHeight="1" x14ac:dyDescent="0.2">
      <c r="A473" s="172"/>
      <c r="B473" s="469"/>
      <c r="C473" s="469"/>
      <c r="D473" s="469"/>
      <c r="E473" s="469"/>
      <c r="F473" s="469"/>
      <c r="G473" s="469"/>
      <c r="H473" s="477"/>
      <c r="I473" s="477"/>
      <c r="J473" s="452"/>
      <c r="K473" s="452"/>
      <c r="L473" s="444"/>
    </row>
    <row r="474" spans="1:12" ht="7" customHeight="1" x14ac:dyDescent="0.2">
      <c r="A474" s="172"/>
      <c r="B474" s="475" t="s">
        <v>122</v>
      </c>
      <c r="C474" s="475"/>
      <c r="D474" s="475"/>
      <c r="E474" s="475"/>
      <c r="F474" s="475"/>
      <c r="G474" s="475"/>
      <c r="H474" s="475" t="s">
        <v>40</v>
      </c>
      <c r="I474" s="475"/>
      <c r="J474" s="448" t="s">
        <v>16</v>
      </c>
      <c r="K474" s="442" t="s">
        <v>16</v>
      </c>
      <c r="L474" s="448" t="s">
        <v>16</v>
      </c>
    </row>
    <row r="475" spans="1:12" ht="7" customHeight="1" x14ac:dyDescent="0.2">
      <c r="A475" s="172"/>
      <c r="B475" s="467"/>
      <c r="C475" s="467"/>
      <c r="D475" s="467"/>
      <c r="E475" s="467"/>
      <c r="F475" s="467"/>
      <c r="G475" s="467"/>
      <c r="H475" s="467"/>
      <c r="I475" s="467"/>
      <c r="J475" s="443"/>
      <c r="K475" s="443"/>
      <c r="L475" s="443"/>
    </row>
    <row r="476" spans="1:12" ht="7" customHeight="1" x14ac:dyDescent="0.2">
      <c r="A476" s="172"/>
      <c r="B476" s="467"/>
      <c r="C476" s="467"/>
      <c r="D476" s="467"/>
      <c r="E476" s="467"/>
      <c r="F476" s="467"/>
      <c r="G476" s="467"/>
      <c r="H476" s="467"/>
      <c r="I476" s="467"/>
      <c r="J476" s="443"/>
      <c r="K476" s="443"/>
      <c r="L476" s="443"/>
    </row>
    <row r="477" spans="1:12" ht="7" customHeight="1" x14ac:dyDescent="0.2">
      <c r="A477" s="172"/>
      <c r="B477" s="467"/>
      <c r="C477" s="467"/>
      <c r="D477" s="467"/>
      <c r="E477" s="467"/>
      <c r="F477" s="467"/>
      <c r="G477" s="467"/>
      <c r="H477" s="467"/>
      <c r="I477" s="467"/>
      <c r="J477" s="443"/>
      <c r="K477" s="443"/>
      <c r="L477" s="443"/>
    </row>
    <row r="478" spans="1:12" ht="7" customHeight="1" x14ac:dyDescent="0.2">
      <c r="A478" s="172"/>
      <c r="B478" s="477"/>
      <c r="C478" s="477"/>
      <c r="D478" s="477"/>
      <c r="E478" s="477"/>
      <c r="F478" s="477"/>
      <c r="G478" s="477"/>
      <c r="H478" s="477"/>
      <c r="I478" s="477"/>
      <c r="J478" s="444"/>
      <c r="K478" s="444"/>
      <c r="L478" s="444"/>
    </row>
    <row r="479" spans="1:12" ht="13" customHeight="1" x14ac:dyDescent="0.2">
      <c r="A479" s="172"/>
      <c r="B479" s="467" t="s">
        <v>546</v>
      </c>
      <c r="C479" s="467"/>
      <c r="D479" s="467"/>
      <c r="E479" s="467"/>
      <c r="F479" s="467"/>
      <c r="G479" s="467"/>
      <c r="H479" s="495" t="s">
        <v>543</v>
      </c>
      <c r="I479" s="497"/>
      <c r="J479" s="444" t="s">
        <v>540</v>
      </c>
      <c r="K479" s="444" t="s">
        <v>540</v>
      </c>
      <c r="L479" s="444" t="s">
        <v>540</v>
      </c>
    </row>
    <row r="480" spans="1:12" x14ac:dyDescent="0.2">
      <c r="A480" s="172"/>
      <c r="B480" s="467"/>
      <c r="C480" s="467"/>
      <c r="D480" s="467"/>
      <c r="E480" s="467"/>
      <c r="F480" s="467"/>
      <c r="G480" s="467"/>
      <c r="H480" s="455"/>
      <c r="I480" s="457"/>
      <c r="J480" s="445"/>
      <c r="K480" s="445"/>
      <c r="L480" s="445"/>
    </row>
    <row r="481" spans="1:12" x14ac:dyDescent="0.2">
      <c r="A481" s="172"/>
      <c r="B481" s="467"/>
      <c r="C481" s="467"/>
      <c r="D481" s="467"/>
      <c r="E481" s="467"/>
      <c r="F481" s="467"/>
      <c r="G481" s="467"/>
      <c r="H481" s="455"/>
      <c r="I481" s="457"/>
      <c r="J481" s="442"/>
      <c r="K481" s="442"/>
      <c r="L481" s="442"/>
    </row>
    <row r="482" spans="1:12" x14ac:dyDescent="0.2">
      <c r="A482" s="172"/>
      <c r="B482" s="467" t="s">
        <v>547</v>
      </c>
      <c r="C482" s="467"/>
      <c r="D482" s="467"/>
      <c r="E482" s="467"/>
      <c r="F482" s="467"/>
      <c r="G482" s="467"/>
      <c r="H482" s="455"/>
      <c r="I482" s="457"/>
      <c r="J482" s="444" t="s">
        <v>540</v>
      </c>
      <c r="K482" s="444" t="s">
        <v>540</v>
      </c>
      <c r="L482" s="444" t="s">
        <v>540</v>
      </c>
    </row>
    <row r="483" spans="1:12" x14ac:dyDescent="0.2">
      <c r="A483" s="172"/>
      <c r="B483" s="467"/>
      <c r="C483" s="467"/>
      <c r="D483" s="467"/>
      <c r="E483" s="467"/>
      <c r="F483" s="467"/>
      <c r="G483" s="467"/>
      <c r="H483" s="455"/>
      <c r="I483" s="457"/>
      <c r="J483" s="445"/>
      <c r="K483" s="445"/>
      <c r="L483" s="445"/>
    </row>
    <row r="484" spans="1:12" x14ac:dyDescent="0.2">
      <c r="A484" s="172"/>
      <c r="B484" s="467"/>
      <c r="C484" s="467"/>
      <c r="D484" s="467"/>
      <c r="E484" s="467"/>
      <c r="F484" s="467"/>
      <c r="G484" s="467"/>
      <c r="H484" s="455"/>
      <c r="I484" s="457"/>
      <c r="J484" s="445"/>
      <c r="K484" s="445"/>
      <c r="L484" s="445"/>
    </row>
    <row r="485" spans="1:12" x14ac:dyDescent="0.2">
      <c r="A485" s="172"/>
      <c r="B485" s="467"/>
      <c r="C485" s="467"/>
      <c r="D485" s="467"/>
      <c r="E485" s="467"/>
      <c r="F485" s="467"/>
      <c r="G485" s="467"/>
      <c r="H485" s="455"/>
      <c r="I485" s="457"/>
      <c r="J485" s="445"/>
      <c r="K485" s="445"/>
      <c r="L485" s="445"/>
    </row>
    <row r="486" spans="1:12" x14ac:dyDescent="0.2">
      <c r="A486" s="172"/>
      <c r="B486" s="467"/>
      <c r="C486" s="467"/>
      <c r="D486" s="467"/>
      <c r="E486" s="467"/>
      <c r="F486" s="467"/>
      <c r="G486" s="467"/>
      <c r="H486" s="458"/>
      <c r="I486" s="460"/>
      <c r="J486" s="442"/>
      <c r="K486" s="442"/>
      <c r="L486" s="442"/>
    </row>
    <row r="487" spans="1:12" x14ac:dyDescent="0.2">
      <c r="A487" s="172"/>
      <c r="B487" s="483" t="s">
        <v>544</v>
      </c>
      <c r="C487" s="483"/>
      <c r="D487" s="483"/>
      <c r="E487" s="483"/>
      <c r="F487" s="483"/>
      <c r="G487" s="483"/>
      <c r="H487" s="483" t="s">
        <v>41</v>
      </c>
      <c r="I487" s="483"/>
      <c r="J487" s="442" t="s">
        <v>16</v>
      </c>
      <c r="K487" s="442" t="s">
        <v>16</v>
      </c>
      <c r="L487" s="442" t="s">
        <v>16</v>
      </c>
    </row>
    <row r="488" spans="1:12" x14ac:dyDescent="0.2">
      <c r="A488" s="172"/>
      <c r="B488" s="467"/>
      <c r="C488" s="467"/>
      <c r="D488" s="467"/>
      <c r="E488" s="467"/>
      <c r="F488" s="467"/>
      <c r="G488" s="467"/>
      <c r="H488" s="467"/>
      <c r="I488" s="467"/>
      <c r="J488" s="443"/>
      <c r="K488" s="443"/>
      <c r="L488" s="443"/>
    </row>
    <row r="489" spans="1:12" ht="13.5" customHeight="1" x14ac:dyDescent="0.2">
      <c r="A489" s="172"/>
      <c r="B489" s="467"/>
      <c r="C489" s="467"/>
      <c r="D489" s="467"/>
      <c r="E489" s="467"/>
      <c r="F489" s="467"/>
      <c r="G489" s="467"/>
      <c r="H489" s="467"/>
      <c r="I489" s="467"/>
      <c r="J489" s="443"/>
      <c r="K489" s="443"/>
      <c r="L489" s="443"/>
    </row>
    <row r="490" spans="1:12" x14ac:dyDescent="0.2">
      <c r="A490" s="172"/>
      <c r="B490" s="478"/>
      <c r="C490" s="478"/>
      <c r="D490" s="478"/>
      <c r="E490" s="478"/>
      <c r="F490" s="478"/>
      <c r="G490" s="478"/>
      <c r="H490" s="477"/>
      <c r="I490" s="477"/>
      <c r="J490" s="444"/>
      <c r="K490" s="444"/>
      <c r="L490" s="452"/>
    </row>
    <row r="491" spans="1:12" x14ac:dyDescent="0.2">
      <c r="A491" s="172"/>
      <c r="B491" s="483" t="s">
        <v>545</v>
      </c>
      <c r="C491" s="483"/>
      <c r="D491" s="483"/>
      <c r="E491" s="483"/>
      <c r="F491" s="483"/>
      <c r="G491" s="483"/>
      <c r="H491" s="475" t="s">
        <v>42</v>
      </c>
      <c r="I491" s="475"/>
      <c r="J491" s="448" t="s">
        <v>16</v>
      </c>
      <c r="K491" s="448" t="s">
        <v>16</v>
      </c>
      <c r="L491" s="442" t="s">
        <v>16</v>
      </c>
    </row>
    <row r="492" spans="1:12" x14ac:dyDescent="0.2">
      <c r="A492" s="172"/>
      <c r="B492" s="467"/>
      <c r="C492" s="467"/>
      <c r="D492" s="467"/>
      <c r="E492" s="467"/>
      <c r="F492" s="467"/>
      <c r="G492" s="467"/>
      <c r="H492" s="467"/>
      <c r="I492" s="467"/>
      <c r="J492" s="443"/>
      <c r="K492" s="443"/>
      <c r="L492" s="443"/>
    </row>
    <row r="493" spans="1:12" x14ac:dyDescent="0.2">
      <c r="A493" s="172"/>
      <c r="B493" s="467"/>
      <c r="C493" s="467"/>
      <c r="D493" s="467"/>
      <c r="E493" s="467"/>
      <c r="F493" s="467"/>
      <c r="G493" s="467"/>
      <c r="H493" s="467"/>
      <c r="I493" s="467"/>
      <c r="J493" s="443"/>
      <c r="K493" s="443"/>
      <c r="L493" s="443"/>
    </row>
    <row r="494" spans="1:12" x14ac:dyDescent="0.2">
      <c r="A494" s="172"/>
      <c r="B494" s="467"/>
      <c r="C494" s="467"/>
      <c r="D494" s="467"/>
      <c r="E494" s="467"/>
      <c r="F494" s="467"/>
      <c r="G494" s="467"/>
      <c r="H494" s="467"/>
      <c r="I494" s="467"/>
      <c r="J494" s="443"/>
      <c r="K494" s="443"/>
      <c r="L494" s="443"/>
    </row>
    <row r="495" spans="1:12" x14ac:dyDescent="0.2">
      <c r="A495" s="172"/>
      <c r="B495" s="477"/>
      <c r="C495" s="477"/>
      <c r="D495" s="477"/>
      <c r="E495" s="477"/>
      <c r="F495" s="477"/>
      <c r="G495" s="477"/>
      <c r="H495" s="467"/>
      <c r="I495" s="467"/>
      <c r="J495" s="443"/>
      <c r="K495" s="443"/>
      <c r="L495" s="443"/>
    </row>
    <row r="496" spans="1:12" x14ac:dyDescent="0.2">
      <c r="A496" s="172"/>
      <c r="B496" s="495" t="s">
        <v>282</v>
      </c>
      <c r="C496" s="496"/>
      <c r="D496" s="496"/>
      <c r="E496" s="496"/>
      <c r="F496" s="496"/>
      <c r="G496" s="497"/>
      <c r="H496" s="495" t="s">
        <v>218</v>
      </c>
      <c r="I496" s="497"/>
      <c r="J496" s="444" t="s">
        <v>16</v>
      </c>
      <c r="K496" s="444" t="s">
        <v>16</v>
      </c>
      <c r="L496" s="444" t="s">
        <v>185</v>
      </c>
    </row>
    <row r="497" spans="1:12" x14ac:dyDescent="0.2">
      <c r="A497" s="172"/>
      <c r="B497" s="455"/>
      <c r="C497" s="456"/>
      <c r="D497" s="456"/>
      <c r="E497" s="456"/>
      <c r="F497" s="456"/>
      <c r="G497" s="457"/>
      <c r="H497" s="455"/>
      <c r="I497" s="457"/>
      <c r="J497" s="445"/>
      <c r="K497" s="445"/>
      <c r="L497" s="445"/>
    </row>
    <row r="498" spans="1:12" ht="13.5" customHeight="1" x14ac:dyDescent="0.2">
      <c r="A498" s="172"/>
      <c r="B498" s="455"/>
      <c r="C498" s="456"/>
      <c r="D498" s="456"/>
      <c r="E498" s="456"/>
      <c r="F498" s="456"/>
      <c r="G498" s="457"/>
      <c r="H498" s="455"/>
      <c r="I498" s="457"/>
      <c r="J498" s="445"/>
      <c r="K498" s="445"/>
      <c r="L498" s="445"/>
    </row>
    <row r="499" spans="1:12" x14ac:dyDescent="0.2">
      <c r="A499" s="172"/>
      <c r="B499" s="455"/>
      <c r="C499" s="456"/>
      <c r="D499" s="456"/>
      <c r="E499" s="456"/>
      <c r="F499" s="456"/>
      <c r="G499" s="457"/>
      <c r="H499" s="455"/>
      <c r="I499" s="457"/>
      <c r="J499" s="445"/>
      <c r="K499" s="445"/>
      <c r="L499" s="445"/>
    </row>
    <row r="500" spans="1:12" x14ac:dyDescent="0.2">
      <c r="A500" s="172"/>
      <c r="B500" s="455"/>
      <c r="C500" s="456"/>
      <c r="D500" s="456"/>
      <c r="E500" s="456"/>
      <c r="F500" s="456"/>
      <c r="G500" s="457"/>
      <c r="H500" s="455"/>
      <c r="I500" s="457"/>
      <c r="J500" s="445"/>
      <c r="K500" s="445"/>
      <c r="L500" s="445"/>
    </row>
    <row r="501" spans="1:12" x14ac:dyDescent="0.2">
      <c r="A501" s="172"/>
      <c r="B501" s="455"/>
      <c r="C501" s="456"/>
      <c r="D501" s="456"/>
      <c r="E501" s="456"/>
      <c r="F501" s="456"/>
      <c r="G501" s="457"/>
      <c r="H501" s="455"/>
      <c r="I501" s="457"/>
      <c r="J501" s="445"/>
      <c r="K501" s="445"/>
      <c r="L501" s="445"/>
    </row>
    <row r="502" spans="1:12" x14ac:dyDescent="0.2">
      <c r="A502" s="172"/>
      <c r="B502" s="455"/>
      <c r="C502" s="456"/>
      <c r="D502" s="456"/>
      <c r="E502" s="456"/>
      <c r="F502" s="456"/>
      <c r="G502" s="457"/>
      <c r="H502" s="455"/>
      <c r="I502" s="457"/>
      <c r="J502" s="445"/>
      <c r="K502" s="445"/>
      <c r="L502" s="445"/>
    </row>
    <row r="503" spans="1:12" ht="13.5" customHeight="1" x14ac:dyDescent="0.2">
      <c r="A503" s="172"/>
      <c r="B503" s="455"/>
      <c r="C503" s="456"/>
      <c r="D503" s="456"/>
      <c r="E503" s="456"/>
      <c r="F503" s="456"/>
      <c r="G503" s="457"/>
      <c r="H503" s="455"/>
      <c r="I503" s="457"/>
      <c r="J503" s="445"/>
      <c r="K503" s="445"/>
      <c r="L503" s="445"/>
    </row>
    <row r="504" spans="1:12" x14ac:dyDescent="0.2">
      <c r="A504" s="172"/>
      <c r="B504" s="455"/>
      <c r="C504" s="456"/>
      <c r="D504" s="456"/>
      <c r="E504" s="456"/>
      <c r="F504" s="456"/>
      <c r="G504" s="457"/>
      <c r="H504" s="455"/>
      <c r="I504" s="457"/>
      <c r="J504" s="445"/>
      <c r="K504" s="445"/>
      <c r="L504" s="445"/>
    </row>
    <row r="505" spans="1:12" ht="21" customHeight="1" x14ac:dyDescent="0.2">
      <c r="A505" s="173"/>
      <c r="B505" s="458"/>
      <c r="C505" s="459"/>
      <c r="D505" s="459"/>
      <c r="E505" s="459"/>
      <c r="F505" s="459"/>
      <c r="G505" s="460"/>
      <c r="H505" s="458"/>
      <c r="I505" s="460"/>
      <c r="J505" s="442"/>
      <c r="K505" s="442"/>
      <c r="L505" s="442"/>
    </row>
    <row r="506" spans="1:12" x14ac:dyDescent="0.2">
      <c r="A506" s="174"/>
      <c r="B506" s="495" t="s">
        <v>194</v>
      </c>
      <c r="C506" s="496"/>
      <c r="D506" s="496"/>
      <c r="E506" s="496"/>
      <c r="F506" s="496"/>
      <c r="G506" s="497"/>
      <c r="H506" s="495" t="s">
        <v>123</v>
      </c>
      <c r="I506" s="497"/>
      <c r="J506" s="444" t="s">
        <v>185</v>
      </c>
      <c r="K506" s="444" t="s">
        <v>185</v>
      </c>
      <c r="L506" s="444" t="s">
        <v>16</v>
      </c>
    </row>
    <row r="507" spans="1:12" x14ac:dyDescent="0.2">
      <c r="A507" s="172"/>
      <c r="B507" s="455"/>
      <c r="C507" s="456"/>
      <c r="D507" s="456"/>
      <c r="E507" s="456"/>
      <c r="F507" s="456"/>
      <c r="G507" s="457"/>
      <c r="H507" s="455"/>
      <c r="I507" s="457"/>
      <c r="J507" s="445"/>
      <c r="K507" s="445"/>
      <c r="L507" s="445"/>
    </row>
    <row r="508" spans="1:12" x14ac:dyDescent="0.2">
      <c r="A508" s="172"/>
      <c r="B508" s="455"/>
      <c r="C508" s="456"/>
      <c r="D508" s="456"/>
      <c r="E508" s="456"/>
      <c r="F508" s="456"/>
      <c r="G508" s="457"/>
      <c r="H508" s="455"/>
      <c r="I508" s="457"/>
      <c r="J508" s="445"/>
      <c r="K508" s="445"/>
      <c r="L508" s="445"/>
    </row>
    <row r="509" spans="1:12" ht="13.5" customHeight="1" x14ac:dyDescent="0.2">
      <c r="A509" s="172"/>
      <c r="B509" s="455"/>
      <c r="C509" s="456"/>
      <c r="D509" s="456"/>
      <c r="E509" s="456"/>
      <c r="F509" s="456"/>
      <c r="G509" s="457"/>
      <c r="H509" s="455"/>
      <c r="I509" s="457"/>
      <c r="J509" s="445"/>
      <c r="K509" s="445"/>
      <c r="L509" s="445"/>
    </row>
    <row r="510" spans="1:12" x14ac:dyDescent="0.2">
      <c r="A510" s="172"/>
      <c r="B510" s="519"/>
      <c r="C510" s="524"/>
      <c r="D510" s="524"/>
      <c r="E510" s="524"/>
      <c r="F510" s="524"/>
      <c r="G510" s="520"/>
      <c r="H510" s="455"/>
      <c r="I510" s="457"/>
      <c r="J510" s="445"/>
      <c r="K510" s="445"/>
      <c r="L510" s="445"/>
    </row>
    <row r="511" spans="1:12" x14ac:dyDescent="0.2">
      <c r="A511" s="172"/>
      <c r="B511" s="475" t="s">
        <v>124</v>
      </c>
      <c r="C511" s="475"/>
      <c r="D511" s="475"/>
      <c r="E511" s="475"/>
      <c r="F511" s="475"/>
      <c r="G511" s="475"/>
      <c r="H511" s="470" t="s">
        <v>43</v>
      </c>
      <c r="I511" s="472"/>
      <c r="J511" s="448" t="s">
        <v>185</v>
      </c>
      <c r="K511" s="448" t="s">
        <v>185</v>
      </c>
      <c r="L511" s="448" t="s">
        <v>185</v>
      </c>
    </row>
    <row r="512" spans="1:12" ht="13.5" customHeight="1" x14ac:dyDescent="0.2">
      <c r="A512" s="172"/>
      <c r="B512" s="483"/>
      <c r="C512" s="483"/>
      <c r="D512" s="483"/>
      <c r="E512" s="483"/>
      <c r="F512" s="483"/>
      <c r="G512" s="483"/>
      <c r="H512" s="455"/>
      <c r="I512" s="457"/>
      <c r="J512" s="443"/>
      <c r="K512" s="443"/>
      <c r="L512" s="443"/>
    </row>
    <row r="513" spans="1:12" x14ac:dyDescent="0.2">
      <c r="A513" s="172"/>
      <c r="B513" s="467"/>
      <c r="C513" s="467"/>
      <c r="D513" s="467"/>
      <c r="E513" s="467"/>
      <c r="F513" s="467"/>
      <c r="G513" s="467"/>
      <c r="H513" s="455"/>
      <c r="I513" s="457"/>
      <c r="J513" s="443"/>
      <c r="K513" s="443"/>
      <c r="L513" s="443"/>
    </row>
    <row r="514" spans="1:12" x14ac:dyDescent="0.2">
      <c r="A514" s="172"/>
      <c r="B514" s="478"/>
      <c r="C514" s="478"/>
      <c r="D514" s="478"/>
      <c r="E514" s="478"/>
      <c r="F514" s="478"/>
      <c r="G514" s="478"/>
      <c r="H514" s="455"/>
      <c r="I514" s="457"/>
      <c r="J514" s="444"/>
      <c r="K514" s="444"/>
      <c r="L514" s="452"/>
    </row>
    <row r="515" spans="1:12" x14ac:dyDescent="0.2">
      <c r="A515" s="172"/>
      <c r="B515" s="483" t="s">
        <v>195</v>
      </c>
      <c r="C515" s="483"/>
      <c r="D515" s="483"/>
      <c r="E515" s="483"/>
      <c r="F515" s="483"/>
      <c r="G515" s="483"/>
      <c r="H515" s="470" t="s">
        <v>44</v>
      </c>
      <c r="I515" s="472"/>
      <c r="J515" s="448" t="s">
        <v>16</v>
      </c>
      <c r="K515" s="448" t="s">
        <v>185</v>
      </c>
      <c r="L515" s="442" t="s">
        <v>16</v>
      </c>
    </row>
    <row r="516" spans="1:12" ht="13.5" customHeight="1" x14ac:dyDescent="0.2">
      <c r="A516" s="172"/>
      <c r="B516" s="467"/>
      <c r="C516" s="467"/>
      <c r="D516" s="467"/>
      <c r="E516" s="467"/>
      <c r="F516" s="467"/>
      <c r="G516" s="467"/>
      <c r="H516" s="455"/>
      <c r="I516" s="457"/>
      <c r="J516" s="443"/>
      <c r="K516" s="443"/>
      <c r="L516" s="443"/>
    </row>
    <row r="517" spans="1:12" x14ac:dyDescent="0.2">
      <c r="A517" s="172"/>
      <c r="B517" s="477"/>
      <c r="C517" s="477"/>
      <c r="D517" s="477"/>
      <c r="E517" s="477"/>
      <c r="F517" s="477"/>
      <c r="G517" s="477"/>
      <c r="H517" s="455"/>
      <c r="I517" s="457"/>
      <c r="J517" s="444"/>
      <c r="K517" s="452"/>
      <c r="L517" s="444"/>
    </row>
    <row r="518" spans="1:12" x14ac:dyDescent="0.2">
      <c r="A518" s="172"/>
      <c r="B518" s="475" t="s">
        <v>125</v>
      </c>
      <c r="C518" s="475"/>
      <c r="D518" s="475"/>
      <c r="E518" s="475"/>
      <c r="F518" s="475"/>
      <c r="G518" s="475"/>
      <c r="H518" s="475" t="s">
        <v>45</v>
      </c>
      <c r="I518" s="475"/>
      <c r="J518" s="448" t="s">
        <v>16</v>
      </c>
      <c r="K518" s="442" t="s">
        <v>16</v>
      </c>
      <c r="L518" s="448" t="s">
        <v>16</v>
      </c>
    </row>
    <row r="519" spans="1:12" ht="13.5" customHeight="1" x14ac:dyDescent="0.2">
      <c r="A519" s="172"/>
      <c r="B519" s="483"/>
      <c r="C519" s="483"/>
      <c r="D519" s="483"/>
      <c r="E519" s="483"/>
      <c r="F519" s="483"/>
      <c r="G519" s="483"/>
      <c r="H519" s="483"/>
      <c r="I519" s="483"/>
      <c r="J519" s="442"/>
      <c r="K519" s="442"/>
      <c r="L519" s="442"/>
    </row>
    <row r="520" spans="1:12" x14ac:dyDescent="0.2">
      <c r="A520" s="172"/>
      <c r="B520" s="467"/>
      <c r="C520" s="467"/>
      <c r="D520" s="467"/>
      <c r="E520" s="467"/>
      <c r="F520" s="467"/>
      <c r="G520" s="467"/>
      <c r="H520" s="467"/>
      <c r="I520" s="467"/>
      <c r="J520" s="443"/>
      <c r="K520" s="443"/>
      <c r="L520" s="443"/>
    </row>
    <row r="521" spans="1:12" x14ac:dyDescent="0.2">
      <c r="A521" s="172"/>
      <c r="B521" s="477"/>
      <c r="C521" s="477"/>
      <c r="D521" s="477"/>
      <c r="E521" s="477"/>
      <c r="F521" s="477"/>
      <c r="G521" s="477"/>
      <c r="H521" s="477"/>
      <c r="I521" s="477"/>
      <c r="J521" s="443"/>
      <c r="K521" s="443"/>
      <c r="L521" s="443"/>
    </row>
    <row r="522" spans="1:12" x14ac:dyDescent="0.2">
      <c r="A522" s="172"/>
      <c r="B522" s="477"/>
      <c r="C522" s="477"/>
      <c r="D522" s="477"/>
      <c r="E522" s="477"/>
      <c r="F522" s="477"/>
      <c r="G522" s="477"/>
      <c r="H522" s="477"/>
      <c r="I522" s="477"/>
      <c r="J522" s="443"/>
      <c r="K522" s="443"/>
      <c r="L522" s="443"/>
    </row>
    <row r="523" spans="1:12" x14ac:dyDescent="0.2">
      <c r="A523" s="172"/>
      <c r="B523" s="477"/>
      <c r="C523" s="477"/>
      <c r="D523" s="477"/>
      <c r="E523" s="477"/>
      <c r="F523" s="477"/>
      <c r="G523" s="477"/>
      <c r="H523" s="478"/>
      <c r="I523" s="478"/>
      <c r="J523" s="452"/>
      <c r="K523" s="444"/>
      <c r="L523" s="444"/>
    </row>
    <row r="524" spans="1:12" ht="13.5" customHeight="1" x14ac:dyDescent="0.2">
      <c r="A524" s="172"/>
      <c r="B524" s="475" t="s">
        <v>196</v>
      </c>
      <c r="C524" s="475"/>
      <c r="D524" s="475"/>
      <c r="E524" s="475"/>
      <c r="F524" s="475"/>
      <c r="G524" s="475"/>
      <c r="H524" s="483" t="s">
        <v>46</v>
      </c>
      <c r="I524" s="483"/>
      <c r="J524" s="442" t="s">
        <v>16</v>
      </c>
      <c r="K524" s="448" t="s">
        <v>16</v>
      </c>
      <c r="L524" s="448" t="s">
        <v>185</v>
      </c>
    </row>
    <row r="525" spans="1:12" x14ac:dyDescent="0.2">
      <c r="A525" s="172"/>
      <c r="B525" s="483"/>
      <c r="C525" s="483"/>
      <c r="D525" s="483"/>
      <c r="E525" s="483"/>
      <c r="F525" s="483"/>
      <c r="G525" s="483"/>
      <c r="H525" s="483"/>
      <c r="I525" s="483"/>
      <c r="J525" s="442"/>
      <c r="K525" s="442"/>
      <c r="L525" s="442"/>
    </row>
    <row r="526" spans="1:12" x14ac:dyDescent="0.2">
      <c r="A526" s="172"/>
      <c r="B526" s="467"/>
      <c r="C526" s="467"/>
      <c r="D526" s="467"/>
      <c r="E526" s="467"/>
      <c r="F526" s="467"/>
      <c r="G526" s="467"/>
      <c r="H526" s="467"/>
      <c r="I526" s="467"/>
      <c r="J526" s="443"/>
      <c r="K526" s="443"/>
      <c r="L526" s="443"/>
    </row>
    <row r="527" spans="1:12" x14ac:dyDescent="0.2">
      <c r="A527" s="172"/>
      <c r="B527" s="478"/>
      <c r="C527" s="478"/>
      <c r="D527" s="478"/>
      <c r="E527" s="478"/>
      <c r="F527" s="478"/>
      <c r="G527" s="478"/>
      <c r="H527" s="477"/>
      <c r="I527" s="477"/>
      <c r="J527" s="444"/>
      <c r="K527" s="452"/>
      <c r="L527" s="452"/>
    </row>
    <row r="528" spans="1:12" ht="13.5" customHeight="1" x14ac:dyDescent="0.2">
      <c r="A528" s="163"/>
      <c r="B528" s="456" t="s">
        <v>126</v>
      </c>
      <c r="C528" s="456"/>
      <c r="D528" s="456"/>
      <c r="E528" s="456"/>
      <c r="F528" s="456"/>
      <c r="G528" s="457"/>
      <c r="H528" s="470" t="s">
        <v>197</v>
      </c>
      <c r="I528" s="472"/>
      <c r="J528" s="449" t="s">
        <v>16</v>
      </c>
      <c r="K528" s="445" t="s">
        <v>16</v>
      </c>
      <c r="L528" s="445" t="s">
        <v>185</v>
      </c>
    </row>
    <row r="529" spans="1:12" x14ac:dyDescent="0.2">
      <c r="A529" s="163"/>
      <c r="B529" s="455"/>
      <c r="C529" s="456"/>
      <c r="D529" s="456"/>
      <c r="E529" s="456"/>
      <c r="F529" s="456"/>
      <c r="G529" s="457"/>
      <c r="H529" s="455"/>
      <c r="I529" s="457"/>
      <c r="J529" s="445"/>
      <c r="K529" s="445"/>
      <c r="L529" s="445"/>
    </row>
    <row r="530" spans="1:12" x14ac:dyDescent="0.2">
      <c r="A530" s="163"/>
      <c r="B530" s="455"/>
      <c r="C530" s="456"/>
      <c r="D530" s="456"/>
      <c r="E530" s="456"/>
      <c r="F530" s="456"/>
      <c r="G530" s="457"/>
      <c r="H530" s="455"/>
      <c r="I530" s="457"/>
      <c r="J530" s="445"/>
      <c r="K530" s="445"/>
      <c r="L530" s="445"/>
    </row>
    <row r="531" spans="1:12" x14ac:dyDescent="0.2">
      <c r="A531" s="163"/>
      <c r="B531" s="455"/>
      <c r="C531" s="456"/>
      <c r="D531" s="456"/>
      <c r="E531" s="456"/>
      <c r="F531" s="456"/>
      <c r="G531" s="457"/>
      <c r="H531" s="455"/>
      <c r="I531" s="457"/>
      <c r="J531" s="445"/>
      <c r="K531" s="445"/>
      <c r="L531" s="445"/>
    </row>
    <row r="532" spans="1:12" x14ac:dyDescent="0.2">
      <c r="A532" s="163"/>
      <c r="B532" s="455"/>
      <c r="C532" s="456"/>
      <c r="D532" s="456"/>
      <c r="E532" s="456"/>
      <c r="F532" s="456"/>
      <c r="G532" s="457"/>
      <c r="H532" s="458"/>
      <c r="I532" s="460"/>
      <c r="J532" s="442"/>
      <c r="K532" s="442"/>
      <c r="L532" s="442"/>
    </row>
    <row r="533" spans="1:12" ht="13.5" customHeight="1" x14ac:dyDescent="0.2">
      <c r="A533" s="163"/>
      <c r="B533" s="467" t="s">
        <v>283</v>
      </c>
      <c r="C533" s="467"/>
      <c r="D533" s="467"/>
      <c r="E533" s="467"/>
      <c r="F533" s="467"/>
      <c r="G533" s="467"/>
      <c r="H533" s="483" t="s">
        <v>127</v>
      </c>
      <c r="I533" s="483"/>
      <c r="J533" s="443" t="s">
        <v>16</v>
      </c>
      <c r="K533" s="443" t="s">
        <v>16</v>
      </c>
      <c r="L533" s="443" t="s">
        <v>16</v>
      </c>
    </row>
    <row r="534" spans="1:12" x14ac:dyDescent="0.2">
      <c r="A534" s="163"/>
      <c r="B534" s="467"/>
      <c r="C534" s="467"/>
      <c r="D534" s="467"/>
      <c r="E534" s="467"/>
      <c r="F534" s="467"/>
      <c r="G534" s="467"/>
      <c r="H534" s="467"/>
      <c r="I534" s="467"/>
      <c r="J534" s="443"/>
      <c r="K534" s="443"/>
      <c r="L534" s="443"/>
    </row>
    <row r="535" spans="1:12" x14ac:dyDescent="0.2">
      <c r="A535" s="163"/>
      <c r="B535" s="467"/>
      <c r="C535" s="467"/>
      <c r="D535" s="467"/>
      <c r="E535" s="467"/>
      <c r="F535" s="467"/>
      <c r="G535" s="467"/>
      <c r="H535" s="467"/>
      <c r="I535" s="467"/>
      <c r="J535" s="443"/>
      <c r="K535" s="443"/>
      <c r="L535" s="443"/>
    </row>
    <row r="536" spans="1:12" ht="13.5" customHeight="1" x14ac:dyDescent="0.2">
      <c r="A536" s="163"/>
      <c r="B536" s="467"/>
      <c r="C536" s="467"/>
      <c r="D536" s="467"/>
      <c r="E536" s="467"/>
      <c r="F536" s="467"/>
      <c r="G536" s="467"/>
      <c r="H536" s="467"/>
      <c r="I536" s="467"/>
      <c r="J536" s="443"/>
      <c r="K536" s="443"/>
      <c r="L536" s="443"/>
    </row>
    <row r="537" spans="1:12" ht="13.5" customHeight="1" x14ac:dyDescent="0.2">
      <c r="A537" s="163"/>
      <c r="B537" s="467"/>
      <c r="C537" s="467"/>
      <c r="D537" s="467"/>
      <c r="E537" s="467"/>
      <c r="F537" s="467"/>
      <c r="G537" s="467"/>
      <c r="H537" s="467"/>
      <c r="I537" s="467"/>
      <c r="J537" s="443"/>
      <c r="K537" s="443"/>
      <c r="L537" s="443"/>
    </row>
    <row r="538" spans="1:12" ht="13.5" customHeight="1" x14ac:dyDescent="0.2">
      <c r="A538" s="163"/>
      <c r="B538" s="467"/>
      <c r="C538" s="467"/>
      <c r="D538" s="467"/>
      <c r="E538" s="467"/>
      <c r="F538" s="467"/>
      <c r="G538" s="467"/>
      <c r="H538" s="467"/>
      <c r="I538" s="467"/>
      <c r="J538" s="443"/>
      <c r="K538" s="443"/>
      <c r="L538" s="443"/>
    </row>
    <row r="539" spans="1:12" x14ac:dyDescent="0.2">
      <c r="A539" s="163"/>
      <c r="B539" s="467" t="s">
        <v>284</v>
      </c>
      <c r="C539" s="467"/>
      <c r="D539" s="467"/>
      <c r="E539" s="467"/>
      <c r="F539" s="467"/>
      <c r="G539" s="467"/>
      <c r="H539" s="467" t="s">
        <v>47</v>
      </c>
      <c r="I539" s="467"/>
      <c r="J539" s="443" t="s">
        <v>16</v>
      </c>
      <c r="K539" s="443" t="s">
        <v>16</v>
      </c>
      <c r="L539" s="443" t="s">
        <v>16</v>
      </c>
    </row>
    <row r="540" spans="1:12" x14ac:dyDescent="0.2">
      <c r="A540" s="163"/>
      <c r="B540" s="467"/>
      <c r="C540" s="467"/>
      <c r="D540" s="467"/>
      <c r="E540" s="467"/>
      <c r="F540" s="467"/>
      <c r="G540" s="467"/>
      <c r="H540" s="467"/>
      <c r="I540" s="467"/>
      <c r="J540" s="443"/>
      <c r="K540" s="443"/>
      <c r="L540" s="443"/>
    </row>
    <row r="541" spans="1:12" ht="13.5" customHeight="1" x14ac:dyDescent="0.2">
      <c r="A541" s="163"/>
      <c r="B541" s="467"/>
      <c r="C541" s="467"/>
      <c r="D541" s="467"/>
      <c r="E541" s="467"/>
      <c r="F541" s="467"/>
      <c r="G541" s="467"/>
      <c r="H541" s="467"/>
      <c r="I541" s="467"/>
      <c r="J541" s="443"/>
      <c r="K541" s="443"/>
      <c r="L541" s="443"/>
    </row>
    <row r="542" spans="1:12" x14ac:dyDescent="0.2">
      <c r="A542" s="163"/>
      <c r="B542" s="467"/>
      <c r="C542" s="467"/>
      <c r="D542" s="467"/>
      <c r="E542" s="467"/>
      <c r="F542" s="467"/>
      <c r="G542" s="467"/>
      <c r="H542" s="467"/>
      <c r="I542" s="467"/>
      <c r="J542" s="443"/>
      <c r="K542" s="443"/>
      <c r="L542" s="443"/>
    </row>
    <row r="543" spans="1:12" x14ac:dyDescent="0.2">
      <c r="A543" s="163"/>
      <c r="B543" s="467"/>
      <c r="C543" s="467"/>
      <c r="D543" s="467"/>
      <c r="E543" s="467"/>
      <c r="F543" s="467"/>
      <c r="G543" s="467"/>
      <c r="H543" s="467"/>
      <c r="I543" s="467"/>
      <c r="J543" s="443"/>
      <c r="K543" s="443"/>
      <c r="L543" s="443"/>
    </row>
    <row r="544" spans="1:12" x14ac:dyDescent="0.2">
      <c r="A544" s="163"/>
      <c r="B544" s="467"/>
      <c r="C544" s="467"/>
      <c r="D544" s="467"/>
      <c r="E544" s="467"/>
      <c r="F544" s="467"/>
      <c r="G544" s="467"/>
      <c r="H544" s="467"/>
      <c r="I544" s="467"/>
      <c r="J544" s="443"/>
      <c r="K544" s="443"/>
      <c r="L544" s="443"/>
    </row>
    <row r="545" spans="1:12" x14ac:dyDescent="0.2">
      <c r="A545" s="163"/>
      <c r="B545" s="467" t="s">
        <v>285</v>
      </c>
      <c r="C545" s="467"/>
      <c r="D545" s="467"/>
      <c r="E545" s="467"/>
      <c r="F545" s="467"/>
      <c r="G545" s="467"/>
      <c r="H545" s="495" t="s">
        <v>48</v>
      </c>
      <c r="I545" s="497"/>
      <c r="J545" s="443" t="s">
        <v>185</v>
      </c>
      <c r="K545" s="443" t="s">
        <v>16</v>
      </c>
      <c r="L545" s="443" t="s">
        <v>16</v>
      </c>
    </row>
    <row r="546" spans="1:12" ht="13.5" customHeight="1" x14ac:dyDescent="0.2">
      <c r="A546" s="163"/>
      <c r="B546" s="467"/>
      <c r="C546" s="467"/>
      <c r="D546" s="467"/>
      <c r="E546" s="467"/>
      <c r="F546" s="467"/>
      <c r="G546" s="467"/>
      <c r="H546" s="455"/>
      <c r="I546" s="457"/>
      <c r="J546" s="443"/>
      <c r="K546" s="443"/>
      <c r="L546" s="443"/>
    </row>
    <row r="547" spans="1:12" x14ac:dyDescent="0.2">
      <c r="A547" s="163"/>
      <c r="B547" s="467"/>
      <c r="C547" s="467"/>
      <c r="D547" s="467"/>
      <c r="E547" s="467"/>
      <c r="F547" s="467"/>
      <c r="G547" s="467"/>
      <c r="H547" s="455"/>
      <c r="I547" s="457"/>
      <c r="J547" s="443"/>
      <c r="K547" s="443"/>
      <c r="L547" s="443"/>
    </row>
    <row r="548" spans="1:12" x14ac:dyDescent="0.2">
      <c r="A548" s="163"/>
      <c r="B548" s="467"/>
      <c r="C548" s="467"/>
      <c r="D548" s="467"/>
      <c r="E548" s="467"/>
      <c r="F548" s="467"/>
      <c r="G548" s="467"/>
      <c r="H548" s="455"/>
      <c r="I548" s="457"/>
      <c r="J548" s="443"/>
      <c r="K548" s="443"/>
      <c r="L548" s="443"/>
    </row>
    <row r="549" spans="1:12" x14ac:dyDescent="0.2">
      <c r="A549" s="163"/>
      <c r="B549" s="467" t="s">
        <v>286</v>
      </c>
      <c r="C549" s="467"/>
      <c r="D549" s="467"/>
      <c r="E549" s="467"/>
      <c r="F549" s="467"/>
      <c r="G549" s="467"/>
      <c r="H549" s="495" t="s">
        <v>49</v>
      </c>
      <c r="I549" s="497"/>
      <c r="J549" s="443" t="s">
        <v>16</v>
      </c>
      <c r="K549" s="443" t="s">
        <v>16</v>
      </c>
      <c r="L549" s="443" t="s">
        <v>16</v>
      </c>
    </row>
    <row r="550" spans="1:12" ht="13.5" customHeight="1" x14ac:dyDescent="0.2">
      <c r="A550" s="163"/>
      <c r="B550" s="467"/>
      <c r="C550" s="467"/>
      <c r="D550" s="467"/>
      <c r="E550" s="467"/>
      <c r="F550" s="467"/>
      <c r="G550" s="467"/>
      <c r="H550" s="455"/>
      <c r="I550" s="457"/>
      <c r="J550" s="443"/>
      <c r="K550" s="443"/>
      <c r="L550" s="443"/>
    </row>
    <row r="551" spans="1:12" x14ac:dyDescent="0.2">
      <c r="A551" s="163"/>
      <c r="B551" s="467"/>
      <c r="C551" s="467"/>
      <c r="D551" s="467"/>
      <c r="E551" s="467"/>
      <c r="F551" s="467"/>
      <c r="G551" s="467"/>
      <c r="H551" s="455"/>
      <c r="I551" s="457"/>
      <c r="J551" s="443"/>
      <c r="K551" s="443"/>
      <c r="L551" s="443"/>
    </row>
    <row r="552" spans="1:12" x14ac:dyDescent="0.2">
      <c r="A552" s="163"/>
      <c r="B552" s="477"/>
      <c r="C552" s="477"/>
      <c r="D552" s="477"/>
      <c r="E552" s="477"/>
      <c r="F552" s="477"/>
      <c r="G552" s="477"/>
      <c r="H552" s="455"/>
      <c r="I552" s="457"/>
      <c r="J552" s="444"/>
      <c r="K552" s="444"/>
      <c r="L552" s="444"/>
    </row>
    <row r="553" spans="1:12" x14ac:dyDescent="0.2">
      <c r="A553" s="163"/>
      <c r="B553" s="470" t="s">
        <v>261</v>
      </c>
      <c r="C553" s="471"/>
      <c r="D553" s="471"/>
      <c r="E553" s="471"/>
      <c r="F553" s="471"/>
      <c r="G553" s="472"/>
      <c r="H553" s="470" t="s">
        <v>219</v>
      </c>
      <c r="I553" s="472"/>
      <c r="J553" s="175" t="s">
        <v>16</v>
      </c>
      <c r="K553" s="175" t="s">
        <v>185</v>
      </c>
      <c r="L553" s="175" t="s">
        <v>16</v>
      </c>
    </row>
    <row r="554" spans="1:12" ht="13.5" customHeight="1" x14ac:dyDescent="0.2">
      <c r="A554" s="163"/>
      <c r="B554" s="455"/>
      <c r="C554" s="456"/>
      <c r="D554" s="456"/>
      <c r="E554" s="456"/>
      <c r="F554" s="456"/>
      <c r="G554" s="457"/>
      <c r="H554" s="455"/>
      <c r="I554" s="457"/>
      <c r="J554" s="160"/>
      <c r="K554" s="160"/>
      <c r="L554" s="160"/>
    </row>
    <row r="555" spans="1:12" x14ac:dyDescent="0.2">
      <c r="A555" s="163"/>
      <c r="B555" s="455"/>
      <c r="C555" s="456"/>
      <c r="D555" s="456"/>
      <c r="E555" s="456"/>
      <c r="F555" s="456"/>
      <c r="G555" s="457"/>
      <c r="H555" s="455"/>
      <c r="I555" s="457"/>
      <c r="J555" s="160"/>
      <c r="K555" s="160"/>
      <c r="L555" s="160"/>
    </row>
    <row r="556" spans="1:12" x14ac:dyDescent="0.2">
      <c r="A556" s="163"/>
      <c r="B556" s="455"/>
      <c r="C556" s="456"/>
      <c r="D556" s="456"/>
      <c r="E556" s="456"/>
      <c r="F556" s="456"/>
      <c r="G556" s="457"/>
      <c r="H556" s="455"/>
      <c r="I556" s="457"/>
      <c r="J556" s="160"/>
      <c r="K556" s="160"/>
      <c r="L556" s="160"/>
    </row>
    <row r="557" spans="1:12" x14ac:dyDescent="0.2">
      <c r="A557" s="163"/>
      <c r="B557" s="455"/>
      <c r="C557" s="456"/>
      <c r="D557" s="456"/>
      <c r="E557" s="456"/>
      <c r="F557" s="456"/>
      <c r="G557" s="457"/>
      <c r="H557" s="455"/>
      <c r="I557" s="457"/>
      <c r="J557" s="160"/>
      <c r="K557" s="160"/>
      <c r="L557" s="160"/>
    </row>
    <row r="558" spans="1:12" x14ac:dyDescent="0.2">
      <c r="A558" s="163"/>
      <c r="B558" s="455"/>
      <c r="C558" s="456"/>
      <c r="D558" s="456"/>
      <c r="E558" s="456"/>
      <c r="F558" s="456"/>
      <c r="G558" s="457"/>
      <c r="H558" s="455"/>
      <c r="I558" s="457"/>
      <c r="J558" s="160"/>
      <c r="K558" s="160"/>
      <c r="L558" s="160"/>
    </row>
    <row r="559" spans="1:12" ht="13.5" customHeight="1" x14ac:dyDescent="0.2">
      <c r="A559" s="163"/>
      <c r="B559" s="455"/>
      <c r="C559" s="456"/>
      <c r="D559" s="456"/>
      <c r="E559" s="456"/>
      <c r="F559" s="456"/>
      <c r="G559" s="457"/>
      <c r="H559" s="455"/>
      <c r="I559" s="457"/>
      <c r="J559" s="160"/>
      <c r="K559" s="160"/>
      <c r="L559" s="160"/>
    </row>
    <row r="560" spans="1:12" x14ac:dyDescent="0.2">
      <c r="A560" s="163"/>
      <c r="B560" s="455"/>
      <c r="C560" s="456"/>
      <c r="D560" s="456"/>
      <c r="E560" s="456"/>
      <c r="F560" s="456"/>
      <c r="G560" s="457"/>
      <c r="H560" s="455"/>
      <c r="I560" s="457"/>
      <c r="J560" s="160"/>
      <c r="K560" s="160"/>
      <c r="L560" s="160"/>
    </row>
    <row r="561" spans="1:12" x14ac:dyDescent="0.2">
      <c r="A561" s="164"/>
      <c r="B561" s="458"/>
      <c r="C561" s="459"/>
      <c r="D561" s="459"/>
      <c r="E561" s="459"/>
      <c r="F561" s="459"/>
      <c r="G561" s="460"/>
      <c r="H561" s="458"/>
      <c r="I561" s="460"/>
      <c r="J561" s="176"/>
      <c r="K561" s="176"/>
      <c r="L561" s="176"/>
    </row>
    <row r="562" spans="1:12" ht="13.5" customHeight="1" x14ac:dyDescent="0.2">
      <c r="A562" s="163"/>
      <c r="B562" s="467" t="s">
        <v>287</v>
      </c>
      <c r="C562" s="467"/>
      <c r="D562" s="467"/>
      <c r="E562" s="467"/>
      <c r="F562" s="467"/>
      <c r="G562" s="467"/>
      <c r="H562" s="467" t="s">
        <v>220</v>
      </c>
      <c r="I562" s="467"/>
      <c r="J562" s="442" t="s">
        <v>16</v>
      </c>
      <c r="K562" s="443" t="s">
        <v>16</v>
      </c>
      <c r="L562" s="442" t="s">
        <v>16</v>
      </c>
    </row>
    <row r="563" spans="1:12" ht="13.5" customHeight="1" x14ac:dyDescent="0.2">
      <c r="A563" s="163"/>
      <c r="B563" s="467"/>
      <c r="C563" s="467"/>
      <c r="D563" s="467"/>
      <c r="E563" s="467"/>
      <c r="F563" s="467"/>
      <c r="G563" s="467"/>
      <c r="H563" s="467"/>
      <c r="I563" s="467"/>
      <c r="J563" s="443"/>
      <c r="K563" s="443"/>
      <c r="L563" s="443"/>
    </row>
    <row r="564" spans="1:12" ht="13.5" customHeight="1" x14ac:dyDescent="0.2">
      <c r="A564" s="163"/>
      <c r="B564" s="467"/>
      <c r="C564" s="467"/>
      <c r="D564" s="467"/>
      <c r="E564" s="467"/>
      <c r="F564" s="467"/>
      <c r="G564" s="467"/>
      <c r="H564" s="467"/>
      <c r="I564" s="467"/>
      <c r="J564" s="443"/>
      <c r="K564" s="443"/>
      <c r="L564" s="443"/>
    </row>
    <row r="565" spans="1:12" ht="13.5" customHeight="1" x14ac:dyDescent="0.2">
      <c r="A565" s="163"/>
      <c r="B565" s="467"/>
      <c r="C565" s="467"/>
      <c r="D565" s="467"/>
      <c r="E565" s="467"/>
      <c r="F565" s="467"/>
      <c r="G565" s="467"/>
      <c r="H565" s="467"/>
      <c r="I565" s="467"/>
      <c r="J565" s="443"/>
      <c r="K565" s="443"/>
      <c r="L565" s="443"/>
    </row>
    <row r="566" spans="1:12" ht="13.5" customHeight="1" x14ac:dyDescent="0.2">
      <c r="A566" s="163"/>
      <c r="B566" s="478"/>
      <c r="C566" s="478"/>
      <c r="D566" s="478"/>
      <c r="E566" s="478"/>
      <c r="F566" s="478"/>
      <c r="G566" s="478"/>
      <c r="H566" s="478"/>
      <c r="I566" s="478"/>
      <c r="J566" s="444"/>
      <c r="K566" s="444"/>
      <c r="L566" s="444"/>
    </row>
    <row r="567" spans="1:12" ht="13.5" customHeight="1" x14ac:dyDescent="0.2">
      <c r="A567" s="163"/>
      <c r="B567" s="455" t="s">
        <v>221</v>
      </c>
      <c r="C567" s="456"/>
      <c r="D567" s="456"/>
      <c r="E567" s="456"/>
      <c r="F567" s="456"/>
      <c r="G567" s="456"/>
      <c r="H567" s="455" t="s">
        <v>222</v>
      </c>
      <c r="I567" s="457"/>
      <c r="J567" s="444" t="s">
        <v>207</v>
      </c>
      <c r="K567" s="444" t="s">
        <v>16</v>
      </c>
      <c r="L567" s="444" t="s">
        <v>16</v>
      </c>
    </row>
    <row r="568" spans="1:12" ht="13.5" customHeight="1" x14ac:dyDescent="0.2">
      <c r="A568" s="163"/>
      <c r="B568" s="455"/>
      <c r="C568" s="456"/>
      <c r="D568" s="456"/>
      <c r="E568" s="456"/>
      <c r="F568" s="456"/>
      <c r="G568" s="456"/>
      <c r="H568" s="143" t="s">
        <v>315</v>
      </c>
      <c r="I568" s="145"/>
      <c r="J568" s="445"/>
      <c r="K568" s="445"/>
      <c r="L568" s="445"/>
    </row>
    <row r="569" spans="1:12" ht="13.5" customHeight="1" x14ac:dyDescent="0.2">
      <c r="A569" s="163"/>
      <c r="B569" s="458"/>
      <c r="C569" s="459"/>
      <c r="D569" s="459"/>
      <c r="E569" s="459"/>
      <c r="F569" s="459"/>
      <c r="G569" s="459"/>
      <c r="H569" s="150"/>
      <c r="I569" s="151"/>
      <c r="J569" s="442"/>
      <c r="K569" s="442"/>
      <c r="L569" s="442"/>
    </row>
    <row r="570" spans="1:12" ht="13.5" customHeight="1" x14ac:dyDescent="0.2">
      <c r="A570" s="163"/>
      <c r="B570" s="483" t="s">
        <v>288</v>
      </c>
      <c r="C570" s="483"/>
      <c r="D570" s="483"/>
      <c r="E570" s="483"/>
      <c r="F570" s="483"/>
      <c r="G570" s="483"/>
      <c r="H570" s="483" t="s">
        <v>599</v>
      </c>
      <c r="I570" s="483"/>
      <c r="J570" s="442" t="s">
        <v>16</v>
      </c>
      <c r="K570" s="442" t="s">
        <v>16</v>
      </c>
      <c r="L570" s="442" t="s">
        <v>16</v>
      </c>
    </row>
    <row r="571" spans="1:12" ht="13.5" customHeight="1" x14ac:dyDescent="0.2">
      <c r="A571" s="163"/>
      <c r="B571" s="467"/>
      <c r="C571" s="467"/>
      <c r="D571" s="467"/>
      <c r="E571" s="467"/>
      <c r="F571" s="467"/>
      <c r="G571" s="467"/>
      <c r="H571" s="467"/>
      <c r="I571" s="467"/>
      <c r="J571" s="443"/>
      <c r="K571" s="443"/>
      <c r="L571" s="443"/>
    </row>
    <row r="572" spans="1:12" ht="13.5" customHeight="1" x14ac:dyDescent="0.2">
      <c r="A572" s="163"/>
      <c r="B572" s="467"/>
      <c r="C572" s="467"/>
      <c r="D572" s="467"/>
      <c r="E572" s="467"/>
      <c r="F572" s="467"/>
      <c r="G572" s="467"/>
      <c r="H572" s="467"/>
      <c r="I572" s="467"/>
      <c r="J572" s="443"/>
      <c r="K572" s="443"/>
      <c r="L572" s="443"/>
    </row>
    <row r="573" spans="1:12" ht="13.5" customHeight="1" x14ac:dyDescent="0.2">
      <c r="A573" s="163"/>
      <c r="B573" s="467"/>
      <c r="C573" s="467"/>
      <c r="D573" s="467"/>
      <c r="E573" s="467"/>
      <c r="F573" s="467"/>
      <c r="G573" s="467"/>
      <c r="H573" s="467"/>
      <c r="I573" s="467"/>
      <c r="J573" s="443"/>
      <c r="K573" s="443"/>
      <c r="L573" s="443"/>
    </row>
    <row r="574" spans="1:12" ht="13.5" customHeight="1" x14ac:dyDescent="0.2">
      <c r="A574" s="163"/>
      <c r="B574" s="467"/>
      <c r="C574" s="467"/>
      <c r="D574" s="467"/>
      <c r="E574" s="467"/>
      <c r="F574" s="467"/>
      <c r="G574" s="467"/>
      <c r="H574" s="467"/>
      <c r="I574" s="467"/>
      <c r="J574" s="443"/>
      <c r="K574" s="443"/>
      <c r="L574" s="443"/>
    </row>
    <row r="575" spans="1:12" ht="9.65" customHeight="1" x14ac:dyDescent="0.2">
      <c r="A575" s="163"/>
      <c r="B575" s="467"/>
      <c r="C575" s="467"/>
      <c r="D575" s="467"/>
      <c r="E575" s="467"/>
      <c r="F575" s="467"/>
      <c r="G575" s="467"/>
      <c r="H575" s="467"/>
      <c r="I575" s="467"/>
      <c r="J575" s="443"/>
      <c r="K575" s="443"/>
      <c r="L575" s="443"/>
    </row>
    <row r="576" spans="1:12" ht="13.5" customHeight="1" x14ac:dyDescent="0.2">
      <c r="A576" s="163"/>
      <c r="B576" s="467"/>
      <c r="C576" s="467"/>
      <c r="D576" s="467"/>
      <c r="E576" s="467"/>
      <c r="F576" s="467"/>
      <c r="G576" s="467"/>
      <c r="H576" s="467"/>
      <c r="I576" s="467"/>
      <c r="J576" s="443"/>
      <c r="K576" s="443"/>
      <c r="L576" s="443"/>
    </row>
    <row r="577" spans="1:12" ht="13.5" customHeight="1" x14ac:dyDescent="0.2">
      <c r="A577" s="163"/>
      <c r="B577" s="495" t="s">
        <v>289</v>
      </c>
      <c r="C577" s="496"/>
      <c r="D577" s="496"/>
      <c r="E577" s="496"/>
      <c r="F577" s="496"/>
      <c r="G577" s="497"/>
      <c r="H577" s="495" t="s">
        <v>161</v>
      </c>
      <c r="I577" s="497"/>
      <c r="J577" s="444" t="s">
        <v>16</v>
      </c>
      <c r="K577" s="444" t="s">
        <v>16</v>
      </c>
      <c r="L577" s="444" t="s">
        <v>185</v>
      </c>
    </row>
    <row r="578" spans="1:12" ht="11.5" customHeight="1" x14ac:dyDescent="0.2">
      <c r="A578" s="163"/>
      <c r="B578" s="455"/>
      <c r="C578" s="456"/>
      <c r="D578" s="456"/>
      <c r="E578" s="456"/>
      <c r="F578" s="456"/>
      <c r="G578" s="457"/>
      <c r="H578" s="455"/>
      <c r="I578" s="457"/>
      <c r="J578" s="445"/>
      <c r="K578" s="445"/>
      <c r="L578" s="445"/>
    </row>
    <row r="579" spans="1:12" ht="9.65" customHeight="1" x14ac:dyDescent="0.2">
      <c r="A579" s="163"/>
      <c r="B579" s="455"/>
      <c r="C579" s="456"/>
      <c r="D579" s="456"/>
      <c r="E579" s="456"/>
      <c r="F579" s="456"/>
      <c r="G579" s="457"/>
      <c r="H579" s="455"/>
      <c r="I579" s="457"/>
      <c r="J579" s="445"/>
      <c r="K579" s="445"/>
      <c r="L579" s="445"/>
    </row>
    <row r="580" spans="1:12" ht="13.5" customHeight="1" x14ac:dyDescent="0.2">
      <c r="A580" s="163"/>
      <c r="B580" s="519"/>
      <c r="C580" s="524"/>
      <c r="D580" s="524"/>
      <c r="E580" s="524"/>
      <c r="F580" s="524"/>
      <c r="G580" s="520"/>
      <c r="H580" s="519"/>
      <c r="I580" s="520"/>
      <c r="J580" s="450"/>
      <c r="K580" s="450"/>
      <c r="L580" s="450"/>
    </row>
    <row r="581" spans="1:12" ht="13.5" customHeight="1" x14ac:dyDescent="0.2">
      <c r="A581" s="163"/>
      <c r="B581" s="475" t="s">
        <v>128</v>
      </c>
      <c r="C581" s="475"/>
      <c r="D581" s="475"/>
      <c r="E581" s="475"/>
      <c r="F581" s="475"/>
      <c r="G581" s="475"/>
      <c r="H581" s="455" t="s">
        <v>162</v>
      </c>
      <c r="I581" s="457"/>
      <c r="J581" s="448" t="s">
        <v>16</v>
      </c>
      <c r="K581" s="448" t="s">
        <v>16</v>
      </c>
      <c r="L581" s="448" t="s">
        <v>16</v>
      </c>
    </row>
    <row r="582" spans="1:12" ht="13.5" customHeight="1" x14ac:dyDescent="0.2">
      <c r="A582" s="163"/>
      <c r="B582" s="467"/>
      <c r="C582" s="467"/>
      <c r="D582" s="467"/>
      <c r="E582" s="467"/>
      <c r="F582" s="467"/>
      <c r="G582" s="467"/>
      <c r="H582" s="455"/>
      <c r="I582" s="457"/>
      <c r="J582" s="443"/>
      <c r="K582" s="443"/>
      <c r="L582" s="443"/>
    </row>
    <row r="583" spans="1:12" ht="9" customHeight="1" x14ac:dyDescent="0.2">
      <c r="A583" s="163"/>
      <c r="B583" s="467"/>
      <c r="C583" s="467"/>
      <c r="D583" s="467"/>
      <c r="E583" s="467"/>
      <c r="F583" s="467"/>
      <c r="G583" s="467"/>
      <c r="H583" s="455"/>
      <c r="I583" s="457"/>
      <c r="J583" s="443"/>
      <c r="K583" s="443"/>
      <c r="L583" s="443"/>
    </row>
    <row r="584" spans="1:12" ht="13.5" customHeight="1" x14ac:dyDescent="0.2">
      <c r="A584" s="163"/>
      <c r="B584" s="478"/>
      <c r="C584" s="478"/>
      <c r="D584" s="478"/>
      <c r="E584" s="478"/>
      <c r="F584" s="478"/>
      <c r="G584" s="478"/>
      <c r="H584" s="455"/>
      <c r="I584" s="457"/>
      <c r="J584" s="452"/>
      <c r="K584" s="444"/>
      <c r="L584" s="452"/>
    </row>
    <row r="585" spans="1:12" ht="13.5" customHeight="1" x14ac:dyDescent="0.2">
      <c r="A585" s="163"/>
      <c r="B585" s="483" t="s">
        <v>163</v>
      </c>
      <c r="C585" s="483"/>
      <c r="D585" s="483"/>
      <c r="E585" s="483"/>
      <c r="F585" s="483"/>
      <c r="G585" s="483"/>
      <c r="H585" s="470" t="s">
        <v>164</v>
      </c>
      <c r="I585" s="472"/>
      <c r="J585" s="442" t="s">
        <v>16</v>
      </c>
      <c r="K585" s="448" t="s">
        <v>16</v>
      </c>
      <c r="L585" s="442" t="s">
        <v>16</v>
      </c>
    </row>
    <row r="586" spans="1:12" ht="13.5" customHeight="1" x14ac:dyDescent="0.2">
      <c r="A586" s="163"/>
      <c r="B586" s="467"/>
      <c r="C586" s="467"/>
      <c r="D586" s="467"/>
      <c r="E586" s="467"/>
      <c r="F586" s="467"/>
      <c r="G586" s="467"/>
      <c r="H586" s="455"/>
      <c r="I586" s="457"/>
      <c r="J586" s="443"/>
      <c r="K586" s="443"/>
      <c r="L586" s="443"/>
    </row>
    <row r="587" spans="1:12" ht="13.5" customHeight="1" x14ac:dyDescent="0.2">
      <c r="A587" s="163"/>
      <c r="B587" s="467"/>
      <c r="C587" s="467"/>
      <c r="D587" s="467"/>
      <c r="E587" s="467"/>
      <c r="F587" s="467"/>
      <c r="G587" s="467"/>
      <c r="H587" s="455"/>
      <c r="I587" s="457"/>
      <c r="J587" s="443"/>
      <c r="K587" s="443"/>
      <c r="L587" s="443"/>
    </row>
    <row r="588" spans="1:12" ht="6" customHeight="1" x14ac:dyDescent="0.2">
      <c r="A588" s="163"/>
      <c r="B588" s="467"/>
      <c r="C588" s="467"/>
      <c r="D588" s="467"/>
      <c r="E588" s="467"/>
      <c r="F588" s="467"/>
      <c r="G588" s="467"/>
      <c r="H588" s="455"/>
      <c r="I588" s="457"/>
      <c r="J588" s="443"/>
      <c r="K588" s="443"/>
      <c r="L588" s="443"/>
    </row>
    <row r="589" spans="1:12" ht="13.5" customHeight="1" x14ac:dyDescent="0.2">
      <c r="A589" s="163"/>
      <c r="B589" s="467"/>
      <c r="C589" s="467"/>
      <c r="D589" s="467"/>
      <c r="E589" s="467"/>
      <c r="F589" s="467"/>
      <c r="G589" s="467"/>
      <c r="H589" s="458"/>
      <c r="I589" s="460"/>
      <c r="J589" s="443"/>
      <c r="K589" s="443"/>
      <c r="L589" s="443"/>
    </row>
    <row r="590" spans="1:12" ht="13.5" customHeight="1" x14ac:dyDescent="0.2">
      <c r="A590" s="163"/>
      <c r="B590" s="467" t="s">
        <v>290</v>
      </c>
      <c r="C590" s="467"/>
      <c r="D590" s="467"/>
      <c r="E590" s="467"/>
      <c r="F590" s="467"/>
      <c r="G590" s="467"/>
      <c r="H590" s="467" t="s">
        <v>198</v>
      </c>
      <c r="I590" s="467"/>
      <c r="J590" s="443" t="s">
        <v>16</v>
      </c>
      <c r="K590" s="443" t="s">
        <v>16</v>
      </c>
      <c r="L590" s="443" t="s">
        <v>16</v>
      </c>
    </row>
    <row r="591" spans="1:12" ht="13.5" customHeight="1" x14ac:dyDescent="0.2">
      <c r="A591" s="163"/>
      <c r="B591" s="467"/>
      <c r="C591" s="467"/>
      <c r="D591" s="467"/>
      <c r="E591" s="467"/>
      <c r="F591" s="467"/>
      <c r="G591" s="467"/>
      <c r="H591" s="467"/>
      <c r="I591" s="467"/>
      <c r="J591" s="443"/>
      <c r="K591" s="443"/>
      <c r="L591" s="443"/>
    </row>
    <row r="592" spans="1:12" ht="13.5" customHeight="1" x14ac:dyDescent="0.2">
      <c r="A592" s="163"/>
      <c r="B592" s="467"/>
      <c r="C592" s="467"/>
      <c r="D592" s="467"/>
      <c r="E592" s="467"/>
      <c r="F592" s="467"/>
      <c r="G592" s="467"/>
      <c r="H592" s="467"/>
      <c r="I592" s="467"/>
      <c r="J592" s="443"/>
      <c r="K592" s="443"/>
      <c r="L592" s="443"/>
    </row>
    <row r="593" spans="1:12" ht="13.5" customHeight="1" x14ac:dyDescent="0.2">
      <c r="A593" s="163"/>
      <c r="B593" s="467"/>
      <c r="C593" s="467"/>
      <c r="D593" s="467"/>
      <c r="E593" s="467"/>
      <c r="F593" s="467"/>
      <c r="G593" s="467"/>
      <c r="H593" s="467"/>
      <c r="I593" s="467"/>
      <c r="J593" s="443"/>
      <c r="K593" s="443"/>
      <c r="L593" s="443"/>
    </row>
    <row r="594" spans="1:12" x14ac:dyDescent="0.2">
      <c r="A594" s="163"/>
      <c r="B594" s="467" t="s">
        <v>291</v>
      </c>
      <c r="C594" s="467"/>
      <c r="D594" s="467"/>
      <c r="E594" s="467"/>
      <c r="F594" s="467"/>
      <c r="G594" s="467"/>
      <c r="H594" s="467" t="s">
        <v>50</v>
      </c>
      <c r="I594" s="467"/>
      <c r="J594" s="443" t="s">
        <v>16</v>
      </c>
      <c r="K594" s="443" t="s">
        <v>185</v>
      </c>
      <c r="L594" s="443" t="s">
        <v>185</v>
      </c>
    </row>
    <row r="595" spans="1:12" x14ac:dyDescent="0.2">
      <c r="A595" s="163"/>
      <c r="B595" s="467"/>
      <c r="C595" s="467"/>
      <c r="D595" s="467"/>
      <c r="E595" s="467"/>
      <c r="F595" s="467"/>
      <c r="G595" s="467"/>
      <c r="H595" s="467"/>
      <c r="I595" s="467"/>
      <c r="J595" s="443"/>
      <c r="K595" s="443"/>
      <c r="L595" s="443"/>
    </row>
    <row r="596" spans="1:12" x14ac:dyDescent="0.2">
      <c r="A596" s="163"/>
      <c r="B596" s="467"/>
      <c r="C596" s="467"/>
      <c r="D596" s="467"/>
      <c r="E596" s="467"/>
      <c r="F596" s="467"/>
      <c r="G596" s="467"/>
      <c r="H596" s="467"/>
      <c r="I596" s="467"/>
      <c r="J596" s="443"/>
      <c r="K596" s="443"/>
      <c r="L596" s="443"/>
    </row>
    <row r="597" spans="1:12" x14ac:dyDescent="0.2">
      <c r="A597" s="163"/>
      <c r="B597" s="533"/>
      <c r="C597" s="467"/>
      <c r="D597" s="467"/>
      <c r="E597" s="467"/>
      <c r="F597" s="467"/>
      <c r="G597" s="467"/>
      <c r="H597" s="467"/>
      <c r="I597" s="467"/>
      <c r="J597" s="443"/>
      <c r="K597" s="443"/>
      <c r="L597" s="443"/>
    </row>
    <row r="598" spans="1:12" ht="13.5" customHeight="1" x14ac:dyDescent="0.2">
      <c r="A598" s="163"/>
      <c r="B598" s="467" t="s">
        <v>292</v>
      </c>
      <c r="C598" s="467"/>
      <c r="D598" s="467"/>
      <c r="E598" s="467"/>
      <c r="F598" s="467"/>
      <c r="G598" s="467"/>
      <c r="H598" s="467" t="s">
        <v>600</v>
      </c>
      <c r="I598" s="467"/>
      <c r="J598" s="443" t="s">
        <v>16</v>
      </c>
      <c r="K598" s="443" t="s">
        <v>185</v>
      </c>
      <c r="L598" s="443" t="s">
        <v>185</v>
      </c>
    </row>
    <row r="599" spans="1:12" ht="37.5" customHeight="1" x14ac:dyDescent="0.2">
      <c r="A599" s="163"/>
      <c r="B599" s="467"/>
      <c r="C599" s="467"/>
      <c r="D599" s="467"/>
      <c r="E599" s="467"/>
      <c r="F599" s="467"/>
      <c r="G599" s="467"/>
      <c r="H599" s="467"/>
      <c r="I599" s="467"/>
      <c r="J599" s="443"/>
      <c r="K599" s="443"/>
      <c r="L599" s="443"/>
    </row>
    <row r="600" spans="1:12" x14ac:dyDescent="0.2">
      <c r="A600" s="163"/>
      <c r="B600" s="467"/>
      <c r="C600" s="467"/>
      <c r="D600" s="467"/>
      <c r="E600" s="467"/>
      <c r="F600" s="467"/>
      <c r="G600" s="467"/>
      <c r="H600" s="467"/>
      <c r="I600" s="467"/>
      <c r="J600" s="443"/>
      <c r="K600" s="443"/>
      <c r="L600" s="443"/>
    </row>
    <row r="601" spans="1:12" x14ac:dyDescent="0.2">
      <c r="A601" s="163"/>
      <c r="B601" s="467"/>
      <c r="C601" s="467"/>
      <c r="D601" s="467"/>
      <c r="E601" s="467"/>
      <c r="F601" s="467"/>
      <c r="G601" s="467"/>
      <c r="H601" s="467"/>
      <c r="I601" s="467"/>
      <c r="J601" s="443"/>
      <c r="K601" s="443"/>
      <c r="L601" s="443"/>
    </row>
    <row r="602" spans="1:12" x14ac:dyDescent="0.2">
      <c r="A602" s="163"/>
      <c r="B602" s="467"/>
      <c r="C602" s="467"/>
      <c r="D602" s="467"/>
      <c r="E602" s="467"/>
      <c r="F602" s="467"/>
      <c r="G602" s="467"/>
      <c r="H602" s="467"/>
      <c r="I602" s="467"/>
      <c r="J602" s="443"/>
      <c r="K602" s="443"/>
      <c r="L602" s="443"/>
    </row>
    <row r="603" spans="1:12" x14ac:dyDescent="0.2">
      <c r="A603" s="163"/>
      <c r="B603" s="537"/>
      <c r="C603" s="478"/>
      <c r="D603" s="478"/>
      <c r="E603" s="478"/>
      <c r="F603" s="478"/>
      <c r="G603" s="478"/>
      <c r="H603" s="478"/>
      <c r="I603" s="478"/>
      <c r="J603" s="452"/>
      <c r="K603" s="452"/>
      <c r="L603" s="452"/>
    </row>
    <row r="604" spans="1:12" ht="13.5" customHeight="1" x14ac:dyDescent="0.2">
      <c r="A604" s="163"/>
      <c r="B604" s="535" t="s">
        <v>129</v>
      </c>
      <c r="C604" s="538"/>
      <c r="D604" s="538"/>
      <c r="E604" s="538"/>
      <c r="F604" s="538"/>
      <c r="G604" s="538"/>
      <c r="H604" s="475" t="s">
        <v>165</v>
      </c>
      <c r="I604" s="475"/>
      <c r="J604" s="448" t="s">
        <v>16</v>
      </c>
      <c r="K604" s="448" t="s">
        <v>16</v>
      </c>
      <c r="L604" s="448" t="s">
        <v>185</v>
      </c>
    </row>
    <row r="605" spans="1:12" x14ac:dyDescent="0.2">
      <c r="A605" s="163"/>
      <c r="B605" s="539"/>
      <c r="C605" s="540"/>
      <c r="D605" s="540"/>
      <c r="E605" s="540"/>
      <c r="F605" s="540"/>
      <c r="G605" s="540"/>
      <c r="H605" s="467"/>
      <c r="I605" s="467"/>
      <c r="J605" s="443"/>
      <c r="K605" s="443"/>
      <c r="L605" s="443"/>
    </row>
    <row r="606" spans="1:12" x14ac:dyDescent="0.2">
      <c r="A606" s="163"/>
      <c r="B606" s="541"/>
      <c r="C606" s="542"/>
      <c r="D606" s="542"/>
      <c r="E606" s="542"/>
      <c r="F606" s="542"/>
      <c r="G606" s="542"/>
      <c r="H606" s="478"/>
      <c r="I606" s="478"/>
      <c r="J606" s="452"/>
      <c r="K606" s="452"/>
      <c r="L606" s="452"/>
    </row>
    <row r="607" spans="1:12" x14ac:dyDescent="0.2">
      <c r="A607" s="163"/>
      <c r="B607" s="543" t="s">
        <v>166</v>
      </c>
      <c r="C607" s="544"/>
      <c r="D607" s="544"/>
      <c r="E607" s="544"/>
      <c r="F607" s="544"/>
      <c r="G607" s="544"/>
      <c r="H607" s="538" t="s">
        <v>601</v>
      </c>
      <c r="I607" s="538"/>
      <c r="J607" s="442" t="s">
        <v>16</v>
      </c>
      <c r="K607" s="442" t="s">
        <v>185</v>
      </c>
      <c r="L607" s="442" t="s">
        <v>16</v>
      </c>
    </row>
    <row r="608" spans="1:12" x14ac:dyDescent="0.2">
      <c r="A608" s="163"/>
      <c r="B608" s="539"/>
      <c r="C608" s="540"/>
      <c r="D608" s="540"/>
      <c r="E608" s="540"/>
      <c r="F608" s="540"/>
      <c r="G608" s="540"/>
      <c r="H608" s="540"/>
      <c r="I608" s="540"/>
      <c r="J608" s="443"/>
      <c r="K608" s="443"/>
      <c r="L608" s="443"/>
    </row>
    <row r="609" spans="1:12" ht="13.5" customHeight="1" x14ac:dyDescent="0.2">
      <c r="A609" s="163"/>
      <c r="B609" s="539"/>
      <c r="C609" s="540"/>
      <c r="D609" s="540"/>
      <c r="E609" s="540"/>
      <c r="F609" s="540"/>
      <c r="G609" s="540"/>
      <c r="H609" s="540"/>
      <c r="I609" s="540"/>
      <c r="J609" s="443"/>
      <c r="K609" s="443"/>
      <c r="L609" s="443"/>
    </row>
    <row r="610" spans="1:12" x14ac:dyDescent="0.2">
      <c r="A610" s="163"/>
      <c r="B610" s="541"/>
      <c r="C610" s="542"/>
      <c r="D610" s="542"/>
      <c r="E610" s="542"/>
      <c r="F610" s="542"/>
      <c r="G610" s="542"/>
      <c r="H610" s="542"/>
      <c r="I610" s="542"/>
      <c r="J610" s="444"/>
      <c r="K610" s="444"/>
      <c r="L610" s="444"/>
    </row>
    <row r="611" spans="1:12" x14ac:dyDescent="0.2">
      <c r="A611" s="163"/>
      <c r="B611" s="475" t="s">
        <v>167</v>
      </c>
      <c r="C611" s="475"/>
      <c r="D611" s="475"/>
      <c r="E611" s="475"/>
      <c r="F611" s="475"/>
      <c r="G611" s="475"/>
      <c r="H611" s="544" t="s">
        <v>168</v>
      </c>
      <c r="I611" s="545"/>
      <c r="J611" s="448" t="s">
        <v>16</v>
      </c>
      <c r="K611" s="448" t="s">
        <v>185</v>
      </c>
      <c r="L611" s="448" t="s">
        <v>185</v>
      </c>
    </row>
    <row r="612" spans="1:12" x14ac:dyDescent="0.2">
      <c r="A612" s="163"/>
      <c r="B612" s="467"/>
      <c r="C612" s="467"/>
      <c r="D612" s="467"/>
      <c r="E612" s="467"/>
      <c r="F612" s="467"/>
      <c r="G612" s="467"/>
      <c r="H612" s="546"/>
      <c r="I612" s="546"/>
      <c r="J612" s="443"/>
      <c r="K612" s="443"/>
      <c r="L612" s="443"/>
    </row>
    <row r="613" spans="1:12" x14ac:dyDescent="0.2">
      <c r="A613" s="163"/>
      <c r="B613" s="467"/>
      <c r="C613" s="467"/>
      <c r="D613" s="467"/>
      <c r="E613" s="467"/>
      <c r="F613" s="467"/>
      <c r="G613" s="467"/>
      <c r="H613" s="546"/>
      <c r="I613" s="546"/>
      <c r="J613" s="443"/>
      <c r="K613" s="443"/>
      <c r="L613" s="443"/>
    </row>
    <row r="614" spans="1:12" x14ac:dyDescent="0.2">
      <c r="A614" s="163"/>
      <c r="B614" s="467"/>
      <c r="C614" s="467"/>
      <c r="D614" s="467"/>
      <c r="E614" s="467"/>
      <c r="F614" s="467"/>
      <c r="G614" s="467"/>
      <c r="H614" s="546"/>
      <c r="I614" s="546"/>
      <c r="J614" s="443"/>
      <c r="K614" s="443"/>
      <c r="L614" s="443"/>
    </row>
    <row r="615" spans="1:12" x14ac:dyDescent="0.2">
      <c r="A615" s="163"/>
      <c r="B615" s="467"/>
      <c r="C615" s="467"/>
      <c r="D615" s="467"/>
      <c r="E615" s="467"/>
      <c r="F615" s="467"/>
      <c r="G615" s="467"/>
      <c r="H615" s="546"/>
      <c r="I615" s="546"/>
      <c r="J615" s="443"/>
      <c r="K615" s="443"/>
      <c r="L615" s="443"/>
    </row>
    <row r="616" spans="1:12" ht="13.5" customHeight="1" x14ac:dyDescent="0.2">
      <c r="A616" s="164"/>
      <c r="B616" s="467"/>
      <c r="C616" s="467"/>
      <c r="D616" s="467"/>
      <c r="E616" s="467"/>
      <c r="F616" s="467"/>
      <c r="G616" s="467"/>
      <c r="H616" s="546"/>
      <c r="I616" s="546"/>
      <c r="J616" s="443"/>
      <c r="K616" s="443"/>
      <c r="L616" s="443"/>
    </row>
    <row r="617" spans="1:12" x14ac:dyDescent="0.2">
      <c r="A617" s="163"/>
      <c r="B617" s="460" t="s">
        <v>169</v>
      </c>
      <c r="C617" s="483"/>
      <c r="D617" s="483"/>
      <c r="E617" s="483"/>
      <c r="F617" s="483"/>
      <c r="G617" s="483"/>
      <c r="H617" s="483"/>
      <c r="I617" s="483"/>
      <c r="J617" s="442" t="s">
        <v>16</v>
      </c>
      <c r="K617" s="442" t="s">
        <v>16</v>
      </c>
      <c r="L617" s="442" t="s">
        <v>16</v>
      </c>
    </row>
    <row r="618" spans="1:12" x14ac:dyDescent="0.2">
      <c r="A618" s="163"/>
      <c r="B618" s="533"/>
      <c r="C618" s="467"/>
      <c r="D618" s="467"/>
      <c r="E618" s="467"/>
      <c r="F618" s="467"/>
      <c r="G618" s="467"/>
      <c r="H618" s="467"/>
      <c r="I618" s="467"/>
      <c r="J618" s="443"/>
      <c r="K618" s="443"/>
      <c r="L618" s="443"/>
    </row>
    <row r="619" spans="1:12" ht="13.5" customHeight="1" x14ac:dyDescent="0.2">
      <c r="A619" s="163"/>
      <c r="B619" s="497"/>
      <c r="C619" s="477"/>
      <c r="D619" s="477"/>
      <c r="E619" s="477"/>
      <c r="F619" s="477"/>
      <c r="G619" s="477"/>
      <c r="H619" s="477"/>
      <c r="I619" s="477"/>
      <c r="J619" s="444"/>
      <c r="K619" s="444"/>
      <c r="L619" s="452"/>
    </row>
    <row r="620" spans="1:12" x14ac:dyDescent="0.2">
      <c r="A620" s="163"/>
      <c r="B620" s="547" t="s">
        <v>170</v>
      </c>
      <c r="C620" s="475"/>
      <c r="D620" s="475"/>
      <c r="E620" s="475"/>
      <c r="F620" s="475"/>
      <c r="G620" s="475"/>
      <c r="H620" s="544" t="s">
        <v>171</v>
      </c>
      <c r="I620" s="545"/>
      <c r="J620" s="448" t="s">
        <v>16</v>
      </c>
      <c r="K620" s="448" t="s">
        <v>16</v>
      </c>
      <c r="L620" s="442" t="s">
        <v>16</v>
      </c>
    </row>
    <row r="621" spans="1:12" x14ac:dyDescent="0.2">
      <c r="A621" s="163"/>
      <c r="B621" s="460"/>
      <c r="C621" s="483"/>
      <c r="D621" s="483"/>
      <c r="E621" s="483"/>
      <c r="F621" s="483"/>
      <c r="G621" s="483"/>
      <c r="H621" s="546"/>
      <c r="I621" s="546"/>
      <c r="J621" s="443"/>
      <c r="K621" s="443"/>
      <c r="L621" s="443"/>
    </row>
    <row r="622" spans="1:12" x14ac:dyDescent="0.2">
      <c r="A622" s="163"/>
      <c r="B622" s="460"/>
      <c r="C622" s="483"/>
      <c r="D622" s="483"/>
      <c r="E622" s="483"/>
      <c r="F622" s="483"/>
      <c r="G622" s="483"/>
      <c r="H622" s="546"/>
      <c r="I622" s="546"/>
      <c r="J622" s="443"/>
      <c r="K622" s="443"/>
      <c r="L622" s="443"/>
    </row>
    <row r="623" spans="1:12" x14ac:dyDescent="0.2">
      <c r="A623" s="163"/>
      <c r="B623" s="533"/>
      <c r="C623" s="467"/>
      <c r="D623" s="467"/>
      <c r="E623" s="467"/>
      <c r="F623" s="467"/>
      <c r="G623" s="467"/>
      <c r="H623" s="546"/>
      <c r="I623" s="546"/>
      <c r="J623" s="443"/>
      <c r="K623" s="443"/>
      <c r="L623" s="443"/>
    </row>
    <row r="624" spans="1:12" x14ac:dyDescent="0.2">
      <c r="A624" s="163"/>
      <c r="B624" s="537"/>
      <c r="C624" s="478"/>
      <c r="D624" s="478"/>
      <c r="E624" s="478"/>
      <c r="F624" s="478"/>
      <c r="G624" s="478"/>
      <c r="H624" s="548"/>
      <c r="I624" s="548"/>
      <c r="J624" s="444"/>
      <c r="K624" s="452"/>
      <c r="L624" s="444"/>
    </row>
    <row r="625" spans="1:12" x14ac:dyDescent="0.2">
      <c r="A625" s="163"/>
      <c r="B625" s="456" t="s">
        <v>172</v>
      </c>
      <c r="C625" s="456"/>
      <c r="D625" s="456"/>
      <c r="E625" s="456"/>
      <c r="F625" s="456"/>
      <c r="G625" s="457"/>
      <c r="H625" s="455"/>
      <c r="I625" s="457"/>
      <c r="J625" s="449" t="s">
        <v>185</v>
      </c>
      <c r="K625" s="445" t="s">
        <v>16</v>
      </c>
      <c r="L625" s="529" t="s">
        <v>185</v>
      </c>
    </row>
    <row r="626" spans="1:12" x14ac:dyDescent="0.2">
      <c r="A626" s="163"/>
      <c r="B626" s="456"/>
      <c r="C626" s="456"/>
      <c r="D626" s="456"/>
      <c r="E626" s="456"/>
      <c r="F626" s="456"/>
      <c r="G626" s="457"/>
      <c r="H626" s="455"/>
      <c r="I626" s="457"/>
      <c r="J626" s="445"/>
      <c r="K626" s="445"/>
      <c r="L626" s="530"/>
    </row>
    <row r="627" spans="1:12" ht="13.5" customHeight="1" x14ac:dyDescent="0.2">
      <c r="A627" s="163"/>
      <c r="B627" s="456"/>
      <c r="C627" s="456"/>
      <c r="D627" s="456"/>
      <c r="E627" s="456"/>
      <c r="F627" s="456"/>
      <c r="G627" s="457"/>
      <c r="H627" s="455"/>
      <c r="I627" s="457"/>
      <c r="J627" s="445"/>
      <c r="K627" s="445"/>
      <c r="L627" s="530"/>
    </row>
    <row r="628" spans="1:12" x14ac:dyDescent="0.2">
      <c r="A628" s="163"/>
      <c r="B628" s="459"/>
      <c r="C628" s="459"/>
      <c r="D628" s="459"/>
      <c r="E628" s="459"/>
      <c r="F628" s="459"/>
      <c r="G628" s="460"/>
      <c r="H628" s="458"/>
      <c r="I628" s="460"/>
      <c r="J628" s="442"/>
      <c r="K628" s="442"/>
      <c r="L628" s="549"/>
    </row>
    <row r="629" spans="1:12" x14ac:dyDescent="0.2">
      <c r="A629" s="163"/>
      <c r="B629" s="539" t="s">
        <v>293</v>
      </c>
      <c r="C629" s="540"/>
      <c r="D629" s="540"/>
      <c r="E629" s="540"/>
      <c r="F629" s="540"/>
      <c r="G629" s="540"/>
      <c r="H629" s="540" t="s">
        <v>223</v>
      </c>
      <c r="I629" s="540"/>
      <c r="J629" s="443" t="s">
        <v>16</v>
      </c>
      <c r="K629" s="443" t="s">
        <v>16</v>
      </c>
      <c r="L629" s="443" t="s">
        <v>16</v>
      </c>
    </row>
    <row r="630" spans="1:12" ht="13.5" customHeight="1" x14ac:dyDescent="0.2">
      <c r="A630" s="163"/>
      <c r="B630" s="539"/>
      <c r="C630" s="540"/>
      <c r="D630" s="540"/>
      <c r="E630" s="540"/>
      <c r="F630" s="540"/>
      <c r="G630" s="540"/>
      <c r="H630" s="540"/>
      <c r="I630" s="540"/>
      <c r="J630" s="443"/>
      <c r="K630" s="443"/>
      <c r="L630" s="443"/>
    </row>
    <row r="631" spans="1:12" x14ac:dyDescent="0.2">
      <c r="A631" s="163"/>
      <c r="B631" s="539"/>
      <c r="C631" s="540"/>
      <c r="D631" s="540"/>
      <c r="E631" s="540"/>
      <c r="F631" s="540"/>
      <c r="G631" s="540"/>
      <c r="H631" s="540"/>
      <c r="I631" s="540"/>
      <c r="J631" s="443"/>
      <c r="K631" s="443"/>
      <c r="L631" s="443"/>
    </row>
    <row r="632" spans="1:12" x14ac:dyDescent="0.2">
      <c r="A632" s="163"/>
      <c r="B632" s="541"/>
      <c r="C632" s="542"/>
      <c r="D632" s="542"/>
      <c r="E632" s="542"/>
      <c r="F632" s="542"/>
      <c r="G632" s="542"/>
      <c r="H632" s="542"/>
      <c r="I632" s="542"/>
      <c r="J632" s="452"/>
      <c r="K632" s="452"/>
      <c r="L632" s="452"/>
    </row>
    <row r="633" spans="1:12" x14ac:dyDescent="0.2">
      <c r="A633" s="163"/>
      <c r="B633" s="470" t="s">
        <v>224</v>
      </c>
      <c r="C633" s="471"/>
      <c r="D633" s="471"/>
      <c r="E633" s="471"/>
      <c r="F633" s="471"/>
      <c r="G633" s="472"/>
      <c r="H633" s="470" t="s">
        <v>225</v>
      </c>
      <c r="I633" s="472"/>
      <c r="J633" s="448" t="s">
        <v>16</v>
      </c>
      <c r="K633" s="448" t="s">
        <v>16</v>
      </c>
      <c r="L633" s="442" t="s">
        <v>16</v>
      </c>
    </row>
    <row r="634" spans="1:12" x14ac:dyDescent="0.2">
      <c r="A634" s="163"/>
      <c r="B634" s="455"/>
      <c r="C634" s="456"/>
      <c r="D634" s="456"/>
      <c r="E634" s="456"/>
      <c r="F634" s="456"/>
      <c r="G634" s="457"/>
      <c r="H634" s="455"/>
      <c r="I634" s="457"/>
      <c r="J634" s="443"/>
      <c r="K634" s="443"/>
      <c r="L634" s="443"/>
    </row>
    <row r="635" spans="1:12" x14ac:dyDescent="0.2">
      <c r="A635" s="163"/>
      <c r="B635" s="455"/>
      <c r="C635" s="456"/>
      <c r="D635" s="456"/>
      <c r="E635" s="456"/>
      <c r="F635" s="456"/>
      <c r="G635" s="457"/>
      <c r="H635" s="455"/>
      <c r="I635" s="457"/>
      <c r="J635" s="443"/>
      <c r="K635" s="443"/>
      <c r="L635" s="443"/>
    </row>
    <row r="636" spans="1:12" ht="13.5" customHeight="1" x14ac:dyDescent="0.2">
      <c r="A636" s="163"/>
      <c r="B636" s="519"/>
      <c r="C636" s="524"/>
      <c r="D636" s="524"/>
      <c r="E636" s="524"/>
      <c r="F636" s="524"/>
      <c r="G636" s="520"/>
      <c r="H636" s="455"/>
      <c r="I636" s="457"/>
      <c r="J636" s="452"/>
      <c r="K636" s="452"/>
      <c r="L636" s="444"/>
    </row>
    <row r="637" spans="1:12" x14ac:dyDescent="0.2">
      <c r="A637" s="163"/>
      <c r="B637" s="456" t="s">
        <v>208</v>
      </c>
      <c r="C637" s="456"/>
      <c r="D637" s="456"/>
      <c r="E637" s="456"/>
      <c r="F637" s="456"/>
      <c r="G637" s="457"/>
      <c r="H637" s="470" t="s">
        <v>226</v>
      </c>
      <c r="I637" s="472"/>
      <c r="J637" s="445" t="s">
        <v>16</v>
      </c>
      <c r="K637" s="445" t="s">
        <v>16</v>
      </c>
      <c r="L637" s="449" t="s">
        <v>16</v>
      </c>
    </row>
    <row r="638" spans="1:12" x14ac:dyDescent="0.2">
      <c r="A638" s="163"/>
      <c r="B638" s="456"/>
      <c r="C638" s="456"/>
      <c r="D638" s="456"/>
      <c r="E638" s="456"/>
      <c r="F638" s="456"/>
      <c r="G638" s="457"/>
      <c r="H638" s="455"/>
      <c r="I638" s="457"/>
      <c r="J638" s="445"/>
      <c r="K638" s="445"/>
      <c r="L638" s="445"/>
    </row>
    <row r="639" spans="1:12" x14ac:dyDescent="0.2">
      <c r="A639" s="163"/>
      <c r="B639" s="456"/>
      <c r="C639" s="456"/>
      <c r="D639" s="456"/>
      <c r="E639" s="456"/>
      <c r="F639" s="456"/>
      <c r="G639" s="457"/>
      <c r="H639" s="455"/>
      <c r="I639" s="457"/>
      <c r="J639" s="445"/>
      <c r="K639" s="445"/>
      <c r="L639" s="445"/>
    </row>
    <row r="640" spans="1:12" ht="13.5" customHeight="1" x14ac:dyDescent="0.2">
      <c r="A640" s="163"/>
      <c r="B640" s="456"/>
      <c r="C640" s="456"/>
      <c r="D640" s="456"/>
      <c r="E640" s="456"/>
      <c r="F640" s="456"/>
      <c r="G640" s="457"/>
      <c r="H640" s="455"/>
      <c r="I640" s="457"/>
      <c r="J640" s="445"/>
      <c r="K640" s="445"/>
      <c r="L640" s="445"/>
    </row>
    <row r="641" spans="1:12" x14ac:dyDescent="0.2">
      <c r="A641" s="163"/>
      <c r="B641" s="459"/>
      <c r="C641" s="459"/>
      <c r="D641" s="459"/>
      <c r="E641" s="459"/>
      <c r="F641" s="459"/>
      <c r="G641" s="460"/>
      <c r="H641" s="458"/>
      <c r="I641" s="460"/>
      <c r="J641" s="442"/>
      <c r="K641" s="442"/>
      <c r="L641" s="442"/>
    </row>
    <row r="642" spans="1:12" x14ac:dyDescent="0.2">
      <c r="A642" s="163"/>
      <c r="B642" s="539" t="s">
        <v>294</v>
      </c>
      <c r="C642" s="546"/>
      <c r="D642" s="546"/>
      <c r="E642" s="546"/>
      <c r="F642" s="546"/>
      <c r="G642" s="546"/>
      <c r="H642" s="540" t="s">
        <v>262</v>
      </c>
      <c r="I642" s="540"/>
      <c r="J642" s="443" t="s">
        <v>16</v>
      </c>
      <c r="K642" s="443" t="s">
        <v>16</v>
      </c>
      <c r="L642" s="443" t="s">
        <v>16</v>
      </c>
    </row>
    <row r="643" spans="1:12" x14ac:dyDescent="0.2">
      <c r="A643" s="163"/>
      <c r="B643" s="539"/>
      <c r="C643" s="546"/>
      <c r="D643" s="546"/>
      <c r="E643" s="546"/>
      <c r="F643" s="546"/>
      <c r="G643" s="546"/>
      <c r="H643" s="540"/>
      <c r="I643" s="540"/>
      <c r="J643" s="443"/>
      <c r="K643" s="443"/>
      <c r="L643" s="443"/>
    </row>
    <row r="644" spans="1:12" x14ac:dyDescent="0.2">
      <c r="A644" s="163"/>
      <c r="B644" s="539"/>
      <c r="C644" s="546"/>
      <c r="D644" s="546"/>
      <c r="E644" s="546"/>
      <c r="F644" s="546"/>
      <c r="G644" s="546"/>
      <c r="H644" s="540"/>
      <c r="I644" s="540"/>
      <c r="J644" s="443"/>
      <c r="K644" s="443"/>
      <c r="L644" s="443"/>
    </row>
    <row r="645" spans="1:12" ht="13.5" customHeight="1" x14ac:dyDescent="0.2">
      <c r="A645" s="163"/>
      <c r="B645" s="539"/>
      <c r="C645" s="546"/>
      <c r="D645" s="546"/>
      <c r="E645" s="546"/>
      <c r="F645" s="546"/>
      <c r="G645" s="546"/>
      <c r="H645" s="540"/>
      <c r="I645" s="540"/>
      <c r="J645" s="443"/>
      <c r="K645" s="443"/>
      <c r="L645" s="443"/>
    </row>
    <row r="646" spans="1:12" x14ac:dyDescent="0.2">
      <c r="A646" s="163"/>
      <c r="B646" s="539"/>
      <c r="C646" s="546"/>
      <c r="D646" s="546"/>
      <c r="E646" s="546"/>
      <c r="F646" s="546"/>
      <c r="G646" s="546"/>
      <c r="H646" s="540"/>
      <c r="I646" s="540"/>
      <c r="J646" s="443"/>
      <c r="K646" s="443"/>
      <c r="L646" s="443"/>
    </row>
    <row r="647" spans="1:12" x14ac:dyDescent="0.2">
      <c r="A647" s="163"/>
      <c r="B647" s="550"/>
      <c r="C647" s="548"/>
      <c r="D647" s="548"/>
      <c r="E647" s="548"/>
      <c r="F647" s="548"/>
      <c r="G647" s="548"/>
      <c r="H647" s="542"/>
      <c r="I647" s="542"/>
      <c r="J647" s="452"/>
      <c r="K647" s="452"/>
      <c r="L647" s="444"/>
    </row>
    <row r="648" spans="1:12" x14ac:dyDescent="0.2">
      <c r="A648" s="163"/>
      <c r="B648" s="544" t="s">
        <v>130</v>
      </c>
      <c r="C648" s="544"/>
      <c r="D648" s="544"/>
      <c r="E648" s="544"/>
      <c r="F648" s="544"/>
      <c r="G648" s="544"/>
      <c r="H648" s="544" t="s">
        <v>263</v>
      </c>
      <c r="I648" s="544"/>
      <c r="J648" s="442" t="s">
        <v>16</v>
      </c>
      <c r="K648" s="442" t="s">
        <v>16</v>
      </c>
      <c r="L648" s="448" t="s">
        <v>16</v>
      </c>
    </row>
    <row r="649" spans="1:12" x14ac:dyDescent="0.2">
      <c r="A649" s="163"/>
      <c r="B649" s="540"/>
      <c r="C649" s="540"/>
      <c r="D649" s="540"/>
      <c r="E649" s="540"/>
      <c r="F649" s="540"/>
      <c r="G649" s="540"/>
      <c r="H649" s="540"/>
      <c r="I649" s="540"/>
      <c r="J649" s="443"/>
      <c r="K649" s="443"/>
      <c r="L649" s="443"/>
    </row>
    <row r="650" spans="1:12" x14ac:dyDescent="0.2">
      <c r="A650" s="163"/>
      <c r="B650" s="542"/>
      <c r="C650" s="542"/>
      <c r="D650" s="542"/>
      <c r="E650" s="542"/>
      <c r="F650" s="542"/>
      <c r="G650" s="542"/>
      <c r="H650" s="540"/>
      <c r="I650" s="540"/>
      <c r="J650" s="443"/>
      <c r="K650" s="443"/>
      <c r="L650" s="443"/>
    </row>
    <row r="651" spans="1:12" x14ac:dyDescent="0.2">
      <c r="A651" s="163"/>
      <c r="B651" s="551"/>
      <c r="C651" s="551"/>
      <c r="D651" s="551"/>
      <c r="E651" s="551"/>
      <c r="F651" s="551"/>
      <c r="G651" s="551"/>
      <c r="H651" s="542"/>
      <c r="I651" s="542"/>
      <c r="J651" s="444"/>
      <c r="K651" s="444"/>
      <c r="L651" s="444"/>
    </row>
    <row r="652" spans="1:12" ht="13.5" customHeight="1" x14ac:dyDescent="0.2">
      <c r="A652" s="163"/>
      <c r="B652" s="535" t="s">
        <v>227</v>
      </c>
      <c r="C652" s="538"/>
      <c r="D652" s="538"/>
      <c r="E652" s="538"/>
      <c r="F652" s="538"/>
      <c r="G652" s="538"/>
      <c r="H652" s="544" t="s">
        <v>264</v>
      </c>
      <c r="I652" s="544"/>
      <c r="J652" s="448" t="s">
        <v>185</v>
      </c>
      <c r="K652" s="448" t="s">
        <v>16</v>
      </c>
      <c r="L652" s="448" t="s">
        <v>16</v>
      </c>
    </row>
    <row r="653" spans="1:12" x14ac:dyDescent="0.2">
      <c r="A653" s="163"/>
      <c r="B653" s="539"/>
      <c r="C653" s="540"/>
      <c r="D653" s="540"/>
      <c r="E653" s="540"/>
      <c r="F653" s="540"/>
      <c r="G653" s="540"/>
      <c r="H653" s="540"/>
      <c r="I653" s="540"/>
      <c r="J653" s="443"/>
      <c r="K653" s="443"/>
      <c r="L653" s="443"/>
    </row>
    <row r="654" spans="1:12" x14ac:dyDescent="0.2">
      <c r="A654" s="163"/>
      <c r="B654" s="539"/>
      <c r="C654" s="540"/>
      <c r="D654" s="540"/>
      <c r="E654" s="540"/>
      <c r="F654" s="540"/>
      <c r="G654" s="540"/>
      <c r="H654" s="540"/>
      <c r="I654" s="540"/>
      <c r="J654" s="443"/>
      <c r="K654" s="443"/>
      <c r="L654" s="443"/>
    </row>
    <row r="655" spans="1:12" x14ac:dyDescent="0.2">
      <c r="A655" s="163"/>
      <c r="B655" s="541"/>
      <c r="C655" s="542"/>
      <c r="D655" s="542"/>
      <c r="E655" s="542"/>
      <c r="F655" s="542"/>
      <c r="G655" s="542"/>
      <c r="H655" s="540"/>
      <c r="I655" s="540"/>
      <c r="J655" s="443"/>
      <c r="K655" s="443"/>
      <c r="L655" s="443"/>
    </row>
    <row r="656" spans="1:12" x14ac:dyDescent="0.2">
      <c r="A656" s="163"/>
      <c r="B656" s="496" t="s">
        <v>618</v>
      </c>
      <c r="C656" s="496"/>
      <c r="D656" s="496"/>
      <c r="E656" s="496"/>
      <c r="F656" s="496"/>
      <c r="G656" s="497"/>
      <c r="H656" s="495" t="s">
        <v>228</v>
      </c>
      <c r="I656" s="497"/>
      <c r="J656" s="445" t="s">
        <v>16</v>
      </c>
      <c r="K656" s="445" t="s">
        <v>16</v>
      </c>
      <c r="L656" s="445" t="s">
        <v>185</v>
      </c>
    </row>
    <row r="657" spans="1:12" x14ac:dyDescent="0.2">
      <c r="A657" s="163"/>
      <c r="B657" s="456"/>
      <c r="C657" s="456"/>
      <c r="D657" s="456"/>
      <c r="E657" s="456"/>
      <c r="F657" s="456"/>
      <c r="G657" s="457"/>
      <c r="H657" s="455"/>
      <c r="I657" s="457"/>
      <c r="J657" s="445"/>
      <c r="K657" s="445"/>
      <c r="L657" s="445"/>
    </row>
    <row r="658" spans="1:12" x14ac:dyDescent="0.2">
      <c r="A658" s="163"/>
      <c r="B658" s="456"/>
      <c r="C658" s="456"/>
      <c r="D658" s="456"/>
      <c r="E658" s="456"/>
      <c r="F658" s="456"/>
      <c r="G658" s="457"/>
      <c r="H658" s="455"/>
      <c r="I658" s="457"/>
      <c r="J658" s="445"/>
      <c r="K658" s="445"/>
      <c r="L658" s="445"/>
    </row>
    <row r="659" spans="1:12" x14ac:dyDescent="0.2">
      <c r="A659" s="163"/>
      <c r="B659" s="456"/>
      <c r="C659" s="456"/>
      <c r="D659" s="456"/>
      <c r="E659" s="456"/>
      <c r="F659" s="456"/>
      <c r="G659" s="457"/>
      <c r="H659" s="455"/>
      <c r="I659" s="457"/>
      <c r="J659" s="445"/>
      <c r="K659" s="445"/>
      <c r="L659" s="445"/>
    </row>
    <row r="660" spans="1:12" ht="13.5" customHeight="1" x14ac:dyDescent="0.2">
      <c r="A660" s="163"/>
      <c r="B660" s="456"/>
      <c r="C660" s="456"/>
      <c r="D660" s="456"/>
      <c r="E660" s="456"/>
      <c r="F660" s="456"/>
      <c r="G660" s="457"/>
      <c r="H660" s="455"/>
      <c r="I660" s="457"/>
      <c r="J660" s="445"/>
      <c r="K660" s="445"/>
      <c r="L660" s="445"/>
    </row>
    <row r="661" spans="1:12" ht="13.5" customHeight="1" x14ac:dyDescent="0.2">
      <c r="A661" s="163"/>
      <c r="B661" s="456"/>
      <c r="C661" s="456"/>
      <c r="D661" s="456"/>
      <c r="E661" s="456"/>
      <c r="F661" s="456"/>
      <c r="G661" s="457"/>
      <c r="H661" s="455"/>
      <c r="I661" s="457"/>
      <c r="J661" s="445"/>
      <c r="K661" s="445"/>
      <c r="L661" s="445"/>
    </row>
    <row r="662" spans="1:12" ht="13.5" customHeight="1" x14ac:dyDescent="0.2">
      <c r="A662" s="163"/>
      <c r="B662" s="456"/>
      <c r="C662" s="456"/>
      <c r="D662" s="456"/>
      <c r="E662" s="456"/>
      <c r="F662" s="456"/>
      <c r="G662" s="457"/>
      <c r="H662" s="455"/>
      <c r="I662" s="457"/>
      <c r="J662" s="445"/>
      <c r="K662" s="445"/>
      <c r="L662" s="445"/>
    </row>
    <row r="663" spans="1:12" ht="13.5" customHeight="1" x14ac:dyDescent="0.2">
      <c r="A663" s="163"/>
      <c r="B663" s="456"/>
      <c r="C663" s="456"/>
      <c r="D663" s="456"/>
      <c r="E663" s="456"/>
      <c r="F663" s="456"/>
      <c r="G663" s="457"/>
      <c r="H663" s="455"/>
      <c r="I663" s="457"/>
      <c r="J663" s="445"/>
      <c r="K663" s="445"/>
      <c r="L663" s="445"/>
    </row>
    <row r="664" spans="1:12" ht="32.5" customHeight="1" x14ac:dyDescent="0.2">
      <c r="A664" s="163"/>
      <c r="B664" s="456"/>
      <c r="C664" s="456"/>
      <c r="D664" s="456"/>
      <c r="E664" s="456"/>
      <c r="F664" s="456"/>
      <c r="G664" s="457"/>
      <c r="H664" s="455"/>
      <c r="I664" s="457"/>
      <c r="J664" s="445"/>
      <c r="K664" s="445"/>
      <c r="L664" s="445"/>
    </row>
    <row r="665" spans="1:12" x14ac:dyDescent="0.2">
      <c r="A665" s="163"/>
      <c r="B665" s="540" t="s">
        <v>295</v>
      </c>
      <c r="C665" s="540"/>
      <c r="D665" s="540"/>
      <c r="E665" s="540"/>
      <c r="F665" s="540"/>
      <c r="G665" s="540"/>
      <c r="H665" s="540" t="s">
        <v>131</v>
      </c>
      <c r="I665" s="540"/>
      <c r="J665" s="443" t="s">
        <v>185</v>
      </c>
      <c r="K665" s="443" t="s">
        <v>16</v>
      </c>
      <c r="L665" s="443" t="s">
        <v>16</v>
      </c>
    </row>
    <row r="666" spans="1:12" x14ac:dyDescent="0.2">
      <c r="A666" s="163"/>
      <c r="B666" s="540"/>
      <c r="C666" s="540"/>
      <c r="D666" s="540"/>
      <c r="E666" s="540"/>
      <c r="F666" s="540"/>
      <c r="G666" s="540"/>
      <c r="H666" s="540"/>
      <c r="I666" s="540"/>
      <c r="J666" s="443"/>
      <c r="K666" s="443"/>
      <c r="L666" s="443"/>
    </row>
    <row r="667" spans="1:12" x14ac:dyDescent="0.2">
      <c r="A667" s="163"/>
      <c r="B667" s="540"/>
      <c r="C667" s="540"/>
      <c r="D667" s="540"/>
      <c r="E667" s="540"/>
      <c r="F667" s="540"/>
      <c r="G667" s="540"/>
      <c r="H667" s="540"/>
      <c r="I667" s="540"/>
      <c r="J667" s="443"/>
      <c r="K667" s="443"/>
      <c r="L667" s="443"/>
    </row>
    <row r="668" spans="1:12" x14ac:dyDescent="0.2">
      <c r="A668" s="163"/>
      <c r="B668" s="542"/>
      <c r="C668" s="542"/>
      <c r="D668" s="542"/>
      <c r="E668" s="542"/>
      <c r="F668" s="542"/>
      <c r="G668" s="542"/>
      <c r="H668" s="542"/>
      <c r="I668" s="542"/>
      <c r="J668" s="443"/>
      <c r="K668" s="443"/>
      <c r="L668" s="443"/>
    </row>
    <row r="669" spans="1:12" x14ac:dyDescent="0.2">
      <c r="A669" s="163"/>
      <c r="B669" s="540" t="s">
        <v>296</v>
      </c>
      <c r="C669" s="540"/>
      <c r="D669" s="540"/>
      <c r="E669" s="540"/>
      <c r="F669" s="540"/>
      <c r="G669" s="540"/>
      <c r="H669" s="540" t="s">
        <v>51</v>
      </c>
      <c r="I669" s="540"/>
      <c r="J669" s="443" t="s">
        <v>16</v>
      </c>
      <c r="K669" s="443" t="s">
        <v>16</v>
      </c>
      <c r="L669" s="443" t="s">
        <v>16</v>
      </c>
    </row>
    <row r="670" spans="1:12" x14ac:dyDescent="0.2">
      <c r="A670" s="163"/>
      <c r="B670" s="540"/>
      <c r="C670" s="540"/>
      <c r="D670" s="540"/>
      <c r="E670" s="540"/>
      <c r="F670" s="540"/>
      <c r="G670" s="540"/>
      <c r="H670" s="540"/>
      <c r="I670" s="540"/>
      <c r="J670" s="443"/>
      <c r="K670" s="443"/>
      <c r="L670" s="443"/>
    </row>
    <row r="671" spans="1:12" x14ac:dyDescent="0.2">
      <c r="A671" s="163"/>
      <c r="B671" s="540"/>
      <c r="C671" s="540"/>
      <c r="D671" s="540"/>
      <c r="E671" s="540"/>
      <c r="F671" s="540"/>
      <c r="G671" s="540"/>
      <c r="H671" s="540"/>
      <c r="I671" s="540"/>
      <c r="J671" s="443"/>
      <c r="K671" s="443"/>
      <c r="L671" s="443"/>
    </row>
    <row r="672" spans="1:12" s="16" customFormat="1" x14ac:dyDescent="0.2">
      <c r="A672" s="164"/>
      <c r="B672" s="540"/>
      <c r="C672" s="540"/>
      <c r="D672" s="540"/>
      <c r="E672" s="540"/>
      <c r="F672" s="540"/>
      <c r="G672" s="540"/>
      <c r="H672" s="540"/>
      <c r="I672" s="540"/>
      <c r="J672" s="443"/>
      <c r="K672" s="443"/>
      <c r="L672" s="443"/>
    </row>
    <row r="673" spans="1:12" ht="15" customHeight="1" x14ac:dyDescent="0.2">
      <c r="A673" s="163"/>
      <c r="B673" s="467" t="s">
        <v>602</v>
      </c>
      <c r="C673" s="467"/>
      <c r="D673" s="467"/>
      <c r="E673" s="467"/>
      <c r="F673" s="467"/>
      <c r="G673" s="467"/>
      <c r="H673" s="467" t="s">
        <v>548</v>
      </c>
      <c r="I673" s="467"/>
      <c r="J673" s="443" t="s">
        <v>16</v>
      </c>
      <c r="K673" s="443" t="s">
        <v>16</v>
      </c>
      <c r="L673" s="443" t="s">
        <v>16</v>
      </c>
    </row>
    <row r="674" spans="1:12" ht="15" customHeight="1" x14ac:dyDescent="0.2">
      <c r="A674" s="163"/>
      <c r="B674" s="467"/>
      <c r="C674" s="467"/>
      <c r="D674" s="467"/>
      <c r="E674" s="467"/>
      <c r="F674" s="467"/>
      <c r="G674" s="467"/>
      <c r="H674" s="467"/>
      <c r="I674" s="467"/>
      <c r="J674" s="443"/>
      <c r="K674" s="443"/>
      <c r="L674" s="443"/>
    </row>
    <row r="675" spans="1:12" ht="15" customHeight="1" x14ac:dyDescent="0.2">
      <c r="A675" s="163"/>
      <c r="B675" s="467"/>
      <c r="C675" s="467"/>
      <c r="D675" s="467"/>
      <c r="E675" s="467"/>
      <c r="F675" s="467"/>
      <c r="G675" s="467"/>
      <c r="H675" s="467"/>
      <c r="I675" s="467"/>
      <c r="J675" s="443"/>
      <c r="K675" s="443"/>
      <c r="L675" s="443"/>
    </row>
    <row r="676" spans="1:12" ht="15" customHeight="1" x14ac:dyDescent="0.2">
      <c r="A676" s="163"/>
      <c r="B676" s="467"/>
      <c r="C676" s="467"/>
      <c r="D676" s="467"/>
      <c r="E676" s="467"/>
      <c r="F676" s="467"/>
      <c r="G676" s="467"/>
      <c r="H676" s="467"/>
      <c r="I676" s="467"/>
      <c r="J676" s="443"/>
      <c r="K676" s="443"/>
      <c r="L676" s="443"/>
    </row>
    <row r="677" spans="1:12" ht="15" customHeight="1" x14ac:dyDescent="0.2">
      <c r="A677" s="163"/>
      <c r="B677" s="467"/>
      <c r="C677" s="467"/>
      <c r="D677" s="467"/>
      <c r="E677" s="467"/>
      <c r="F677" s="467"/>
      <c r="G677" s="467"/>
      <c r="H677" s="467"/>
      <c r="I677" s="467"/>
      <c r="J677" s="443"/>
      <c r="K677" s="443"/>
      <c r="L677" s="443"/>
    </row>
    <row r="678" spans="1:12" ht="15" customHeight="1" x14ac:dyDescent="0.2">
      <c r="A678" s="163"/>
      <c r="B678" s="467"/>
      <c r="C678" s="467"/>
      <c r="D678" s="467"/>
      <c r="E678" s="467"/>
      <c r="F678" s="467"/>
      <c r="G678" s="467"/>
      <c r="H678" s="467"/>
      <c r="I678" s="467"/>
      <c r="J678" s="443"/>
      <c r="K678" s="443"/>
      <c r="L678" s="443"/>
    </row>
    <row r="679" spans="1:12" ht="15" customHeight="1" x14ac:dyDescent="0.2">
      <c r="A679" s="163"/>
      <c r="B679" s="467"/>
      <c r="C679" s="467"/>
      <c r="D679" s="467"/>
      <c r="E679" s="467"/>
      <c r="F679" s="467"/>
      <c r="G679" s="467"/>
      <c r="H679" s="467"/>
      <c r="I679" s="467"/>
      <c r="J679" s="443"/>
      <c r="K679" s="443"/>
      <c r="L679" s="443"/>
    </row>
    <row r="680" spans="1:12" ht="15" customHeight="1" x14ac:dyDescent="0.2">
      <c r="A680" s="163"/>
      <c r="B680" s="467"/>
      <c r="C680" s="467"/>
      <c r="D680" s="467"/>
      <c r="E680" s="467"/>
      <c r="F680" s="467"/>
      <c r="G680" s="467"/>
      <c r="H680" s="467"/>
      <c r="I680" s="467"/>
      <c r="J680" s="443"/>
      <c r="K680" s="443"/>
      <c r="L680" s="443"/>
    </row>
    <row r="681" spans="1:12" ht="15" customHeight="1" x14ac:dyDescent="0.2">
      <c r="A681" s="163"/>
      <c r="B681" s="467"/>
      <c r="C681" s="467"/>
      <c r="D681" s="467"/>
      <c r="E681" s="467"/>
      <c r="F681" s="467"/>
      <c r="G681" s="467"/>
      <c r="H681" s="467"/>
      <c r="I681" s="467"/>
      <c r="J681" s="443"/>
      <c r="K681" s="443"/>
      <c r="L681" s="443"/>
    </row>
    <row r="682" spans="1:12" ht="15" customHeight="1" x14ac:dyDescent="0.2">
      <c r="A682" s="163"/>
      <c r="B682" s="467"/>
      <c r="C682" s="467"/>
      <c r="D682" s="467"/>
      <c r="E682" s="467"/>
      <c r="F682" s="467"/>
      <c r="G682" s="467"/>
      <c r="H682" s="467"/>
      <c r="I682" s="467"/>
      <c r="J682" s="443"/>
      <c r="K682" s="443"/>
      <c r="L682" s="443"/>
    </row>
    <row r="683" spans="1:12" ht="15" customHeight="1" x14ac:dyDescent="0.2">
      <c r="A683" s="163"/>
      <c r="B683" s="467"/>
      <c r="C683" s="467"/>
      <c r="D683" s="467"/>
      <c r="E683" s="467"/>
      <c r="F683" s="467"/>
      <c r="G683" s="467"/>
      <c r="H683" s="467"/>
      <c r="I683" s="467"/>
      <c r="J683" s="443"/>
      <c r="K683" s="443"/>
      <c r="L683" s="443"/>
    </row>
    <row r="684" spans="1:12" ht="15" customHeight="1" x14ac:dyDescent="0.2">
      <c r="A684" s="163"/>
      <c r="B684" s="467"/>
      <c r="C684" s="467"/>
      <c r="D684" s="467"/>
      <c r="E684" s="467"/>
      <c r="F684" s="467"/>
      <c r="G684" s="467"/>
      <c r="H684" s="467"/>
      <c r="I684" s="467"/>
      <c r="J684" s="443"/>
      <c r="K684" s="443"/>
      <c r="L684" s="443"/>
    </row>
    <row r="685" spans="1:12" ht="15" customHeight="1" x14ac:dyDescent="0.2">
      <c r="A685" s="163"/>
      <c r="B685" s="467"/>
      <c r="C685" s="467"/>
      <c r="D685" s="467"/>
      <c r="E685" s="467"/>
      <c r="F685" s="467"/>
      <c r="G685" s="467"/>
      <c r="H685" s="467"/>
      <c r="I685" s="467"/>
      <c r="J685" s="443"/>
      <c r="K685" s="443"/>
      <c r="L685" s="443"/>
    </row>
    <row r="686" spans="1:12" ht="15" customHeight="1" x14ac:dyDescent="0.2">
      <c r="A686" s="163"/>
      <c r="B686" s="467"/>
      <c r="C686" s="467"/>
      <c r="D686" s="467"/>
      <c r="E686" s="467"/>
      <c r="F686" s="467"/>
      <c r="G686" s="467"/>
      <c r="H686" s="467"/>
      <c r="I686" s="467"/>
      <c r="J686" s="443"/>
      <c r="K686" s="443"/>
      <c r="L686" s="443"/>
    </row>
    <row r="687" spans="1:12" ht="15" customHeight="1" x14ac:dyDescent="0.2">
      <c r="A687" s="163"/>
      <c r="B687" s="477"/>
      <c r="C687" s="477"/>
      <c r="D687" s="477"/>
      <c r="E687" s="477"/>
      <c r="F687" s="477"/>
      <c r="G687" s="477"/>
      <c r="H687" s="477"/>
      <c r="I687" s="477"/>
      <c r="J687" s="443"/>
      <c r="K687" s="443"/>
      <c r="L687" s="443"/>
    </row>
    <row r="688" spans="1:12" ht="13.5" customHeight="1" x14ac:dyDescent="0.2">
      <c r="A688" s="163"/>
      <c r="B688" s="495" t="s">
        <v>297</v>
      </c>
      <c r="C688" s="496"/>
      <c r="D688" s="496"/>
      <c r="E688" s="496"/>
      <c r="F688" s="496"/>
      <c r="G688" s="497"/>
      <c r="H688" s="495" t="s">
        <v>173</v>
      </c>
      <c r="I688" s="497"/>
      <c r="J688" s="444" t="s">
        <v>16</v>
      </c>
      <c r="K688" s="444" t="s">
        <v>16</v>
      </c>
      <c r="L688" s="444" t="s">
        <v>16</v>
      </c>
    </row>
    <row r="689" spans="1:12" ht="13.5" customHeight="1" x14ac:dyDescent="0.2">
      <c r="A689" s="163"/>
      <c r="B689" s="455"/>
      <c r="C689" s="456"/>
      <c r="D689" s="456"/>
      <c r="E689" s="456"/>
      <c r="F689" s="456"/>
      <c r="G689" s="457"/>
      <c r="H689" s="455"/>
      <c r="I689" s="457"/>
      <c r="J689" s="445"/>
      <c r="K689" s="445"/>
      <c r="L689" s="445"/>
    </row>
    <row r="690" spans="1:12" ht="13.5" customHeight="1" x14ac:dyDescent="0.2">
      <c r="A690" s="163"/>
      <c r="B690" s="455"/>
      <c r="C690" s="456"/>
      <c r="D690" s="456"/>
      <c r="E690" s="456"/>
      <c r="F690" s="456"/>
      <c r="G690" s="457"/>
      <c r="H690" s="455"/>
      <c r="I690" s="457"/>
      <c r="J690" s="445"/>
      <c r="K690" s="445"/>
      <c r="L690" s="445"/>
    </row>
    <row r="691" spans="1:12" ht="13.5" customHeight="1" x14ac:dyDescent="0.2">
      <c r="A691" s="163"/>
      <c r="B691" s="455"/>
      <c r="C691" s="456"/>
      <c r="D691" s="456"/>
      <c r="E691" s="456"/>
      <c r="F691" s="456"/>
      <c r="G691" s="457"/>
      <c r="H691" s="455"/>
      <c r="I691" s="457"/>
      <c r="J691" s="445"/>
      <c r="K691" s="445"/>
      <c r="L691" s="445"/>
    </row>
    <row r="692" spans="1:12" ht="13.5" customHeight="1" x14ac:dyDescent="0.2">
      <c r="A692" s="163" t="s">
        <v>324</v>
      </c>
      <c r="B692" s="458"/>
      <c r="C692" s="459"/>
      <c r="D692" s="459"/>
      <c r="E692" s="459"/>
      <c r="F692" s="459"/>
      <c r="G692" s="460"/>
      <c r="H692" s="458"/>
      <c r="I692" s="460"/>
      <c r="J692" s="442"/>
      <c r="K692" s="442"/>
      <c r="L692" s="442"/>
    </row>
    <row r="693" spans="1:12" x14ac:dyDescent="0.2">
      <c r="A693" s="165" t="s">
        <v>325</v>
      </c>
      <c r="B693" s="467" t="s">
        <v>199</v>
      </c>
      <c r="C693" s="467"/>
      <c r="D693" s="467"/>
      <c r="E693" s="467"/>
      <c r="F693" s="467"/>
      <c r="G693" s="467"/>
      <c r="H693" s="467" t="s">
        <v>52</v>
      </c>
      <c r="I693" s="467"/>
      <c r="J693" s="443" t="s">
        <v>16</v>
      </c>
      <c r="K693" s="443" t="s">
        <v>16</v>
      </c>
      <c r="L693" s="443" t="s">
        <v>185</v>
      </c>
    </row>
    <row r="694" spans="1:12" x14ac:dyDescent="0.2">
      <c r="A694" s="163"/>
      <c r="B694" s="467"/>
      <c r="C694" s="467"/>
      <c r="D694" s="467"/>
      <c r="E694" s="467"/>
      <c r="F694" s="467"/>
      <c r="G694" s="467"/>
      <c r="H694" s="467"/>
      <c r="I694" s="467"/>
      <c r="J694" s="443"/>
      <c r="K694" s="443"/>
      <c r="L694" s="443"/>
    </row>
    <row r="695" spans="1:12" x14ac:dyDescent="0.2">
      <c r="A695" s="474" t="s">
        <v>326</v>
      </c>
      <c r="B695" s="467"/>
      <c r="C695" s="467"/>
      <c r="D695" s="467"/>
      <c r="E695" s="467"/>
      <c r="F695" s="467"/>
      <c r="G695" s="467"/>
      <c r="H695" s="467"/>
      <c r="I695" s="467"/>
      <c r="J695" s="443"/>
      <c r="K695" s="443"/>
      <c r="L695" s="443"/>
    </row>
    <row r="696" spans="1:12" ht="15" customHeight="1" x14ac:dyDescent="0.2">
      <c r="A696" s="474"/>
      <c r="B696" s="467"/>
      <c r="C696" s="467"/>
      <c r="D696" s="467"/>
      <c r="E696" s="467"/>
      <c r="F696" s="467"/>
      <c r="G696" s="467"/>
      <c r="H696" s="467"/>
      <c r="I696" s="467"/>
      <c r="J696" s="443"/>
      <c r="K696" s="443"/>
      <c r="L696" s="443"/>
    </row>
    <row r="697" spans="1:12" x14ac:dyDescent="0.2">
      <c r="A697" s="474"/>
      <c r="B697" s="478"/>
      <c r="C697" s="478"/>
      <c r="D697" s="478"/>
      <c r="E697" s="478"/>
      <c r="F697" s="478"/>
      <c r="G697" s="478"/>
      <c r="H697" s="478"/>
      <c r="I697" s="478"/>
      <c r="J697" s="452"/>
      <c r="K697" s="452"/>
      <c r="L697" s="444"/>
    </row>
    <row r="698" spans="1:12" x14ac:dyDescent="0.2">
      <c r="A698" s="474"/>
      <c r="B698" s="483" t="s">
        <v>132</v>
      </c>
      <c r="C698" s="483"/>
      <c r="D698" s="483"/>
      <c r="E698" s="483"/>
      <c r="F698" s="483"/>
      <c r="G698" s="483"/>
      <c r="H698" s="483" t="s">
        <v>53</v>
      </c>
      <c r="I698" s="483"/>
      <c r="J698" s="442" t="s">
        <v>16</v>
      </c>
      <c r="K698" s="442" t="s">
        <v>185</v>
      </c>
      <c r="L698" s="448" t="s">
        <v>185</v>
      </c>
    </row>
    <row r="699" spans="1:12" x14ac:dyDescent="0.2">
      <c r="A699" s="474"/>
      <c r="B699" s="467"/>
      <c r="C699" s="467"/>
      <c r="D699" s="467"/>
      <c r="E699" s="467"/>
      <c r="F699" s="467"/>
      <c r="G699" s="467"/>
      <c r="H699" s="467"/>
      <c r="I699" s="467"/>
      <c r="J699" s="443"/>
      <c r="K699" s="443"/>
      <c r="L699" s="443"/>
    </row>
    <row r="700" spans="1:12" x14ac:dyDescent="0.2">
      <c r="A700" s="474"/>
      <c r="B700" s="467"/>
      <c r="C700" s="467"/>
      <c r="D700" s="467"/>
      <c r="E700" s="467"/>
      <c r="F700" s="467"/>
      <c r="G700" s="467"/>
      <c r="H700" s="467"/>
      <c r="I700" s="467"/>
      <c r="J700" s="443"/>
      <c r="K700" s="443"/>
      <c r="L700" s="443"/>
    </row>
    <row r="701" spans="1:12" ht="13.5" customHeight="1" x14ac:dyDescent="0.2">
      <c r="A701" s="498"/>
      <c r="B701" s="467"/>
      <c r="C701" s="467"/>
      <c r="D701" s="467"/>
      <c r="E701" s="467"/>
      <c r="F701" s="467"/>
      <c r="G701" s="467"/>
      <c r="H701" s="467"/>
      <c r="I701" s="467"/>
      <c r="J701" s="443"/>
      <c r="K701" s="443"/>
      <c r="L701" s="443"/>
    </row>
    <row r="702" spans="1:12" x14ac:dyDescent="0.2">
      <c r="A702" s="473" t="s">
        <v>306</v>
      </c>
      <c r="B702" s="483" t="s">
        <v>179</v>
      </c>
      <c r="C702" s="483"/>
      <c r="D702" s="483"/>
      <c r="E702" s="483"/>
      <c r="F702" s="483"/>
      <c r="G702" s="483"/>
      <c r="H702" s="483" t="s">
        <v>549</v>
      </c>
      <c r="I702" s="483"/>
      <c r="J702" s="443" t="s">
        <v>16</v>
      </c>
      <c r="K702" s="443" t="s">
        <v>16</v>
      </c>
      <c r="L702" s="443" t="s">
        <v>16</v>
      </c>
    </row>
    <row r="703" spans="1:12" x14ac:dyDescent="0.2">
      <c r="A703" s="474"/>
      <c r="B703" s="467"/>
      <c r="C703" s="467"/>
      <c r="D703" s="467"/>
      <c r="E703" s="467"/>
      <c r="F703" s="467"/>
      <c r="G703" s="467"/>
      <c r="H703" s="467"/>
      <c r="I703" s="467"/>
      <c r="J703" s="443"/>
      <c r="K703" s="443"/>
      <c r="L703" s="443"/>
    </row>
    <row r="704" spans="1:12" x14ac:dyDescent="0.2">
      <c r="A704" s="474"/>
      <c r="B704" s="467"/>
      <c r="C704" s="467"/>
      <c r="D704" s="467"/>
      <c r="E704" s="467"/>
      <c r="F704" s="467"/>
      <c r="G704" s="467"/>
      <c r="H704" s="467"/>
      <c r="I704" s="467"/>
      <c r="J704" s="443"/>
      <c r="K704" s="443"/>
      <c r="L704" s="443"/>
    </row>
    <row r="705" spans="1:12" x14ac:dyDescent="0.2">
      <c r="A705" s="474"/>
      <c r="B705" s="467"/>
      <c r="C705" s="467"/>
      <c r="D705" s="467"/>
      <c r="E705" s="467"/>
      <c r="F705" s="467"/>
      <c r="G705" s="467"/>
      <c r="H705" s="467"/>
      <c r="I705" s="467"/>
      <c r="J705" s="443"/>
      <c r="K705" s="443"/>
      <c r="L705" s="443"/>
    </row>
    <row r="706" spans="1:12" ht="13.5" customHeight="1" x14ac:dyDescent="0.2">
      <c r="A706" s="474"/>
      <c r="B706" s="467"/>
      <c r="C706" s="467"/>
      <c r="D706" s="467"/>
      <c r="E706" s="467"/>
      <c r="F706" s="467"/>
      <c r="G706" s="467"/>
      <c r="H706" s="467"/>
      <c r="I706" s="467"/>
      <c r="J706" s="443"/>
      <c r="K706" s="443"/>
      <c r="L706" s="443"/>
    </row>
    <row r="707" spans="1:12" x14ac:dyDescent="0.2">
      <c r="A707" s="474"/>
      <c r="B707" s="477"/>
      <c r="C707" s="477"/>
      <c r="D707" s="477"/>
      <c r="E707" s="477"/>
      <c r="F707" s="477"/>
      <c r="G707" s="477"/>
      <c r="H707" s="477"/>
      <c r="I707" s="477"/>
      <c r="J707" s="452"/>
      <c r="K707" s="452"/>
      <c r="L707" s="452"/>
    </row>
    <row r="708" spans="1:12" x14ac:dyDescent="0.2">
      <c r="A708" s="474"/>
      <c r="B708" s="475" t="s">
        <v>200</v>
      </c>
      <c r="C708" s="475"/>
      <c r="D708" s="475"/>
      <c r="E708" s="475"/>
      <c r="F708" s="475"/>
      <c r="G708" s="475"/>
      <c r="H708" s="475" t="s">
        <v>54</v>
      </c>
      <c r="I708" s="475"/>
      <c r="J708" s="448" t="s">
        <v>16</v>
      </c>
      <c r="K708" s="448" t="s">
        <v>16</v>
      </c>
      <c r="L708" s="448" t="s">
        <v>16</v>
      </c>
    </row>
    <row r="709" spans="1:12" ht="13.5" customHeight="1" x14ac:dyDescent="0.2">
      <c r="A709" s="474"/>
      <c r="B709" s="467"/>
      <c r="C709" s="467"/>
      <c r="D709" s="467"/>
      <c r="E709" s="467"/>
      <c r="F709" s="467"/>
      <c r="G709" s="467"/>
      <c r="H709" s="467"/>
      <c r="I709" s="467"/>
      <c r="J709" s="443"/>
      <c r="K709" s="443"/>
      <c r="L709" s="443"/>
    </row>
    <row r="710" spans="1:12" ht="13.5" customHeight="1" x14ac:dyDescent="0.2">
      <c r="A710" s="474"/>
      <c r="B710" s="478"/>
      <c r="C710" s="478"/>
      <c r="D710" s="478"/>
      <c r="E710" s="478"/>
      <c r="F710" s="478"/>
      <c r="G710" s="478"/>
      <c r="H710" s="478"/>
      <c r="I710" s="478"/>
      <c r="J710" s="452"/>
      <c r="K710" s="452"/>
      <c r="L710" s="452"/>
    </row>
    <row r="711" spans="1:12" x14ac:dyDescent="0.2">
      <c r="A711" s="474"/>
      <c r="B711" s="483" t="s">
        <v>174</v>
      </c>
      <c r="C711" s="483"/>
      <c r="D711" s="483"/>
      <c r="E711" s="483"/>
      <c r="F711" s="483"/>
      <c r="G711" s="483"/>
      <c r="H711" s="483" t="s">
        <v>55</v>
      </c>
      <c r="I711" s="483"/>
      <c r="J711" s="442" t="s">
        <v>16</v>
      </c>
      <c r="K711" s="442" t="s">
        <v>16</v>
      </c>
      <c r="L711" s="442" t="s">
        <v>16</v>
      </c>
    </row>
    <row r="712" spans="1:12" x14ac:dyDescent="0.2">
      <c r="A712" s="474"/>
      <c r="B712" s="483"/>
      <c r="C712" s="483"/>
      <c r="D712" s="483"/>
      <c r="E712" s="483"/>
      <c r="F712" s="483"/>
      <c r="G712" s="483"/>
      <c r="H712" s="483"/>
      <c r="I712" s="483"/>
      <c r="J712" s="442"/>
      <c r="K712" s="442"/>
      <c r="L712" s="442"/>
    </row>
    <row r="713" spans="1:12" x14ac:dyDescent="0.2">
      <c r="A713" s="474"/>
      <c r="B713" s="467"/>
      <c r="C713" s="467"/>
      <c r="D713" s="467"/>
      <c r="E713" s="467"/>
      <c r="F713" s="467"/>
      <c r="G713" s="467"/>
      <c r="H713" s="467"/>
      <c r="I713" s="467"/>
      <c r="J713" s="443"/>
      <c r="K713" s="443"/>
      <c r="L713" s="443"/>
    </row>
    <row r="714" spans="1:12" x14ac:dyDescent="0.2">
      <c r="A714" s="474"/>
      <c r="B714" s="467"/>
      <c r="C714" s="467"/>
      <c r="D714" s="467"/>
      <c r="E714" s="467"/>
      <c r="F714" s="467"/>
      <c r="G714" s="467"/>
      <c r="H714" s="467"/>
      <c r="I714" s="467"/>
      <c r="J714" s="443"/>
      <c r="K714" s="443"/>
      <c r="L714" s="443"/>
    </row>
    <row r="715" spans="1:12" x14ac:dyDescent="0.2">
      <c r="A715" s="474"/>
      <c r="B715" s="552" t="s">
        <v>133</v>
      </c>
      <c r="C715" s="553"/>
      <c r="D715" s="553"/>
      <c r="E715" s="553"/>
      <c r="F715" s="553"/>
      <c r="G715" s="553"/>
      <c r="H715" s="553" t="s">
        <v>175</v>
      </c>
      <c r="I715" s="553"/>
      <c r="J715" s="443" t="s">
        <v>16</v>
      </c>
      <c r="K715" s="443" t="s">
        <v>16</v>
      </c>
      <c r="L715" s="443" t="s">
        <v>16</v>
      </c>
    </row>
    <row r="716" spans="1:12" x14ac:dyDescent="0.2">
      <c r="A716" s="474"/>
      <c r="B716" s="533"/>
      <c r="C716" s="467"/>
      <c r="D716" s="467"/>
      <c r="E716" s="467"/>
      <c r="F716" s="467"/>
      <c r="G716" s="467"/>
      <c r="H716" s="467"/>
      <c r="I716" s="467"/>
      <c r="J716" s="443"/>
      <c r="K716" s="443"/>
      <c r="L716" s="443"/>
    </row>
    <row r="717" spans="1:12" x14ac:dyDescent="0.2">
      <c r="A717" s="474"/>
      <c r="B717" s="533"/>
      <c r="C717" s="467"/>
      <c r="D717" s="467"/>
      <c r="E717" s="467"/>
      <c r="F717" s="467"/>
      <c r="G717" s="467"/>
      <c r="H717" s="467"/>
      <c r="I717" s="467"/>
      <c r="J717" s="443"/>
      <c r="K717" s="443"/>
      <c r="L717" s="443"/>
    </row>
    <row r="718" spans="1:12" ht="13.5" customHeight="1" x14ac:dyDescent="0.2">
      <c r="A718" s="474"/>
      <c r="B718" s="533"/>
      <c r="C718" s="467"/>
      <c r="D718" s="467"/>
      <c r="E718" s="467"/>
      <c r="F718" s="467"/>
      <c r="G718" s="467"/>
      <c r="H718" s="467"/>
      <c r="I718" s="467"/>
      <c r="J718" s="443"/>
      <c r="K718" s="443"/>
      <c r="L718" s="443"/>
    </row>
    <row r="719" spans="1:12" x14ac:dyDescent="0.2">
      <c r="A719" s="474"/>
      <c r="B719" s="533"/>
      <c r="C719" s="467"/>
      <c r="D719" s="467"/>
      <c r="E719" s="467"/>
      <c r="F719" s="467"/>
      <c r="G719" s="467"/>
      <c r="H719" s="467"/>
      <c r="I719" s="467"/>
      <c r="J719" s="443"/>
      <c r="K719" s="443"/>
      <c r="L719" s="443"/>
    </row>
    <row r="720" spans="1:12" x14ac:dyDescent="0.2">
      <c r="A720" s="474"/>
      <c r="B720" s="533"/>
      <c r="C720" s="467"/>
      <c r="D720" s="467"/>
      <c r="E720" s="467"/>
      <c r="F720" s="467"/>
      <c r="G720" s="467"/>
      <c r="H720" s="467"/>
      <c r="I720" s="467"/>
      <c r="J720" s="443"/>
      <c r="K720" s="443"/>
      <c r="L720" s="443"/>
    </row>
    <row r="721" spans="1:12" ht="13.5" customHeight="1" x14ac:dyDescent="0.2">
      <c r="A721" s="474"/>
      <c r="B721" s="533"/>
      <c r="C721" s="467"/>
      <c r="D721" s="467"/>
      <c r="E721" s="467"/>
      <c r="F721" s="467"/>
      <c r="G721" s="467"/>
      <c r="H721" s="467"/>
      <c r="I721" s="467"/>
      <c r="J721" s="443"/>
      <c r="K721" s="443"/>
      <c r="L721" s="443"/>
    </row>
    <row r="722" spans="1:12" x14ac:dyDescent="0.2">
      <c r="A722" s="474"/>
      <c r="B722" s="533"/>
      <c r="C722" s="467"/>
      <c r="D722" s="467"/>
      <c r="E722" s="467"/>
      <c r="F722" s="467"/>
      <c r="G722" s="467"/>
      <c r="H722" s="467"/>
      <c r="I722" s="467"/>
      <c r="J722" s="443"/>
      <c r="K722" s="443"/>
      <c r="L722" s="443"/>
    </row>
    <row r="723" spans="1:12" x14ac:dyDescent="0.2">
      <c r="A723" s="474"/>
      <c r="B723" s="533"/>
      <c r="C723" s="467"/>
      <c r="D723" s="467"/>
      <c r="E723" s="467"/>
      <c r="F723" s="467"/>
      <c r="G723" s="467"/>
      <c r="H723" s="467"/>
      <c r="I723" s="467"/>
      <c r="J723" s="443"/>
      <c r="K723" s="443"/>
      <c r="L723" s="443"/>
    </row>
    <row r="724" spans="1:12" x14ac:dyDescent="0.2">
      <c r="A724" s="474"/>
      <c r="B724" s="533" t="s">
        <v>134</v>
      </c>
      <c r="C724" s="467"/>
      <c r="D724" s="467"/>
      <c r="E724" s="467"/>
      <c r="F724" s="467"/>
      <c r="G724" s="467"/>
      <c r="H724" s="467" t="s">
        <v>316</v>
      </c>
      <c r="I724" s="467"/>
      <c r="J724" s="443" t="s">
        <v>16</v>
      </c>
      <c r="K724" s="443" t="s">
        <v>16</v>
      </c>
      <c r="L724" s="443" t="s">
        <v>16</v>
      </c>
    </row>
    <row r="725" spans="1:12" x14ac:dyDescent="0.2">
      <c r="A725" s="474"/>
      <c r="B725" s="533"/>
      <c r="C725" s="467"/>
      <c r="D725" s="467"/>
      <c r="E725" s="467"/>
      <c r="F725" s="467"/>
      <c r="G725" s="467"/>
      <c r="H725" s="467"/>
      <c r="I725" s="467"/>
      <c r="J725" s="443"/>
      <c r="K725" s="443"/>
      <c r="L725" s="443"/>
    </row>
    <row r="726" spans="1:12" x14ac:dyDescent="0.2">
      <c r="A726" s="474"/>
      <c r="B726" s="533"/>
      <c r="C726" s="467"/>
      <c r="D726" s="467"/>
      <c r="E726" s="467"/>
      <c r="F726" s="467"/>
      <c r="G726" s="467"/>
      <c r="H726" s="467"/>
      <c r="I726" s="467"/>
      <c r="J726" s="443"/>
      <c r="K726" s="443"/>
      <c r="L726" s="443"/>
    </row>
    <row r="727" spans="1:12" x14ac:dyDescent="0.2">
      <c r="A727" s="474"/>
      <c r="B727" s="533"/>
      <c r="C727" s="467"/>
      <c r="D727" s="467"/>
      <c r="E727" s="467"/>
      <c r="F727" s="467"/>
      <c r="G727" s="467"/>
      <c r="H727" s="467"/>
      <c r="I727" s="467"/>
      <c r="J727" s="443"/>
      <c r="K727" s="443"/>
      <c r="L727" s="443"/>
    </row>
    <row r="728" spans="1:12" ht="17" customHeight="1" x14ac:dyDescent="0.2">
      <c r="A728" s="498"/>
      <c r="B728" s="533"/>
      <c r="C728" s="467"/>
      <c r="D728" s="467"/>
      <c r="E728" s="467"/>
      <c r="F728" s="467"/>
      <c r="G728" s="467"/>
      <c r="H728" s="467"/>
      <c r="I728" s="467"/>
      <c r="J728" s="443"/>
      <c r="K728" s="443"/>
      <c r="L728" s="443"/>
    </row>
    <row r="729" spans="1:12" ht="14" customHeight="1" x14ac:dyDescent="0.2">
      <c r="A729" s="466"/>
      <c r="B729" s="495" t="s">
        <v>181</v>
      </c>
      <c r="C729" s="496"/>
      <c r="D729" s="496"/>
      <c r="E729" s="496"/>
      <c r="F729" s="496"/>
      <c r="G729" s="497"/>
      <c r="H729" s="495" t="s">
        <v>180</v>
      </c>
      <c r="I729" s="497"/>
      <c r="J729" s="444" t="s">
        <v>16</v>
      </c>
      <c r="K729" s="444" t="s">
        <v>16</v>
      </c>
      <c r="L729" s="444" t="s">
        <v>16</v>
      </c>
    </row>
    <row r="730" spans="1:12" ht="14" customHeight="1" x14ac:dyDescent="0.2">
      <c r="A730" s="473"/>
      <c r="B730" s="455"/>
      <c r="C730" s="456"/>
      <c r="D730" s="456"/>
      <c r="E730" s="456"/>
      <c r="F730" s="456"/>
      <c r="G730" s="457"/>
      <c r="H730" s="455"/>
      <c r="I730" s="457"/>
      <c r="J730" s="445"/>
      <c r="K730" s="445"/>
      <c r="L730" s="445"/>
    </row>
    <row r="731" spans="1:12" ht="14" customHeight="1" x14ac:dyDescent="0.2">
      <c r="A731" s="177"/>
      <c r="B731" s="456"/>
      <c r="C731" s="456"/>
      <c r="D731" s="456"/>
      <c r="E731" s="456"/>
      <c r="F731" s="456"/>
      <c r="G731" s="457"/>
      <c r="H731" s="455"/>
      <c r="I731" s="457"/>
      <c r="J731" s="445"/>
      <c r="K731" s="445"/>
      <c r="L731" s="445"/>
    </row>
    <row r="732" spans="1:12" ht="14" customHeight="1" x14ac:dyDescent="0.2">
      <c r="A732" s="177"/>
      <c r="B732" s="455"/>
      <c r="C732" s="456"/>
      <c r="D732" s="456"/>
      <c r="E732" s="456"/>
      <c r="F732" s="456"/>
      <c r="G732" s="457"/>
      <c r="H732" s="455"/>
      <c r="I732" s="457"/>
      <c r="J732" s="445"/>
      <c r="K732" s="445"/>
      <c r="L732" s="445"/>
    </row>
    <row r="733" spans="1:12" ht="14" customHeight="1" x14ac:dyDescent="0.2">
      <c r="A733" s="177"/>
      <c r="B733" s="455"/>
      <c r="C733" s="456"/>
      <c r="D733" s="456"/>
      <c r="E733" s="456"/>
      <c r="F733" s="456"/>
      <c r="G733" s="457"/>
      <c r="H733" s="455"/>
      <c r="I733" s="457"/>
      <c r="J733" s="445"/>
      <c r="K733" s="445"/>
      <c r="L733" s="445"/>
    </row>
    <row r="734" spans="1:12" ht="14" customHeight="1" x14ac:dyDescent="0.2">
      <c r="A734" s="177"/>
      <c r="B734" s="455"/>
      <c r="C734" s="456"/>
      <c r="D734" s="456"/>
      <c r="E734" s="456"/>
      <c r="F734" s="456"/>
      <c r="G734" s="457"/>
      <c r="H734" s="455"/>
      <c r="I734" s="457"/>
      <c r="J734" s="445"/>
      <c r="K734" s="445"/>
      <c r="L734" s="445"/>
    </row>
    <row r="735" spans="1:12" ht="14" customHeight="1" x14ac:dyDescent="0.2">
      <c r="A735" s="177"/>
      <c r="B735" s="455"/>
      <c r="C735" s="456"/>
      <c r="D735" s="456"/>
      <c r="E735" s="456"/>
      <c r="F735" s="456"/>
      <c r="G735" s="457"/>
      <c r="H735" s="455"/>
      <c r="I735" s="457"/>
      <c r="J735" s="445"/>
      <c r="K735" s="445"/>
      <c r="L735" s="445"/>
    </row>
    <row r="736" spans="1:12" ht="14" customHeight="1" x14ac:dyDescent="0.2">
      <c r="A736" s="177"/>
      <c r="B736" s="455"/>
      <c r="C736" s="456"/>
      <c r="D736" s="456"/>
      <c r="E736" s="456"/>
      <c r="F736" s="456"/>
      <c r="G736" s="457"/>
      <c r="H736" s="455"/>
      <c r="I736" s="457"/>
      <c r="J736" s="445"/>
      <c r="K736" s="445"/>
      <c r="L736" s="445"/>
    </row>
    <row r="737" spans="1:12" ht="14" customHeight="1" x14ac:dyDescent="0.2">
      <c r="A737" s="177"/>
      <c r="B737" s="455"/>
      <c r="C737" s="456"/>
      <c r="D737" s="456"/>
      <c r="E737" s="456"/>
      <c r="F737" s="456"/>
      <c r="G737" s="457"/>
      <c r="H737" s="455"/>
      <c r="I737" s="457"/>
      <c r="J737" s="445"/>
      <c r="K737" s="445"/>
      <c r="L737" s="445"/>
    </row>
    <row r="738" spans="1:12" ht="14" customHeight="1" x14ac:dyDescent="0.2">
      <c r="A738" s="177"/>
      <c r="B738" s="458"/>
      <c r="C738" s="459"/>
      <c r="D738" s="459"/>
      <c r="E738" s="459"/>
      <c r="F738" s="459"/>
      <c r="G738" s="460"/>
      <c r="H738" s="458"/>
      <c r="I738" s="460"/>
      <c r="J738" s="442"/>
      <c r="K738" s="442"/>
      <c r="L738" s="442"/>
    </row>
    <row r="739" spans="1:12" x14ac:dyDescent="0.2">
      <c r="A739" s="177"/>
      <c r="B739" s="455" t="s">
        <v>603</v>
      </c>
      <c r="C739" s="456"/>
      <c r="D739" s="456"/>
      <c r="E739" s="456"/>
      <c r="F739" s="456"/>
      <c r="G739" s="457"/>
      <c r="H739" s="455" t="s">
        <v>229</v>
      </c>
      <c r="I739" s="457"/>
      <c r="J739" s="444" t="s">
        <v>16</v>
      </c>
      <c r="K739" s="444" t="s">
        <v>16</v>
      </c>
      <c r="L739" s="444" t="s">
        <v>185</v>
      </c>
    </row>
    <row r="740" spans="1:12" x14ac:dyDescent="0.2">
      <c r="A740" s="177"/>
      <c r="B740" s="455"/>
      <c r="C740" s="456"/>
      <c r="D740" s="456"/>
      <c r="E740" s="456"/>
      <c r="F740" s="456"/>
      <c r="G740" s="457"/>
      <c r="H740" s="455"/>
      <c r="I740" s="457"/>
      <c r="J740" s="445"/>
      <c r="K740" s="445"/>
      <c r="L740" s="445"/>
    </row>
    <row r="741" spans="1:12" x14ac:dyDescent="0.2">
      <c r="A741" s="177"/>
      <c r="B741" s="455"/>
      <c r="C741" s="456"/>
      <c r="D741" s="456"/>
      <c r="E741" s="456"/>
      <c r="F741" s="456"/>
      <c r="G741" s="457"/>
      <c r="H741" s="455"/>
      <c r="I741" s="457"/>
      <c r="J741" s="445"/>
      <c r="K741" s="445"/>
      <c r="L741" s="445"/>
    </row>
    <row r="742" spans="1:12" x14ac:dyDescent="0.2">
      <c r="A742" s="177"/>
      <c r="B742" s="455"/>
      <c r="C742" s="456"/>
      <c r="D742" s="456"/>
      <c r="E742" s="456"/>
      <c r="F742" s="456"/>
      <c r="G742" s="457"/>
      <c r="H742" s="455"/>
      <c r="I742" s="457"/>
      <c r="J742" s="445"/>
      <c r="K742" s="445"/>
      <c r="L742" s="445"/>
    </row>
    <row r="743" spans="1:12" x14ac:dyDescent="0.2">
      <c r="A743" s="177"/>
      <c r="B743" s="455"/>
      <c r="C743" s="456"/>
      <c r="D743" s="456"/>
      <c r="E743" s="456"/>
      <c r="F743" s="456"/>
      <c r="G743" s="457"/>
      <c r="H743" s="455"/>
      <c r="I743" s="457"/>
      <c r="J743" s="445"/>
      <c r="K743" s="445"/>
      <c r="L743" s="445"/>
    </row>
    <row r="744" spans="1:12" x14ac:dyDescent="0.2">
      <c r="A744" s="177"/>
      <c r="B744" s="455"/>
      <c r="C744" s="456"/>
      <c r="D744" s="456"/>
      <c r="E744" s="456"/>
      <c r="F744" s="456"/>
      <c r="G744" s="457"/>
      <c r="H744" s="455"/>
      <c r="I744" s="457"/>
      <c r="J744" s="445"/>
      <c r="K744" s="445"/>
      <c r="L744" s="445"/>
    </row>
    <row r="745" spans="1:12" ht="13.5" customHeight="1" x14ac:dyDescent="0.2">
      <c r="A745" s="177"/>
      <c r="B745" s="455"/>
      <c r="C745" s="456"/>
      <c r="D745" s="456"/>
      <c r="E745" s="456"/>
      <c r="F745" s="456"/>
      <c r="G745" s="457"/>
      <c r="H745" s="455"/>
      <c r="I745" s="457"/>
      <c r="J745" s="445"/>
      <c r="K745" s="445"/>
      <c r="L745" s="445"/>
    </row>
    <row r="746" spans="1:12" x14ac:dyDescent="0.2">
      <c r="A746" s="177"/>
      <c r="B746" s="455"/>
      <c r="C746" s="456"/>
      <c r="D746" s="456"/>
      <c r="E746" s="456"/>
      <c r="F746" s="456"/>
      <c r="G746" s="457"/>
      <c r="H746" s="455"/>
      <c r="I746" s="457"/>
      <c r="J746" s="445"/>
      <c r="K746" s="445"/>
      <c r="L746" s="445"/>
    </row>
    <row r="747" spans="1:12" x14ac:dyDescent="0.2">
      <c r="A747" s="177"/>
      <c r="B747" s="455"/>
      <c r="C747" s="456"/>
      <c r="D747" s="456"/>
      <c r="E747" s="456"/>
      <c r="F747" s="456"/>
      <c r="G747" s="457"/>
      <c r="H747" s="455"/>
      <c r="I747" s="457"/>
      <c r="J747" s="445"/>
      <c r="K747" s="445"/>
      <c r="L747" s="445"/>
    </row>
    <row r="748" spans="1:12" ht="13.5" customHeight="1" x14ac:dyDescent="0.2">
      <c r="A748" s="177"/>
      <c r="B748" s="455"/>
      <c r="C748" s="456"/>
      <c r="D748" s="456"/>
      <c r="E748" s="456"/>
      <c r="F748" s="456"/>
      <c r="G748" s="457"/>
      <c r="H748" s="455"/>
      <c r="I748" s="457"/>
      <c r="J748" s="445"/>
      <c r="K748" s="445"/>
      <c r="L748" s="445"/>
    </row>
    <row r="749" spans="1:12" x14ac:dyDescent="0.2">
      <c r="A749" s="177"/>
      <c r="B749" s="455"/>
      <c r="C749" s="456"/>
      <c r="D749" s="456"/>
      <c r="E749" s="456"/>
      <c r="F749" s="456"/>
      <c r="G749" s="457"/>
      <c r="H749" s="455"/>
      <c r="I749" s="457"/>
      <c r="J749" s="445"/>
      <c r="K749" s="445"/>
      <c r="L749" s="445"/>
    </row>
    <row r="750" spans="1:12" x14ac:dyDescent="0.2">
      <c r="A750" s="177"/>
      <c r="B750" s="455"/>
      <c r="C750" s="456"/>
      <c r="D750" s="456"/>
      <c r="E750" s="456"/>
      <c r="F750" s="456"/>
      <c r="G750" s="457"/>
      <c r="H750" s="455"/>
      <c r="I750" s="457"/>
      <c r="J750" s="445"/>
      <c r="K750" s="445"/>
      <c r="L750" s="445"/>
    </row>
    <row r="751" spans="1:12" x14ac:dyDescent="0.2">
      <c r="A751" s="177"/>
      <c r="B751" s="458"/>
      <c r="C751" s="459"/>
      <c r="D751" s="459"/>
      <c r="E751" s="459"/>
      <c r="F751" s="459"/>
      <c r="G751" s="460"/>
      <c r="H751" s="458"/>
      <c r="I751" s="460"/>
      <c r="J751" s="442"/>
      <c r="K751" s="442"/>
      <c r="L751" s="442"/>
    </row>
    <row r="752" spans="1:12" ht="14" customHeight="1" x14ac:dyDescent="0.2">
      <c r="A752" s="177"/>
      <c r="B752" s="467" t="s">
        <v>541</v>
      </c>
      <c r="C752" s="467"/>
      <c r="D752" s="467"/>
      <c r="E752" s="467"/>
      <c r="F752" s="467"/>
      <c r="G752" s="467"/>
      <c r="H752" s="467" t="s">
        <v>550</v>
      </c>
      <c r="I752" s="467"/>
      <c r="J752" s="554" t="s">
        <v>540</v>
      </c>
      <c r="K752" s="554" t="s">
        <v>540</v>
      </c>
      <c r="L752" s="554" t="s">
        <v>540</v>
      </c>
    </row>
    <row r="753" spans="1:12" ht="14" customHeight="1" x14ac:dyDescent="0.2">
      <c r="A753" s="177"/>
      <c r="B753" s="467"/>
      <c r="C753" s="467"/>
      <c r="D753" s="467"/>
      <c r="E753" s="467"/>
      <c r="F753" s="467"/>
      <c r="G753" s="467"/>
      <c r="H753" s="467"/>
      <c r="I753" s="467"/>
      <c r="J753" s="555"/>
      <c r="K753" s="555"/>
      <c r="L753" s="555"/>
    </row>
    <row r="754" spans="1:12" ht="14" customHeight="1" x14ac:dyDescent="0.2">
      <c r="A754" s="177"/>
      <c r="B754" s="467"/>
      <c r="C754" s="467"/>
      <c r="D754" s="467"/>
      <c r="E754" s="467"/>
      <c r="F754" s="467"/>
      <c r="G754" s="467"/>
      <c r="H754" s="467"/>
      <c r="I754" s="467"/>
      <c r="J754" s="555"/>
      <c r="K754" s="555"/>
      <c r="L754" s="555"/>
    </row>
    <row r="755" spans="1:12" ht="14" customHeight="1" x14ac:dyDescent="0.2">
      <c r="A755" s="177"/>
      <c r="B755" s="467"/>
      <c r="C755" s="467"/>
      <c r="D755" s="467"/>
      <c r="E755" s="467"/>
      <c r="F755" s="467"/>
      <c r="G755" s="467"/>
      <c r="H755" s="467"/>
      <c r="I755" s="467"/>
      <c r="J755" s="555"/>
      <c r="K755" s="555"/>
      <c r="L755" s="555"/>
    </row>
    <row r="756" spans="1:12" ht="14" customHeight="1" x14ac:dyDescent="0.2">
      <c r="A756" s="177"/>
      <c r="B756" s="467"/>
      <c r="C756" s="467"/>
      <c r="D756" s="467"/>
      <c r="E756" s="467"/>
      <c r="F756" s="467"/>
      <c r="G756" s="467"/>
      <c r="H756" s="467"/>
      <c r="I756" s="467"/>
      <c r="J756" s="555"/>
      <c r="K756" s="555"/>
      <c r="L756" s="555"/>
    </row>
    <row r="757" spans="1:12" ht="14" customHeight="1" x14ac:dyDescent="0.2">
      <c r="A757" s="177"/>
      <c r="B757" s="467"/>
      <c r="C757" s="467"/>
      <c r="D757" s="467"/>
      <c r="E757" s="467"/>
      <c r="F757" s="467"/>
      <c r="G757" s="467"/>
      <c r="H757" s="467"/>
      <c r="I757" s="467"/>
      <c r="J757" s="556"/>
      <c r="K757" s="556"/>
      <c r="L757" s="556"/>
    </row>
    <row r="758" spans="1:12" ht="60" customHeight="1" x14ac:dyDescent="0.2">
      <c r="A758" s="177"/>
      <c r="B758" s="495" t="s">
        <v>542</v>
      </c>
      <c r="C758" s="496"/>
      <c r="D758" s="496"/>
      <c r="E758" s="496"/>
      <c r="F758" s="496"/>
      <c r="G758" s="497"/>
      <c r="H758" s="495" t="s">
        <v>551</v>
      </c>
      <c r="I758" s="497"/>
      <c r="J758" s="444" t="s">
        <v>540</v>
      </c>
      <c r="K758" s="444" t="s">
        <v>540</v>
      </c>
      <c r="L758" s="444" t="s">
        <v>540</v>
      </c>
    </row>
    <row r="759" spans="1:12" x14ac:dyDescent="0.2">
      <c r="A759" s="177"/>
      <c r="B759" s="455"/>
      <c r="C759" s="456"/>
      <c r="D759" s="456"/>
      <c r="E759" s="456"/>
      <c r="F759" s="456"/>
      <c r="G759" s="457"/>
      <c r="H759" s="455"/>
      <c r="I759" s="457"/>
      <c r="J759" s="445"/>
      <c r="K759" s="445"/>
      <c r="L759" s="445"/>
    </row>
    <row r="760" spans="1:12" x14ac:dyDescent="0.2">
      <c r="A760" s="177"/>
      <c r="B760" s="455"/>
      <c r="C760" s="456"/>
      <c r="D760" s="456"/>
      <c r="E760" s="456"/>
      <c r="F760" s="456"/>
      <c r="G760" s="457"/>
      <c r="H760" s="455"/>
      <c r="I760" s="457"/>
      <c r="J760" s="445"/>
      <c r="K760" s="445"/>
      <c r="L760" s="445"/>
    </row>
    <row r="761" spans="1:12" x14ac:dyDescent="0.2">
      <c r="A761" s="177"/>
      <c r="B761" s="458"/>
      <c r="C761" s="459"/>
      <c r="D761" s="459"/>
      <c r="E761" s="459"/>
      <c r="F761" s="459"/>
      <c r="G761" s="460"/>
      <c r="H761" s="458"/>
      <c r="I761" s="460"/>
      <c r="J761" s="442"/>
      <c r="K761" s="442"/>
      <c r="L761" s="442"/>
    </row>
    <row r="762" spans="1:12" x14ac:dyDescent="0.2">
      <c r="A762" s="177"/>
      <c r="B762" s="495" t="s">
        <v>609</v>
      </c>
      <c r="C762" s="496"/>
      <c r="D762" s="496"/>
      <c r="E762" s="496"/>
      <c r="F762" s="496"/>
      <c r="G762" s="497"/>
      <c r="H762" s="495" t="s">
        <v>230</v>
      </c>
      <c r="I762" s="497"/>
      <c r="J762" s="444" t="s">
        <v>16</v>
      </c>
      <c r="K762" s="444" t="s">
        <v>16</v>
      </c>
      <c r="L762" s="444" t="s">
        <v>16</v>
      </c>
    </row>
    <row r="763" spans="1:12" ht="13.5" customHeight="1" x14ac:dyDescent="0.2">
      <c r="A763" s="177"/>
      <c r="B763" s="455"/>
      <c r="C763" s="456"/>
      <c r="D763" s="456"/>
      <c r="E763" s="456"/>
      <c r="F763" s="456"/>
      <c r="G763" s="457"/>
      <c r="H763" s="455"/>
      <c r="I763" s="457"/>
      <c r="J763" s="445"/>
      <c r="K763" s="445"/>
      <c r="L763" s="445"/>
    </row>
    <row r="764" spans="1:12" x14ac:dyDescent="0.2">
      <c r="A764" s="177"/>
      <c r="B764" s="455"/>
      <c r="C764" s="456"/>
      <c r="D764" s="456"/>
      <c r="E764" s="456"/>
      <c r="F764" s="456"/>
      <c r="G764" s="457"/>
      <c r="H764" s="455"/>
      <c r="I764" s="457"/>
      <c r="J764" s="445"/>
      <c r="K764" s="445"/>
      <c r="L764" s="445"/>
    </row>
    <row r="765" spans="1:12" x14ac:dyDescent="0.2">
      <c r="A765" s="177"/>
      <c r="B765" s="455"/>
      <c r="C765" s="456"/>
      <c r="D765" s="456"/>
      <c r="E765" s="456"/>
      <c r="F765" s="456"/>
      <c r="G765" s="457"/>
      <c r="H765" s="455"/>
      <c r="I765" s="457"/>
      <c r="J765" s="445"/>
      <c r="K765" s="445"/>
      <c r="L765" s="445"/>
    </row>
    <row r="766" spans="1:12" x14ac:dyDescent="0.2">
      <c r="A766" s="177"/>
      <c r="B766" s="455"/>
      <c r="C766" s="456"/>
      <c r="D766" s="456"/>
      <c r="E766" s="456"/>
      <c r="F766" s="456"/>
      <c r="G766" s="457"/>
      <c r="H766" s="455"/>
      <c r="I766" s="457"/>
      <c r="J766" s="445"/>
      <c r="K766" s="445"/>
      <c r="L766" s="445"/>
    </row>
    <row r="767" spans="1:12" ht="13.5" customHeight="1" x14ac:dyDescent="0.2">
      <c r="A767" s="177"/>
      <c r="B767" s="455"/>
      <c r="C767" s="456"/>
      <c r="D767" s="456"/>
      <c r="E767" s="456"/>
      <c r="F767" s="456"/>
      <c r="G767" s="457"/>
      <c r="H767" s="455"/>
      <c r="I767" s="457"/>
      <c r="J767" s="445"/>
      <c r="K767" s="445"/>
      <c r="L767" s="445"/>
    </row>
    <row r="768" spans="1:12" x14ac:dyDescent="0.2">
      <c r="A768" s="177"/>
      <c r="B768" s="455"/>
      <c r="C768" s="456"/>
      <c r="D768" s="456"/>
      <c r="E768" s="456"/>
      <c r="F768" s="456"/>
      <c r="G768" s="457"/>
      <c r="H768" s="455"/>
      <c r="I768" s="457"/>
      <c r="J768" s="445"/>
      <c r="K768" s="445"/>
      <c r="L768" s="445"/>
    </row>
    <row r="769" spans="1:12" x14ac:dyDescent="0.2">
      <c r="A769" s="177"/>
      <c r="B769" s="455"/>
      <c r="C769" s="456"/>
      <c r="D769" s="456"/>
      <c r="E769" s="456"/>
      <c r="F769" s="456"/>
      <c r="G769" s="457"/>
      <c r="H769" s="455"/>
      <c r="I769" s="457"/>
      <c r="J769" s="445"/>
      <c r="K769" s="445"/>
      <c r="L769" s="445"/>
    </row>
    <row r="770" spans="1:12" x14ac:dyDescent="0.2">
      <c r="A770" s="177"/>
      <c r="B770" s="455"/>
      <c r="C770" s="456"/>
      <c r="D770" s="456"/>
      <c r="E770" s="456"/>
      <c r="F770" s="456"/>
      <c r="G770" s="457"/>
      <c r="H770" s="455"/>
      <c r="I770" s="457"/>
      <c r="J770" s="445"/>
      <c r="K770" s="445"/>
      <c r="L770" s="445"/>
    </row>
    <row r="771" spans="1:12" x14ac:dyDescent="0.2">
      <c r="A771" s="177"/>
      <c r="B771" s="455"/>
      <c r="C771" s="456"/>
      <c r="D771" s="456"/>
      <c r="E771" s="456"/>
      <c r="F771" s="456"/>
      <c r="G771" s="457"/>
      <c r="H771" s="455"/>
      <c r="I771" s="457"/>
      <c r="J771" s="445"/>
      <c r="K771" s="445"/>
      <c r="L771" s="445"/>
    </row>
    <row r="772" spans="1:12" x14ac:dyDescent="0.2">
      <c r="A772" s="177"/>
      <c r="B772" s="455"/>
      <c r="C772" s="456"/>
      <c r="D772" s="456"/>
      <c r="E772" s="456"/>
      <c r="F772" s="456"/>
      <c r="G772" s="457"/>
      <c r="H772" s="455"/>
      <c r="I772" s="457"/>
      <c r="J772" s="445"/>
      <c r="K772" s="445"/>
      <c r="L772" s="445"/>
    </row>
    <row r="773" spans="1:12" x14ac:dyDescent="0.2">
      <c r="A773" s="177"/>
      <c r="B773" s="455"/>
      <c r="C773" s="456"/>
      <c r="D773" s="456"/>
      <c r="E773" s="456"/>
      <c r="F773" s="456"/>
      <c r="G773" s="457"/>
      <c r="H773" s="455"/>
      <c r="I773" s="457"/>
      <c r="J773" s="445"/>
      <c r="K773" s="445"/>
      <c r="L773" s="445"/>
    </row>
    <row r="774" spans="1:12" x14ac:dyDescent="0.2">
      <c r="A774" s="177"/>
      <c r="B774" s="455"/>
      <c r="C774" s="456"/>
      <c r="D774" s="456"/>
      <c r="E774" s="456"/>
      <c r="F774" s="456"/>
      <c r="G774" s="457"/>
      <c r="H774" s="455"/>
      <c r="I774" s="457"/>
      <c r="J774" s="445"/>
      <c r="K774" s="445"/>
      <c r="L774" s="445"/>
    </row>
    <row r="775" spans="1:12" x14ac:dyDescent="0.2">
      <c r="A775" s="177"/>
      <c r="B775" s="455"/>
      <c r="C775" s="456"/>
      <c r="D775" s="456"/>
      <c r="E775" s="456"/>
      <c r="F775" s="456"/>
      <c r="G775" s="457"/>
      <c r="H775" s="455"/>
      <c r="I775" s="457"/>
      <c r="J775" s="445"/>
      <c r="K775" s="445"/>
      <c r="L775" s="445"/>
    </row>
    <row r="776" spans="1:12" x14ac:dyDescent="0.2">
      <c r="A776" s="177"/>
      <c r="B776" s="455"/>
      <c r="C776" s="456"/>
      <c r="D776" s="456"/>
      <c r="E776" s="456"/>
      <c r="F776" s="456"/>
      <c r="G776" s="457"/>
      <c r="H776" s="455"/>
      <c r="I776" s="457"/>
      <c r="J776" s="445"/>
      <c r="K776" s="445"/>
      <c r="L776" s="445"/>
    </row>
    <row r="777" spans="1:12" x14ac:dyDescent="0.2">
      <c r="A777" s="177"/>
      <c r="B777" s="455"/>
      <c r="C777" s="456"/>
      <c r="D777" s="456"/>
      <c r="E777" s="456"/>
      <c r="F777" s="456"/>
      <c r="G777" s="457"/>
      <c r="H777" s="455"/>
      <c r="I777" s="457"/>
      <c r="J777" s="445"/>
      <c r="K777" s="445"/>
      <c r="L777" s="445"/>
    </row>
    <row r="778" spans="1:12" x14ac:dyDescent="0.2">
      <c r="A778" s="177"/>
      <c r="B778" s="455"/>
      <c r="C778" s="456"/>
      <c r="D778" s="456"/>
      <c r="E778" s="456"/>
      <c r="F778" s="456"/>
      <c r="G778" s="457"/>
      <c r="H778" s="455"/>
      <c r="I778" s="457"/>
      <c r="J778" s="445"/>
      <c r="K778" s="445"/>
      <c r="L778" s="445"/>
    </row>
    <row r="779" spans="1:12" x14ac:dyDescent="0.2">
      <c r="A779" s="177"/>
      <c r="B779" s="455"/>
      <c r="C779" s="456"/>
      <c r="D779" s="456"/>
      <c r="E779" s="456"/>
      <c r="F779" s="456"/>
      <c r="G779" s="457"/>
      <c r="H779" s="455"/>
      <c r="I779" s="457"/>
      <c r="J779" s="445"/>
      <c r="K779" s="445"/>
      <c r="L779" s="445"/>
    </row>
    <row r="780" spans="1:12" x14ac:dyDescent="0.2">
      <c r="A780" s="177"/>
      <c r="B780" s="455"/>
      <c r="C780" s="456"/>
      <c r="D780" s="456"/>
      <c r="E780" s="456"/>
      <c r="F780" s="456"/>
      <c r="G780" s="457"/>
      <c r="H780" s="455"/>
      <c r="I780" s="457"/>
      <c r="J780" s="445"/>
      <c r="K780" s="445"/>
      <c r="L780" s="445"/>
    </row>
    <row r="781" spans="1:12" x14ac:dyDescent="0.2">
      <c r="A781" s="177"/>
      <c r="B781" s="455"/>
      <c r="C781" s="456"/>
      <c r="D781" s="456"/>
      <c r="E781" s="456"/>
      <c r="F781" s="456"/>
      <c r="G781" s="457"/>
      <c r="H781" s="455"/>
      <c r="I781" s="457"/>
      <c r="J781" s="445"/>
      <c r="K781" s="445"/>
      <c r="L781" s="445"/>
    </row>
    <row r="782" spans="1:12" ht="19" customHeight="1" x14ac:dyDescent="0.2">
      <c r="A782" s="177"/>
      <c r="B782" s="455"/>
      <c r="C782" s="456"/>
      <c r="D782" s="456"/>
      <c r="E782" s="456"/>
      <c r="F782" s="456"/>
      <c r="G782" s="457"/>
      <c r="H782" s="455"/>
      <c r="I782" s="457"/>
      <c r="J782" s="445"/>
      <c r="K782" s="445"/>
      <c r="L782" s="445"/>
    </row>
    <row r="783" spans="1:12" ht="13.5" customHeight="1" x14ac:dyDescent="0.2">
      <c r="A783" s="177"/>
      <c r="B783" s="455"/>
      <c r="C783" s="456"/>
      <c r="D783" s="456"/>
      <c r="E783" s="456"/>
      <c r="F783" s="456"/>
      <c r="G783" s="457"/>
      <c r="H783" s="455"/>
      <c r="I783" s="457"/>
      <c r="J783" s="445"/>
      <c r="K783" s="445"/>
      <c r="L783" s="445"/>
    </row>
    <row r="784" spans="1:12" ht="13.5" customHeight="1" x14ac:dyDescent="0.2">
      <c r="A784" s="177"/>
      <c r="B784" s="455"/>
      <c r="C784" s="456"/>
      <c r="D784" s="456"/>
      <c r="E784" s="456"/>
      <c r="F784" s="456"/>
      <c r="G784" s="457"/>
      <c r="H784" s="455"/>
      <c r="I784" s="457"/>
      <c r="J784" s="445"/>
      <c r="K784" s="445"/>
      <c r="L784" s="445"/>
    </row>
    <row r="785" spans="1:12" ht="13.5" customHeight="1" x14ac:dyDescent="0.2">
      <c r="A785" s="177"/>
      <c r="B785" s="455"/>
      <c r="C785" s="456"/>
      <c r="D785" s="456"/>
      <c r="E785" s="456"/>
      <c r="F785" s="456"/>
      <c r="G785" s="457"/>
      <c r="H785" s="455"/>
      <c r="I785" s="457"/>
      <c r="J785" s="445"/>
      <c r="K785" s="445"/>
      <c r="L785" s="445"/>
    </row>
    <row r="786" spans="1:12" ht="13.5" customHeight="1" x14ac:dyDescent="0.2">
      <c r="A786" s="177"/>
      <c r="B786" s="455"/>
      <c r="C786" s="456"/>
      <c r="D786" s="456"/>
      <c r="E786" s="456"/>
      <c r="F786" s="456"/>
      <c r="G786" s="457"/>
      <c r="H786" s="455"/>
      <c r="I786" s="457"/>
      <c r="J786" s="445"/>
      <c r="K786" s="445"/>
      <c r="L786" s="445"/>
    </row>
    <row r="787" spans="1:12" ht="13.5" customHeight="1" x14ac:dyDescent="0.2">
      <c r="A787" s="178"/>
      <c r="B787" s="458"/>
      <c r="C787" s="459"/>
      <c r="D787" s="459"/>
      <c r="E787" s="459"/>
      <c r="F787" s="459"/>
      <c r="G787" s="460"/>
      <c r="H787" s="458"/>
      <c r="I787" s="460"/>
      <c r="J787" s="442"/>
      <c r="K787" s="442"/>
      <c r="L787" s="442"/>
    </row>
    <row r="788" spans="1:12" x14ac:dyDescent="0.2">
      <c r="A788" s="177"/>
      <c r="B788" s="495" t="s">
        <v>566</v>
      </c>
      <c r="C788" s="496"/>
      <c r="D788" s="496"/>
      <c r="E788" s="496"/>
      <c r="F788" s="496"/>
      <c r="G788" s="497"/>
      <c r="H788" s="495" t="s">
        <v>231</v>
      </c>
      <c r="I788" s="497"/>
      <c r="J788" s="444" t="s">
        <v>16</v>
      </c>
      <c r="K788" s="444" t="s">
        <v>16</v>
      </c>
      <c r="L788" s="444" t="s">
        <v>16</v>
      </c>
    </row>
    <row r="789" spans="1:12" x14ac:dyDescent="0.2">
      <c r="A789" s="177"/>
      <c r="B789" s="455"/>
      <c r="C789" s="456"/>
      <c r="D789" s="456"/>
      <c r="E789" s="456"/>
      <c r="F789" s="456"/>
      <c r="G789" s="457"/>
      <c r="H789" s="455"/>
      <c r="I789" s="457"/>
      <c r="J789" s="445"/>
      <c r="K789" s="445"/>
      <c r="L789" s="445"/>
    </row>
    <row r="790" spans="1:12" x14ac:dyDescent="0.2">
      <c r="A790" s="177"/>
      <c r="B790" s="455"/>
      <c r="C790" s="456"/>
      <c r="D790" s="456"/>
      <c r="E790" s="456"/>
      <c r="F790" s="456"/>
      <c r="G790" s="457"/>
      <c r="H790" s="455"/>
      <c r="I790" s="457"/>
      <c r="J790" s="445"/>
      <c r="K790" s="445"/>
      <c r="L790" s="445"/>
    </row>
    <row r="791" spans="1:12" x14ac:dyDescent="0.2">
      <c r="A791" s="177"/>
      <c r="B791" s="455"/>
      <c r="C791" s="456"/>
      <c r="D791" s="456"/>
      <c r="E791" s="456"/>
      <c r="F791" s="456"/>
      <c r="G791" s="457"/>
      <c r="H791" s="455"/>
      <c r="I791" s="457"/>
      <c r="J791" s="445"/>
      <c r="K791" s="445"/>
      <c r="L791" s="445"/>
    </row>
    <row r="792" spans="1:12" x14ac:dyDescent="0.2">
      <c r="A792" s="177"/>
      <c r="B792" s="455"/>
      <c r="C792" s="456"/>
      <c r="D792" s="456"/>
      <c r="E792" s="456"/>
      <c r="F792" s="456"/>
      <c r="G792" s="457"/>
      <c r="H792" s="455"/>
      <c r="I792" s="457"/>
      <c r="J792" s="445"/>
      <c r="K792" s="445"/>
      <c r="L792" s="445"/>
    </row>
    <row r="793" spans="1:12" x14ac:dyDescent="0.2">
      <c r="A793" s="177"/>
      <c r="B793" s="455"/>
      <c r="C793" s="456"/>
      <c r="D793" s="456"/>
      <c r="E793" s="456"/>
      <c r="F793" s="456"/>
      <c r="G793" s="457"/>
      <c r="H793" s="455"/>
      <c r="I793" s="457"/>
      <c r="J793" s="445"/>
      <c r="K793" s="445"/>
      <c r="L793" s="445"/>
    </row>
    <row r="794" spans="1:12" x14ac:dyDescent="0.2">
      <c r="A794" s="177"/>
      <c r="B794" s="455"/>
      <c r="C794" s="456"/>
      <c r="D794" s="456"/>
      <c r="E794" s="456"/>
      <c r="F794" s="456"/>
      <c r="G794" s="457"/>
      <c r="H794" s="455"/>
      <c r="I794" s="457"/>
      <c r="J794" s="445"/>
      <c r="K794" s="445"/>
      <c r="L794" s="445"/>
    </row>
    <row r="795" spans="1:12" x14ac:dyDescent="0.2">
      <c r="A795" s="177"/>
      <c r="B795" s="455"/>
      <c r="C795" s="456"/>
      <c r="D795" s="456"/>
      <c r="E795" s="456"/>
      <c r="F795" s="456"/>
      <c r="G795" s="457"/>
      <c r="H795" s="455"/>
      <c r="I795" s="457"/>
      <c r="J795" s="445"/>
      <c r="K795" s="445"/>
      <c r="L795" s="445"/>
    </row>
    <row r="796" spans="1:12" x14ac:dyDescent="0.2">
      <c r="A796" s="177"/>
      <c r="B796" s="455"/>
      <c r="C796" s="456"/>
      <c r="D796" s="456"/>
      <c r="E796" s="456"/>
      <c r="F796" s="456"/>
      <c r="G796" s="457"/>
      <c r="H796" s="455"/>
      <c r="I796" s="457"/>
      <c r="J796" s="445"/>
      <c r="K796" s="445"/>
      <c r="L796" s="445"/>
    </row>
    <row r="797" spans="1:12" x14ac:dyDescent="0.2">
      <c r="A797" s="177"/>
      <c r="B797" s="455"/>
      <c r="C797" s="456"/>
      <c r="D797" s="456"/>
      <c r="E797" s="456"/>
      <c r="F797" s="456"/>
      <c r="G797" s="457"/>
      <c r="H797" s="455"/>
      <c r="I797" s="457"/>
      <c r="J797" s="445"/>
      <c r="K797" s="445"/>
      <c r="L797" s="445"/>
    </row>
    <row r="798" spans="1:12" ht="13.5" customHeight="1" x14ac:dyDescent="0.2">
      <c r="A798" s="177"/>
      <c r="B798" s="455"/>
      <c r="C798" s="456"/>
      <c r="D798" s="456"/>
      <c r="E798" s="456"/>
      <c r="F798" s="456"/>
      <c r="G798" s="457"/>
      <c r="H798" s="455"/>
      <c r="I798" s="457"/>
      <c r="J798" s="445"/>
      <c r="K798" s="445"/>
      <c r="L798" s="445"/>
    </row>
    <row r="799" spans="1:12" x14ac:dyDescent="0.2">
      <c r="A799" s="177"/>
      <c r="B799" s="461" t="s">
        <v>331</v>
      </c>
      <c r="C799" s="557"/>
      <c r="D799" s="557"/>
      <c r="E799" s="557"/>
      <c r="F799" s="557"/>
      <c r="G799" s="494"/>
      <c r="H799" s="455"/>
      <c r="I799" s="457"/>
      <c r="J799" s="445"/>
      <c r="K799" s="445"/>
      <c r="L799" s="445"/>
    </row>
    <row r="800" spans="1:12" x14ac:dyDescent="0.2">
      <c r="A800" s="177"/>
      <c r="B800" s="557"/>
      <c r="C800" s="557"/>
      <c r="D800" s="557"/>
      <c r="E800" s="557"/>
      <c r="F800" s="557"/>
      <c r="G800" s="494"/>
      <c r="H800" s="455"/>
      <c r="I800" s="457"/>
      <c r="J800" s="445"/>
      <c r="K800" s="445"/>
      <c r="L800" s="445"/>
    </row>
    <row r="801" spans="1:12" x14ac:dyDescent="0.2">
      <c r="A801" s="474"/>
      <c r="B801" s="557"/>
      <c r="C801" s="557"/>
      <c r="D801" s="557"/>
      <c r="E801" s="557"/>
      <c r="F801" s="557"/>
      <c r="G801" s="494"/>
      <c r="H801" s="455"/>
      <c r="I801" s="457"/>
      <c r="J801" s="445"/>
      <c r="K801" s="445"/>
      <c r="L801" s="445"/>
    </row>
    <row r="802" spans="1:12" x14ac:dyDescent="0.2">
      <c r="A802" s="474"/>
      <c r="B802" s="557"/>
      <c r="C802" s="557"/>
      <c r="D802" s="557"/>
      <c r="E802" s="557"/>
      <c r="F802" s="557"/>
      <c r="G802" s="494"/>
      <c r="H802" s="455"/>
      <c r="I802" s="457"/>
      <c r="J802" s="445"/>
      <c r="K802" s="445"/>
      <c r="L802" s="445"/>
    </row>
    <row r="803" spans="1:12" x14ac:dyDescent="0.2">
      <c r="A803" s="474"/>
      <c r="B803" s="557"/>
      <c r="C803" s="557"/>
      <c r="D803" s="557"/>
      <c r="E803" s="557"/>
      <c r="F803" s="557"/>
      <c r="G803" s="494"/>
      <c r="H803" s="455"/>
      <c r="I803" s="457"/>
      <c r="J803" s="445"/>
      <c r="K803" s="445"/>
      <c r="L803" s="445"/>
    </row>
    <row r="804" spans="1:12" ht="13.5" customHeight="1" x14ac:dyDescent="0.2">
      <c r="A804" s="163"/>
      <c r="B804" s="558"/>
      <c r="C804" s="558"/>
      <c r="D804" s="558"/>
      <c r="E804" s="558"/>
      <c r="F804" s="558"/>
      <c r="G804" s="535"/>
      <c r="H804" s="458"/>
      <c r="I804" s="460"/>
      <c r="J804" s="442"/>
      <c r="K804" s="442"/>
      <c r="L804" s="442"/>
    </row>
    <row r="805" spans="1:12" ht="16.5" customHeight="1" x14ac:dyDescent="0.2">
      <c r="A805" s="163"/>
      <c r="B805" s="467" t="s">
        <v>568</v>
      </c>
      <c r="C805" s="467"/>
      <c r="D805" s="467"/>
      <c r="E805" s="467"/>
      <c r="F805" s="467"/>
      <c r="G805" s="467"/>
      <c r="H805" s="467" t="s">
        <v>232</v>
      </c>
      <c r="I805" s="467"/>
      <c r="J805" s="443" t="s">
        <v>16</v>
      </c>
      <c r="K805" s="443" t="s">
        <v>16</v>
      </c>
      <c r="L805" s="443" t="s">
        <v>16</v>
      </c>
    </row>
    <row r="806" spans="1:12" ht="16.5" customHeight="1" x14ac:dyDescent="0.2">
      <c r="A806" s="163"/>
      <c r="B806" s="467"/>
      <c r="C806" s="467"/>
      <c r="D806" s="467"/>
      <c r="E806" s="467"/>
      <c r="F806" s="467"/>
      <c r="G806" s="467"/>
      <c r="H806" s="467"/>
      <c r="I806" s="467"/>
      <c r="J806" s="443"/>
      <c r="K806" s="443"/>
      <c r="L806" s="443"/>
    </row>
    <row r="807" spans="1:12" ht="16.5" customHeight="1" x14ac:dyDescent="0.2">
      <c r="A807" s="163"/>
      <c r="B807" s="467"/>
      <c r="C807" s="467"/>
      <c r="D807" s="467"/>
      <c r="E807" s="467"/>
      <c r="F807" s="467"/>
      <c r="G807" s="467"/>
      <c r="H807" s="467"/>
      <c r="I807" s="467"/>
      <c r="J807" s="443"/>
      <c r="K807" s="443"/>
      <c r="L807" s="443"/>
    </row>
    <row r="808" spans="1:12" ht="16.5" customHeight="1" x14ac:dyDescent="0.2">
      <c r="A808" s="163"/>
      <c r="B808" s="467"/>
      <c r="C808" s="467"/>
      <c r="D808" s="467"/>
      <c r="E808" s="467"/>
      <c r="F808" s="467"/>
      <c r="G808" s="467"/>
      <c r="H808" s="467"/>
      <c r="I808" s="467"/>
      <c r="J808" s="443"/>
      <c r="K808" s="443"/>
      <c r="L808" s="443"/>
    </row>
    <row r="809" spans="1:12" ht="16.5" customHeight="1" x14ac:dyDescent="0.2">
      <c r="A809" s="163"/>
      <c r="B809" s="477"/>
      <c r="C809" s="477"/>
      <c r="D809" s="477"/>
      <c r="E809" s="477"/>
      <c r="F809" s="477"/>
      <c r="G809" s="477"/>
      <c r="H809" s="477"/>
      <c r="I809" s="477"/>
      <c r="J809" s="443"/>
      <c r="K809" s="443"/>
      <c r="L809" s="443"/>
    </row>
    <row r="810" spans="1:12" x14ac:dyDescent="0.2">
      <c r="A810" s="163"/>
      <c r="B810" s="467" t="s">
        <v>567</v>
      </c>
      <c r="C810" s="467"/>
      <c r="D810" s="467"/>
      <c r="E810" s="467"/>
      <c r="F810" s="467"/>
      <c r="G810" s="467"/>
      <c r="H810" s="467" t="s">
        <v>552</v>
      </c>
      <c r="I810" s="467"/>
      <c r="J810" s="443" t="s">
        <v>16</v>
      </c>
      <c r="K810" s="443" t="s">
        <v>16</v>
      </c>
      <c r="L810" s="443" t="s">
        <v>185</v>
      </c>
    </row>
    <row r="811" spans="1:12" x14ac:dyDescent="0.2">
      <c r="A811" s="163"/>
      <c r="B811" s="467"/>
      <c r="C811" s="467"/>
      <c r="D811" s="467"/>
      <c r="E811" s="467"/>
      <c r="F811" s="467"/>
      <c r="G811" s="467"/>
      <c r="H811" s="467"/>
      <c r="I811" s="467"/>
      <c r="J811" s="443"/>
      <c r="K811" s="443"/>
      <c r="L811" s="443"/>
    </row>
    <row r="812" spans="1:12" x14ac:dyDescent="0.2">
      <c r="A812" s="163"/>
      <c r="B812" s="467"/>
      <c r="C812" s="467"/>
      <c r="D812" s="467"/>
      <c r="E812" s="467"/>
      <c r="F812" s="467"/>
      <c r="G812" s="467"/>
      <c r="H812" s="467"/>
      <c r="I812" s="467"/>
      <c r="J812" s="443"/>
      <c r="K812" s="443"/>
      <c r="L812" s="443"/>
    </row>
    <row r="813" spans="1:12" x14ac:dyDescent="0.2">
      <c r="A813" s="163"/>
      <c r="B813" s="467"/>
      <c r="C813" s="467"/>
      <c r="D813" s="467"/>
      <c r="E813" s="467"/>
      <c r="F813" s="467"/>
      <c r="G813" s="467"/>
      <c r="H813" s="467"/>
      <c r="I813" s="467"/>
      <c r="J813" s="443"/>
      <c r="K813" s="443"/>
      <c r="L813" s="443"/>
    </row>
    <row r="814" spans="1:12" x14ac:dyDescent="0.2">
      <c r="A814" s="163"/>
      <c r="B814" s="467"/>
      <c r="C814" s="467"/>
      <c r="D814" s="467"/>
      <c r="E814" s="467"/>
      <c r="F814" s="467"/>
      <c r="G814" s="467"/>
      <c r="H814" s="467"/>
      <c r="I814" s="467"/>
      <c r="J814" s="443"/>
      <c r="K814" s="443"/>
      <c r="L814" s="443"/>
    </row>
    <row r="815" spans="1:12" ht="13.5" customHeight="1" x14ac:dyDescent="0.2">
      <c r="A815" s="163"/>
      <c r="B815" s="477"/>
      <c r="C815" s="477"/>
      <c r="D815" s="477"/>
      <c r="E815" s="477"/>
      <c r="F815" s="477"/>
      <c r="G815" s="477"/>
      <c r="H815" s="477"/>
      <c r="I815" s="477"/>
      <c r="J815" s="444"/>
      <c r="K815" s="444"/>
      <c r="L815" s="444"/>
    </row>
    <row r="816" spans="1:12" ht="21" customHeight="1" x14ac:dyDescent="0.2">
      <c r="A816" s="163"/>
      <c r="B816" s="470" t="s">
        <v>604</v>
      </c>
      <c r="C816" s="471"/>
      <c r="D816" s="471"/>
      <c r="E816" s="471"/>
      <c r="F816" s="471"/>
      <c r="G816" s="472"/>
      <c r="H816" s="470"/>
      <c r="I816" s="472"/>
      <c r="J816" s="449" t="s">
        <v>16</v>
      </c>
      <c r="K816" s="449" t="s">
        <v>16</v>
      </c>
      <c r="L816" s="449" t="s">
        <v>16</v>
      </c>
    </row>
    <row r="817" spans="1:12" ht="21" customHeight="1" x14ac:dyDescent="0.2">
      <c r="A817" s="163"/>
      <c r="B817" s="455"/>
      <c r="C817" s="456"/>
      <c r="D817" s="456"/>
      <c r="E817" s="456"/>
      <c r="F817" s="456"/>
      <c r="G817" s="457"/>
      <c r="H817" s="455"/>
      <c r="I817" s="457"/>
      <c r="J817" s="445"/>
      <c r="K817" s="445"/>
      <c r="L817" s="445"/>
    </row>
    <row r="818" spans="1:12" ht="21" customHeight="1" x14ac:dyDescent="0.2">
      <c r="A818" s="163"/>
      <c r="B818" s="519"/>
      <c r="C818" s="524"/>
      <c r="D818" s="524"/>
      <c r="E818" s="524"/>
      <c r="F818" s="524"/>
      <c r="G818" s="520"/>
      <c r="H818" s="455"/>
      <c r="I818" s="457"/>
      <c r="J818" s="450"/>
      <c r="K818" s="450"/>
      <c r="L818" s="450"/>
    </row>
    <row r="819" spans="1:12" ht="28" customHeight="1" x14ac:dyDescent="0.2">
      <c r="A819" s="163"/>
      <c r="B819" s="455" t="s">
        <v>605</v>
      </c>
      <c r="C819" s="456"/>
      <c r="D819" s="456"/>
      <c r="E819" s="456"/>
      <c r="F819" s="456"/>
      <c r="G819" s="457"/>
      <c r="H819" s="470"/>
      <c r="I819" s="472"/>
      <c r="J819" s="502" t="s">
        <v>233</v>
      </c>
      <c r="K819" s="502" t="s">
        <v>16</v>
      </c>
      <c r="L819" s="502" t="s">
        <v>16</v>
      </c>
    </row>
    <row r="820" spans="1:12" ht="28" customHeight="1" x14ac:dyDescent="0.2">
      <c r="A820" s="163"/>
      <c r="B820" s="455"/>
      <c r="C820" s="456"/>
      <c r="D820" s="456"/>
      <c r="E820" s="456"/>
      <c r="F820" s="456"/>
      <c r="G820" s="457"/>
      <c r="H820" s="455"/>
      <c r="I820" s="457"/>
      <c r="J820" s="503"/>
      <c r="K820" s="503"/>
      <c r="L820" s="503"/>
    </row>
    <row r="821" spans="1:12" ht="28" customHeight="1" x14ac:dyDescent="0.2">
      <c r="A821" s="163"/>
      <c r="B821" s="455"/>
      <c r="C821" s="456"/>
      <c r="D821" s="456"/>
      <c r="E821" s="456"/>
      <c r="F821" s="456"/>
      <c r="G821" s="457"/>
      <c r="H821" s="455"/>
      <c r="I821" s="457"/>
      <c r="J821" s="503"/>
      <c r="K821" s="503"/>
      <c r="L821" s="503"/>
    </row>
    <row r="822" spans="1:12" ht="28" customHeight="1" x14ac:dyDescent="0.2">
      <c r="A822" s="163"/>
      <c r="B822" s="455"/>
      <c r="C822" s="456"/>
      <c r="D822" s="456"/>
      <c r="E822" s="456"/>
      <c r="F822" s="456"/>
      <c r="G822" s="457"/>
      <c r="H822" s="455"/>
      <c r="I822" s="457"/>
      <c r="J822" s="503"/>
      <c r="K822" s="503"/>
      <c r="L822" s="503"/>
    </row>
    <row r="823" spans="1:12" ht="28" customHeight="1" x14ac:dyDescent="0.2">
      <c r="A823" s="163"/>
      <c r="B823" s="455"/>
      <c r="C823" s="456"/>
      <c r="D823" s="456"/>
      <c r="E823" s="456"/>
      <c r="F823" s="456"/>
      <c r="G823" s="457"/>
      <c r="H823" s="455"/>
      <c r="I823" s="457"/>
      <c r="J823" s="503"/>
      <c r="K823" s="503"/>
      <c r="L823" s="503"/>
    </row>
    <row r="824" spans="1:12" ht="28" customHeight="1" x14ac:dyDescent="0.2">
      <c r="A824" s="163"/>
      <c r="B824" s="455"/>
      <c r="C824" s="456"/>
      <c r="D824" s="456"/>
      <c r="E824" s="456"/>
      <c r="F824" s="456"/>
      <c r="G824" s="457"/>
      <c r="H824" s="455"/>
      <c r="I824" s="457"/>
      <c r="J824" s="503"/>
      <c r="K824" s="503"/>
      <c r="L824" s="503"/>
    </row>
    <row r="825" spans="1:12" ht="28" customHeight="1" x14ac:dyDescent="0.2">
      <c r="A825" s="163"/>
      <c r="B825" s="455"/>
      <c r="C825" s="456"/>
      <c r="D825" s="456"/>
      <c r="E825" s="456"/>
      <c r="F825" s="456"/>
      <c r="G825" s="457"/>
      <c r="H825" s="455"/>
      <c r="I825" s="457"/>
      <c r="J825" s="503"/>
      <c r="K825" s="503"/>
      <c r="L825" s="503"/>
    </row>
    <row r="826" spans="1:12" ht="28" customHeight="1" x14ac:dyDescent="0.2">
      <c r="A826" s="163"/>
      <c r="B826" s="455"/>
      <c r="C826" s="456"/>
      <c r="D826" s="456"/>
      <c r="E826" s="456"/>
      <c r="F826" s="456"/>
      <c r="G826" s="457"/>
      <c r="H826" s="455"/>
      <c r="I826" s="457"/>
      <c r="J826" s="503"/>
      <c r="K826" s="503"/>
      <c r="L826" s="503"/>
    </row>
    <row r="827" spans="1:12" ht="28" customHeight="1" x14ac:dyDescent="0.2">
      <c r="A827" s="163"/>
      <c r="B827" s="455"/>
      <c r="C827" s="456"/>
      <c r="D827" s="456"/>
      <c r="E827" s="456"/>
      <c r="F827" s="456"/>
      <c r="G827" s="457"/>
      <c r="H827" s="455"/>
      <c r="I827" s="457"/>
      <c r="J827" s="503"/>
      <c r="K827" s="503"/>
      <c r="L827" s="503"/>
    </row>
    <row r="828" spans="1:12" ht="28" customHeight="1" x14ac:dyDescent="0.2">
      <c r="A828" s="163"/>
      <c r="B828" s="455"/>
      <c r="C828" s="456"/>
      <c r="D828" s="456"/>
      <c r="E828" s="456"/>
      <c r="F828" s="456"/>
      <c r="G828" s="457"/>
      <c r="H828" s="455"/>
      <c r="I828" s="457"/>
      <c r="J828" s="503"/>
      <c r="K828" s="503"/>
      <c r="L828" s="503"/>
    </row>
    <row r="829" spans="1:12" ht="28" customHeight="1" x14ac:dyDescent="0.2">
      <c r="A829" s="163"/>
      <c r="B829" s="455"/>
      <c r="C829" s="456"/>
      <c r="D829" s="456"/>
      <c r="E829" s="456"/>
      <c r="F829" s="456"/>
      <c r="G829" s="457"/>
      <c r="H829" s="455"/>
      <c r="I829" s="457"/>
      <c r="J829" s="503"/>
      <c r="K829" s="503"/>
      <c r="L829" s="503"/>
    </row>
    <row r="830" spans="1:12" ht="34" customHeight="1" x14ac:dyDescent="0.2">
      <c r="A830" s="163"/>
      <c r="B830" s="455"/>
      <c r="C830" s="456"/>
      <c r="D830" s="456"/>
      <c r="E830" s="456"/>
      <c r="F830" s="456"/>
      <c r="G830" s="457"/>
      <c r="H830" s="455"/>
      <c r="I830" s="457"/>
      <c r="J830" s="503"/>
      <c r="K830" s="503"/>
      <c r="L830" s="503"/>
    </row>
    <row r="831" spans="1:12" ht="34" customHeight="1" x14ac:dyDescent="0.2">
      <c r="A831" s="163"/>
      <c r="B831" s="458"/>
      <c r="C831" s="459"/>
      <c r="D831" s="459"/>
      <c r="E831" s="459"/>
      <c r="F831" s="459"/>
      <c r="G831" s="460"/>
      <c r="H831" s="458"/>
      <c r="I831" s="460"/>
      <c r="J831" s="504"/>
      <c r="K831" s="504"/>
      <c r="L831" s="504"/>
    </row>
    <row r="832" spans="1:12" x14ac:dyDescent="0.2">
      <c r="A832" s="163"/>
      <c r="B832" s="483" t="s">
        <v>569</v>
      </c>
      <c r="C832" s="483"/>
      <c r="D832" s="483"/>
      <c r="E832" s="483"/>
      <c r="F832" s="483"/>
      <c r="G832" s="483"/>
      <c r="H832" s="483" t="s">
        <v>556</v>
      </c>
      <c r="I832" s="483"/>
      <c r="J832" s="443" t="s">
        <v>16</v>
      </c>
      <c r="K832" s="443" t="s">
        <v>16</v>
      </c>
      <c r="L832" s="443" t="s">
        <v>16</v>
      </c>
    </row>
    <row r="833" spans="1:12" x14ac:dyDescent="0.2">
      <c r="A833" s="163"/>
      <c r="B833" s="483"/>
      <c r="C833" s="483"/>
      <c r="D833" s="483"/>
      <c r="E833" s="483"/>
      <c r="F833" s="483"/>
      <c r="G833" s="483"/>
      <c r="H833" s="483"/>
      <c r="I833" s="483"/>
      <c r="J833" s="443"/>
      <c r="K833" s="443"/>
      <c r="L833" s="443"/>
    </row>
    <row r="834" spans="1:12" ht="13.5" customHeight="1" x14ac:dyDescent="0.2">
      <c r="A834" s="163"/>
      <c r="B834" s="483"/>
      <c r="C834" s="483"/>
      <c r="D834" s="483"/>
      <c r="E834" s="483"/>
      <c r="F834" s="483"/>
      <c r="G834" s="483"/>
      <c r="H834" s="483"/>
      <c r="I834" s="483"/>
      <c r="J834" s="443"/>
      <c r="K834" s="443"/>
      <c r="L834" s="443"/>
    </row>
    <row r="835" spans="1:12" x14ac:dyDescent="0.2">
      <c r="A835" s="163"/>
      <c r="B835" s="483"/>
      <c r="C835" s="483"/>
      <c r="D835" s="483"/>
      <c r="E835" s="483"/>
      <c r="F835" s="483"/>
      <c r="G835" s="483"/>
      <c r="H835" s="483"/>
      <c r="I835" s="483"/>
      <c r="J835" s="443"/>
      <c r="K835" s="443"/>
      <c r="L835" s="443"/>
    </row>
    <row r="836" spans="1:12" x14ac:dyDescent="0.2">
      <c r="A836" s="163"/>
      <c r="B836" s="483"/>
      <c r="C836" s="483"/>
      <c r="D836" s="483"/>
      <c r="E836" s="483"/>
      <c r="F836" s="483"/>
      <c r="G836" s="483"/>
      <c r="H836" s="483"/>
      <c r="I836" s="483"/>
      <c r="J836" s="443"/>
      <c r="K836" s="443"/>
      <c r="L836" s="443"/>
    </row>
    <row r="837" spans="1:12" x14ac:dyDescent="0.2">
      <c r="A837" s="163"/>
      <c r="B837" s="483"/>
      <c r="C837" s="483"/>
      <c r="D837" s="483"/>
      <c r="E837" s="483"/>
      <c r="F837" s="483"/>
      <c r="G837" s="483"/>
      <c r="H837" s="483"/>
      <c r="I837" s="483"/>
      <c r="J837" s="443"/>
      <c r="K837" s="443"/>
      <c r="L837" s="443"/>
    </row>
    <row r="838" spans="1:12" ht="13.5" customHeight="1" x14ac:dyDescent="0.2">
      <c r="A838" s="163"/>
      <c r="B838" s="483"/>
      <c r="C838" s="483"/>
      <c r="D838" s="483"/>
      <c r="E838" s="483"/>
      <c r="F838" s="483"/>
      <c r="G838" s="483"/>
      <c r="H838" s="483"/>
      <c r="I838" s="483"/>
      <c r="J838" s="443"/>
      <c r="K838" s="443"/>
      <c r="L838" s="443"/>
    </row>
    <row r="839" spans="1:12" x14ac:dyDescent="0.2">
      <c r="A839" s="163"/>
      <c r="B839" s="483"/>
      <c r="C839" s="483"/>
      <c r="D839" s="483"/>
      <c r="E839" s="483"/>
      <c r="F839" s="483"/>
      <c r="G839" s="483"/>
      <c r="H839" s="483"/>
      <c r="I839" s="483"/>
      <c r="J839" s="443"/>
      <c r="K839" s="443"/>
      <c r="L839" s="443"/>
    </row>
    <row r="840" spans="1:12" x14ac:dyDescent="0.2">
      <c r="A840" s="163"/>
      <c r="B840" s="483"/>
      <c r="C840" s="483"/>
      <c r="D840" s="483"/>
      <c r="E840" s="483"/>
      <c r="F840" s="483"/>
      <c r="G840" s="483"/>
      <c r="H840" s="483"/>
      <c r="I840" s="483"/>
      <c r="J840" s="443"/>
      <c r="K840" s="443"/>
      <c r="L840" s="443"/>
    </row>
    <row r="841" spans="1:12" x14ac:dyDescent="0.2">
      <c r="A841" s="163"/>
      <c r="B841" s="467"/>
      <c r="C841" s="467"/>
      <c r="D841" s="467"/>
      <c r="E841" s="467"/>
      <c r="F841" s="467"/>
      <c r="G841" s="467"/>
      <c r="H841" s="467"/>
      <c r="I841" s="467"/>
      <c r="J841" s="443"/>
      <c r="K841" s="443"/>
      <c r="L841" s="443"/>
    </row>
    <row r="842" spans="1:12" x14ac:dyDescent="0.2">
      <c r="A842" s="163"/>
      <c r="B842" s="467"/>
      <c r="C842" s="467"/>
      <c r="D842" s="467"/>
      <c r="E842" s="467"/>
      <c r="F842" s="467"/>
      <c r="G842" s="467"/>
      <c r="H842" s="467"/>
      <c r="I842" s="467"/>
      <c r="J842" s="443"/>
      <c r="K842" s="443"/>
      <c r="L842" s="443"/>
    </row>
    <row r="843" spans="1:12" x14ac:dyDescent="0.2">
      <c r="A843" s="164"/>
      <c r="B843" s="467"/>
      <c r="C843" s="467"/>
      <c r="D843" s="467"/>
      <c r="E843" s="467"/>
      <c r="F843" s="467"/>
      <c r="G843" s="467"/>
      <c r="H843" s="467"/>
      <c r="I843" s="467"/>
      <c r="J843" s="443"/>
      <c r="K843" s="443"/>
      <c r="L843" s="443"/>
    </row>
    <row r="844" spans="1:12" x14ac:dyDescent="0.2">
      <c r="A844" s="163"/>
      <c r="B844" s="495" t="s">
        <v>570</v>
      </c>
      <c r="C844" s="496"/>
      <c r="D844" s="496"/>
      <c r="E844" s="496"/>
      <c r="F844" s="496"/>
      <c r="G844" s="497"/>
      <c r="H844" s="495" t="s">
        <v>557</v>
      </c>
      <c r="I844" s="497"/>
      <c r="J844" s="444" t="s">
        <v>16</v>
      </c>
      <c r="K844" s="444" t="s">
        <v>185</v>
      </c>
      <c r="L844" s="444" t="s">
        <v>185</v>
      </c>
    </row>
    <row r="845" spans="1:12" x14ac:dyDescent="0.2">
      <c r="A845" s="163"/>
      <c r="B845" s="455"/>
      <c r="C845" s="456"/>
      <c r="D845" s="456"/>
      <c r="E845" s="456"/>
      <c r="F845" s="456"/>
      <c r="G845" s="457"/>
      <c r="H845" s="455"/>
      <c r="I845" s="457"/>
      <c r="J845" s="445"/>
      <c r="K845" s="445"/>
      <c r="L845" s="445"/>
    </row>
    <row r="846" spans="1:12" x14ac:dyDescent="0.2">
      <c r="A846" s="163"/>
      <c r="B846" s="455"/>
      <c r="C846" s="456"/>
      <c r="D846" s="456"/>
      <c r="E846" s="456"/>
      <c r="F846" s="456"/>
      <c r="G846" s="457"/>
      <c r="H846" s="455"/>
      <c r="I846" s="457"/>
      <c r="J846" s="445"/>
      <c r="K846" s="445"/>
      <c r="L846" s="445"/>
    </row>
    <row r="847" spans="1:12" x14ac:dyDescent="0.2">
      <c r="A847" s="163"/>
      <c r="B847" s="455"/>
      <c r="C847" s="456"/>
      <c r="D847" s="456"/>
      <c r="E847" s="456"/>
      <c r="F847" s="456"/>
      <c r="G847" s="457"/>
      <c r="H847" s="455"/>
      <c r="I847" s="457"/>
      <c r="J847" s="445"/>
      <c r="K847" s="445"/>
      <c r="L847" s="445"/>
    </row>
    <row r="848" spans="1:12" x14ac:dyDescent="0.2">
      <c r="A848" s="163"/>
      <c r="B848" s="455"/>
      <c r="C848" s="456"/>
      <c r="D848" s="456"/>
      <c r="E848" s="456"/>
      <c r="F848" s="456"/>
      <c r="G848" s="457"/>
      <c r="H848" s="455"/>
      <c r="I848" s="457"/>
      <c r="J848" s="445"/>
      <c r="K848" s="445"/>
      <c r="L848" s="445"/>
    </row>
    <row r="849" spans="1:12" x14ac:dyDescent="0.2">
      <c r="A849" s="163"/>
      <c r="B849" s="455"/>
      <c r="C849" s="456"/>
      <c r="D849" s="456"/>
      <c r="E849" s="456"/>
      <c r="F849" s="456"/>
      <c r="G849" s="457"/>
      <c r="H849" s="455"/>
      <c r="I849" s="457"/>
      <c r="J849" s="445"/>
      <c r="K849" s="445"/>
      <c r="L849" s="445"/>
    </row>
    <row r="850" spans="1:12" x14ac:dyDescent="0.2">
      <c r="A850" s="163"/>
      <c r="B850" s="455"/>
      <c r="C850" s="456"/>
      <c r="D850" s="456"/>
      <c r="E850" s="456"/>
      <c r="F850" s="456"/>
      <c r="G850" s="457"/>
      <c r="H850" s="455"/>
      <c r="I850" s="457"/>
      <c r="J850" s="445"/>
      <c r="K850" s="445"/>
      <c r="L850" s="445"/>
    </row>
    <row r="851" spans="1:12" x14ac:dyDescent="0.2">
      <c r="A851" s="163"/>
      <c r="B851" s="455"/>
      <c r="C851" s="456"/>
      <c r="D851" s="456"/>
      <c r="E851" s="456"/>
      <c r="F851" s="456"/>
      <c r="G851" s="457"/>
      <c r="H851" s="455"/>
      <c r="I851" s="457"/>
      <c r="J851" s="445"/>
      <c r="K851" s="445"/>
      <c r="L851" s="445"/>
    </row>
    <row r="852" spans="1:12" x14ac:dyDescent="0.2">
      <c r="A852" s="163"/>
      <c r="B852" s="455"/>
      <c r="C852" s="456"/>
      <c r="D852" s="456"/>
      <c r="E852" s="456"/>
      <c r="F852" s="456"/>
      <c r="G852" s="457"/>
      <c r="H852" s="455"/>
      <c r="I852" s="457"/>
      <c r="J852" s="445"/>
      <c r="K852" s="445"/>
      <c r="L852" s="445"/>
    </row>
    <row r="853" spans="1:12" ht="20" customHeight="1" x14ac:dyDescent="0.2">
      <c r="A853" s="163"/>
      <c r="B853" s="455"/>
      <c r="C853" s="456"/>
      <c r="D853" s="456"/>
      <c r="E853" s="456"/>
      <c r="F853" s="456"/>
      <c r="G853" s="457"/>
      <c r="H853" s="455"/>
      <c r="I853" s="457"/>
      <c r="J853" s="445"/>
      <c r="K853" s="445"/>
      <c r="L853" s="445"/>
    </row>
    <row r="854" spans="1:12" ht="12" hidden="1" customHeight="1" x14ac:dyDescent="0.2">
      <c r="A854" s="163"/>
      <c r="B854" s="455"/>
      <c r="C854" s="456"/>
      <c r="D854" s="456"/>
      <c r="E854" s="456"/>
      <c r="F854" s="456"/>
      <c r="G854" s="457"/>
      <c r="H854" s="455"/>
      <c r="I854" s="457"/>
      <c r="J854" s="445"/>
      <c r="K854" s="445"/>
      <c r="L854" s="445"/>
    </row>
    <row r="855" spans="1:12" hidden="1" x14ac:dyDescent="0.2">
      <c r="A855" s="163"/>
      <c r="B855" s="455"/>
      <c r="C855" s="456"/>
      <c r="D855" s="456"/>
      <c r="E855" s="456"/>
      <c r="F855" s="456"/>
      <c r="G855" s="457"/>
      <c r="H855" s="455"/>
      <c r="I855" s="457"/>
      <c r="J855" s="445"/>
      <c r="K855" s="445"/>
      <c r="L855" s="445"/>
    </row>
    <row r="856" spans="1:12" hidden="1" x14ac:dyDescent="0.2">
      <c r="A856" s="163"/>
      <c r="B856" s="455"/>
      <c r="C856" s="456"/>
      <c r="D856" s="456"/>
      <c r="E856" s="456"/>
      <c r="F856" s="456"/>
      <c r="G856" s="457"/>
      <c r="H856" s="455"/>
      <c r="I856" s="457"/>
      <c r="J856" s="445"/>
      <c r="K856" s="445"/>
      <c r="L856" s="445"/>
    </row>
    <row r="857" spans="1:12" hidden="1" x14ac:dyDescent="0.2">
      <c r="A857" s="163"/>
      <c r="B857" s="455"/>
      <c r="C857" s="456"/>
      <c r="D857" s="456"/>
      <c r="E857" s="456"/>
      <c r="F857" s="456"/>
      <c r="G857" s="457"/>
      <c r="H857" s="455"/>
      <c r="I857" s="457"/>
      <c r="J857" s="445"/>
      <c r="K857" s="445"/>
      <c r="L857" s="445"/>
    </row>
    <row r="858" spans="1:12" hidden="1" x14ac:dyDescent="0.2">
      <c r="A858" s="163"/>
      <c r="B858" s="455"/>
      <c r="C858" s="456"/>
      <c r="D858" s="456"/>
      <c r="E858" s="456"/>
      <c r="F858" s="456"/>
      <c r="G858" s="457"/>
      <c r="H858" s="455"/>
      <c r="I858" s="457"/>
      <c r="J858" s="445"/>
      <c r="K858" s="445"/>
      <c r="L858" s="445"/>
    </row>
    <row r="859" spans="1:12" hidden="1" x14ac:dyDescent="0.2">
      <c r="A859" s="163"/>
      <c r="B859" s="455"/>
      <c r="C859" s="456"/>
      <c r="D859" s="456"/>
      <c r="E859" s="456"/>
      <c r="F859" s="456"/>
      <c r="G859" s="457"/>
      <c r="H859" s="455"/>
      <c r="I859" s="457"/>
      <c r="J859" s="445"/>
      <c r="K859" s="445"/>
      <c r="L859" s="445"/>
    </row>
    <row r="860" spans="1:12" hidden="1" x14ac:dyDescent="0.2">
      <c r="A860" s="163"/>
      <c r="B860" s="455"/>
      <c r="C860" s="456"/>
      <c r="D860" s="456"/>
      <c r="E860" s="456"/>
      <c r="F860" s="456"/>
      <c r="G860" s="457"/>
      <c r="H860" s="455"/>
      <c r="I860" s="457"/>
      <c r="J860" s="445"/>
      <c r="K860" s="445"/>
      <c r="L860" s="445"/>
    </row>
    <row r="861" spans="1:12" hidden="1" x14ac:dyDescent="0.2">
      <c r="A861" s="163"/>
      <c r="B861" s="455"/>
      <c r="C861" s="456"/>
      <c r="D861" s="456"/>
      <c r="E861" s="456"/>
      <c r="F861" s="456"/>
      <c r="G861" s="457"/>
      <c r="H861" s="455"/>
      <c r="I861" s="457"/>
      <c r="J861" s="445"/>
      <c r="K861" s="445"/>
      <c r="L861" s="445"/>
    </row>
    <row r="862" spans="1:12" hidden="1" x14ac:dyDescent="0.2">
      <c r="A862" s="163"/>
      <c r="B862" s="455"/>
      <c r="C862" s="456"/>
      <c r="D862" s="456"/>
      <c r="E862" s="456"/>
      <c r="F862" s="456"/>
      <c r="G862" s="457"/>
      <c r="H862" s="455"/>
      <c r="I862" s="457"/>
      <c r="J862" s="445"/>
      <c r="K862" s="445"/>
      <c r="L862" s="445"/>
    </row>
    <row r="863" spans="1:12" hidden="1" x14ac:dyDescent="0.2">
      <c r="A863" s="163"/>
      <c r="B863" s="455"/>
      <c r="C863" s="456"/>
      <c r="D863" s="456"/>
      <c r="E863" s="456"/>
      <c r="F863" s="456"/>
      <c r="G863" s="457"/>
      <c r="H863" s="455"/>
      <c r="I863" s="457"/>
      <c r="J863" s="445"/>
      <c r="K863" s="445"/>
      <c r="L863" s="445"/>
    </row>
    <row r="864" spans="1:12" hidden="1" x14ac:dyDescent="0.2">
      <c r="A864" s="163"/>
      <c r="B864" s="455"/>
      <c r="C864" s="456"/>
      <c r="D864" s="456"/>
      <c r="E864" s="456"/>
      <c r="F864" s="456"/>
      <c r="G864" s="457"/>
      <c r="H864" s="455"/>
      <c r="I864" s="457"/>
      <c r="J864" s="445"/>
      <c r="K864" s="445"/>
      <c r="L864" s="445"/>
    </row>
    <row r="865" spans="1:12" hidden="1" x14ac:dyDescent="0.2">
      <c r="A865" s="163"/>
      <c r="B865" s="455"/>
      <c r="C865" s="456"/>
      <c r="D865" s="456"/>
      <c r="E865" s="456"/>
      <c r="F865" s="456"/>
      <c r="G865" s="457"/>
      <c r="H865" s="455"/>
      <c r="I865" s="457"/>
      <c r="J865" s="445"/>
      <c r="K865" s="445"/>
      <c r="L865" s="445"/>
    </row>
    <row r="866" spans="1:12" hidden="1" x14ac:dyDescent="0.2">
      <c r="A866" s="163"/>
      <c r="B866" s="455"/>
      <c r="C866" s="456"/>
      <c r="D866" s="456"/>
      <c r="E866" s="456"/>
      <c r="F866" s="456"/>
      <c r="G866" s="457"/>
      <c r="H866" s="455"/>
      <c r="I866" s="457"/>
      <c r="J866" s="445"/>
      <c r="K866" s="445"/>
      <c r="L866" s="445"/>
    </row>
    <row r="867" spans="1:12" ht="12.75" hidden="1" customHeight="1" x14ac:dyDescent="0.2">
      <c r="A867" s="163"/>
      <c r="B867" s="455"/>
      <c r="C867" s="456"/>
      <c r="D867" s="456"/>
      <c r="E867" s="456"/>
      <c r="F867" s="456"/>
      <c r="G867" s="457"/>
      <c r="H867" s="455"/>
      <c r="I867" s="457"/>
      <c r="J867" s="445"/>
      <c r="K867" s="445"/>
      <c r="L867" s="445"/>
    </row>
    <row r="868" spans="1:12" x14ac:dyDescent="0.2">
      <c r="A868" s="163"/>
      <c r="B868" s="470" t="s">
        <v>182</v>
      </c>
      <c r="C868" s="471"/>
      <c r="D868" s="471"/>
      <c r="E868" s="471"/>
      <c r="F868" s="471"/>
      <c r="G868" s="472"/>
      <c r="H868" s="455" t="s">
        <v>299</v>
      </c>
      <c r="I868" s="457"/>
      <c r="J868" s="445"/>
      <c r="K868" s="445"/>
      <c r="L868" s="445"/>
    </row>
    <row r="869" spans="1:12" x14ac:dyDescent="0.2">
      <c r="A869" s="163"/>
      <c r="B869" s="455"/>
      <c r="C869" s="456"/>
      <c r="D869" s="456"/>
      <c r="E869" s="456"/>
      <c r="F869" s="456"/>
      <c r="G869" s="457"/>
      <c r="H869" s="455"/>
      <c r="I869" s="457"/>
      <c r="J869" s="445"/>
      <c r="K869" s="445"/>
      <c r="L869" s="445"/>
    </row>
    <row r="870" spans="1:12" x14ac:dyDescent="0.2">
      <c r="A870" s="163"/>
      <c r="B870" s="455"/>
      <c r="C870" s="456"/>
      <c r="D870" s="456"/>
      <c r="E870" s="456"/>
      <c r="F870" s="456"/>
      <c r="G870" s="457"/>
      <c r="H870" s="455"/>
      <c r="I870" s="457"/>
      <c r="J870" s="445"/>
      <c r="K870" s="445"/>
      <c r="L870" s="445"/>
    </row>
    <row r="871" spans="1:12" x14ac:dyDescent="0.2">
      <c r="A871" s="163"/>
      <c r="B871" s="455"/>
      <c r="C871" s="456"/>
      <c r="D871" s="456"/>
      <c r="E871" s="456"/>
      <c r="F871" s="456"/>
      <c r="G871" s="457"/>
      <c r="H871" s="455"/>
      <c r="I871" s="457"/>
      <c r="J871" s="445"/>
      <c r="K871" s="445"/>
      <c r="L871" s="445"/>
    </row>
    <row r="872" spans="1:12" x14ac:dyDescent="0.2">
      <c r="A872" s="163"/>
      <c r="B872" s="455"/>
      <c r="C872" s="456"/>
      <c r="D872" s="456"/>
      <c r="E872" s="456"/>
      <c r="F872" s="456"/>
      <c r="G872" s="457"/>
      <c r="H872" s="455"/>
      <c r="I872" s="457"/>
      <c r="J872" s="445"/>
      <c r="K872" s="445"/>
      <c r="L872" s="445"/>
    </row>
    <row r="873" spans="1:12" ht="13.5" customHeight="1" x14ac:dyDescent="0.2">
      <c r="A873" s="163"/>
      <c r="B873" s="455"/>
      <c r="C873" s="456"/>
      <c r="D873" s="456"/>
      <c r="E873" s="456"/>
      <c r="F873" s="456"/>
      <c r="G873" s="457"/>
      <c r="H873" s="455"/>
      <c r="I873" s="457"/>
      <c r="J873" s="445"/>
      <c r="K873" s="445"/>
      <c r="L873" s="445"/>
    </row>
    <row r="874" spans="1:12" ht="13.5" customHeight="1" x14ac:dyDescent="0.2">
      <c r="A874" s="163"/>
      <c r="B874" s="455"/>
      <c r="C874" s="456"/>
      <c r="D874" s="456"/>
      <c r="E874" s="456"/>
      <c r="F874" s="456"/>
      <c r="G874" s="457"/>
      <c r="H874" s="455"/>
      <c r="I874" s="457"/>
      <c r="J874" s="445"/>
      <c r="K874" s="445"/>
      <c r="L874" s="445"/>
    </row>
    <row r="875" spans="1:12" x14ac:dyDescent="0.2">
      <c r="A875" s="163"/>
      <c r="B875" s="455"/>
      <c r="C875" s="456"/>
      <c r="D875" s="456"/>
      <c r="E875" s="456"/>
      <c r="F875" s="456"/>
      <c r="G875" s="457"/>
      <c r="H875" s="455"/>
      <c r="I875" s="457"/>
      <c r="J875" s="445"/>
      <c r="K875" s="445"/>
      <c r="L875" s="445"/>
    </row>
    <row r="876" spans="1:12" x14ac:dyDescent="0.2">
      <c r="A876" s="163"/>
      <c r="B876" s="455"/>
      <c r="C876" s="456"/>
      <c r="D876" s="456"/>
      <c r="E876" s="456"/>
      <c r="F876" s="456"/>
      <c r="G876" s="457"/>
      <c r="H876" s="455"/>
      <c r="I876" s="457"/>
      <c r="J876" s="445"/>
      <c r="K876" s="445"/>
      <c r="L876" s="445"/>
    </row>
    <row r="877" spans="1:12" x14ac:dyDescent="0.2">
      <c r="A877" s="163"/>
      <c r="B877" s="519"/>
      <c r="C877" s="524"/>
      <c r="D877" s="524"/>
      <c r="E877" s="524"/>
      <c r="F877" s="524"/>
      <c r="G877" s="520"/>
      <c r="H877" s="455"/>
      <c r="I877" s="457"/>
      <c r="J877" s="445"/>
      <c r="K877" s="445"/>
      <c r="L877" s="445"/>
    </row>
    <row r="878" spans="1:12" x14ac:dyDescent="0.2">
      <c r="A878" s="163"/>
      <c r="B878" s="455" t="s">
        <v>183</v>
      </c>
      <c r="C878" s="456"/>
      <c r="D878" s="456"/>
      <c r="E878" s="456"/>
      <c r="F878" s="456"/>
      <c r="G878" s="457"/>
      <c r="H878" s="559"/>
      <c r="I878" s="560"/>
      <c r="J878" s="445"/>
      <c r="K878" s="445"/>
      <c r="L878" s="445"/>
    </row>
    <row r="879" spans="1:12" x14ac:dyDescent="0.2">
      <c r="A879" s="163"/>
      <c r="B879" s="455"/>
      <c r="C879" s="456"/>
      <c r="D879" s="456"/>
      <c r="E879" s="456"/>
      <c r="F879" s="456"/>
      <c r="G879" s="457"/>
      <c r="H879" s="559"/>
      <c r="I879" s="560"/>
      <c r="J879" s="445"/>
      <c r="K879" s="445"/>
      <c r="L879" s="445"/>
    </row>
    <row r="880" spans="1:12" x14ac:dyDescent="0.2">
      <c r="A880" s="163"/>
      <c r="B880" s="455"/>
      <c r="C880" s="456"/>
      <c r="D880" s="456"/>
      <c r="E880" s="456"/>
      <c r="F880" s="456"/>
      <c r="G880" s="457"/>
      <c r="H880" s="559"/>
      <c r="I880" s="560"/>
      <c r="J880" s="445"/>
      <c r="K880" s="445"/>
      <c r="L880" s="445"/>
    </row>
    <row r="881" spans="1:12" x14ac:dyDescent="0.2">
      <c r="A881" s="163"/>
      <c r="B881" s="455"/>
      <c r="C881" s="456"/>
      <c r="D881" s="456"/>
      <c r="E881" s="456"/>
      <c r="F881" s="456"/>
      <c r="G881" s="457"/>
      <c r="H881" s="559"/>
      <c r="I881" s="560"/>
      <c r="J881" s="445"/>
      <c r="K881" s="445"/>
      <c r="L881" s="445"/>
    </row>
    <row r="882" spans="1:12" x14ac:dyDescent="0.2">
      <c r="A882" s="163"/>
      <c r="B882" s="455"/>
      <c r="C882" s="456"/>
      <c r="D882" s="456"/>
      <c r="E882" s="456"/>
      <c r="F882" s="456"/>
      <c r="G882" s="457"/>
      <c r="H882" s="559"/>
      <c r="I882" s="560"/>
      <c r="J882" s="445"/>
      <c r="K882" s="445"/>
      <c r="L882" s="445"/>
    </row>
    <row r="883" spans="1:12" x14ac:dyDescent="0.2">
      <c r="A883" s="163"/>
      <c r="B883" s="455"/>
      <c r="C883" s="456"/>
      <c r="D883" s="456"/>
      <c r="E883" s="456"/>
      <c r="F883" s="456"/>
      <c r="G883" s="457"/>
      <c r="H883" s="559"/>
      <c r="I883" s="560"/>
      <c r="J883" s="445"/>
      <c r="K883" s="445"/>
      <c r="L883" s="445"/>
    </row>
    <row r="884" spans="1:12" x14ac:dyDescent="0.2">
      <c r="A884" s="163"/>
      <c r="B884" s="458"/>
      <c r="C884" s="459"/>
      <c r="D884" s="459"/>
      <c r="E884" s="459"/>
      <c r="F884" s="459"/>
      <c r="G884" s="460"/>
      <c r="H884" s="561"/>
      <c r="I884" s="562"/>
      <c r="J884" s="442"/>
      <c r="K884" s="442"/>
      <c r="L884" s="442"/>
    </row>
    <row r="885" spans="1:12" x14ac:dyDescent="0.2">
      <c r="A885" s="163"/>
      <c r="B885" s="495" t="s">
        <v>606</v>
      </c>
      <c r="C885" s="496"/>
      <c r="D885" s="496"/>
      <c r="E885" s="496"/>
      <c r="F885" s="496"/>
      <c r="G885" s="497"/>
      <c r="H885" s="495" t="s">
        <v>553</v>
      </c>
      <c r="I885" s="497"/>
      <c r="J885" s="444" t="s">
        <v>16</v>
      </c>
      <c r="K885" s="444" t="s">
        <v>16</v>
      </c>
      <c r="L885" s="444" t="s">
        <v>16</v>
      </c>
    </row>
    <row r="886" spans="1:12" x14ac:dyDescent="0.2">
      <c r="A886" s="163"/>
      <c r="B886" s="455"/>
      <c r="C886" s="456"/>
      <c r="D886" s="456"/>
      <c r="E886" s="456"/>
      <c r="F886" s="456"/>
      <c r="G886" s="457"/>
      <c r="H886" s="455"/>
      <c r="I886" s="457"/>
      <c r="J886" s="445"/>
      <c r="K886" s="445"/>
      <c r="L886" s="445"/>
    </row>
    <row r="887" spans="1:12" x14ac:dyDescent="0.2">
      <c r="A887" s="163"/>
      <c r="B887" s="455"/>
      <c r="C887" s="456"/>
      <c r="D887" s="456"/>
      <c r="E887" s="456"/>
      <c r="F887" s="456"/>
      <c r="G887" s="457"/>
      <c r="H887" s="455"/>
      <c r="I887" s="457"/>
      <c r="J887" s="445"/>
      <c r="K887" s="445"/>
      <c r="L887" s="445"/>
    </row>
    <row r="888" spans="1:12" x14ac:dyDescent="0.2">
      <c r="A888" s="163"/>
      <c r="B888" s="455"/>
      <c r="C888" s="456"/>
      <c r="D888" s="456"/>
      <c r="E888" s="456"/>
      <c r="F888" s="456"/>
      <c r="G888" s="457"/>
      <c r="H888" s="455"/>
      <c r="I888" s="457"/>
      <c r="J888" s="445"/>
      <c r="K888" s="445"/>
      <c r="L888" s="445"/>
    </row>
    <row r="889" spans="1:12" x14ac:dyDescent="0.2">
      <c r="A889" s="163"/>
      <c r="B889" s="455"/>
      <c r="C889" s="456"/>
      <c r="D889" s="456"/>
      <c r="E889" s="456"/>
      <c r="F889" s="456"/>
      <c r="G889" s="457"/>
      <c r="H889" s="455"/>
      <c r="I889" s="457"/>
      <c r="J889" s="445"/>
      <c r="K889" s="445"/>
      <c r="L889" s="445"/>
    </row>
    <row r="890" spans="1:12" x14ac:dyDescent="0.2">
      <c r="A890" s="163"/>
      <c r="B890" s="455"/>
      <c r="C890" s="456"/>
      <c r="D890" s="456"/>
      <c r="E890" s="456"/>
      <c r="F890" s="456"/>
      <c r="G890" s="457"/>
      <c r="H890" s="455"/>
      <c r="I890" s="457"/>
      <c r="J890" s="445"/>
      <c r="K890" s="445"/>
      <c r="L890" s="445"/>
    </row>
    <row r="891" spans="1:12" x14ac:dyDescent="0.2">
      <c r="A891" s="163"/>
      <c r="B891" s="455"/>
      <c r="C891" s="456"/>
      <c r="D891" s="456"/>
      <c r="E891" s="456"/>
      <c r="F891" s="456"/>
      <c r="G891" s="457"/>
      <c r="H891" s="455"/>
      <c r="I891" s="457"/>
      <c r="J891" s="445"/>
      <c r="K891" s="445"/>
      <c r="L891" s="445"/>
    </row>
    <row r="892" spans="1:12" x14ac:dyDescent="0.2">
      <c r="A892" s="163"/>
      <c r="B892" s="455"/>
      <c r="C892" s="456"/>
      <c r="D892" s="456"/>
      <c r="E892" s="456"/>
      <c r="F892" s="456"/>
      <c r="G892" s="457"/>
      <c r="H892" s="455"/>
      <c r="I892" s="457"/>
      <c r="J892" s="445"/>
      <c r="K892" s="445"/>
      <c r="L892" s="445"/>
    </row>
    <row r="893" spans="1:12" x14ac:dyDescent="0.2">
      <c r="A893" s="163"/>
      <c r="B893" s="455"/>
      <c r="C893" s="456"/>
      <c r="D893" s="456"/>
      <c r="E893" s="456"/>
      <c r="F893" s="456"/>
      <c r="G893" s="457"/>
      <c r="H893" s="455"/>
      <c r="I893" s="457"/>
      <c r="J893" s="445"/>
      <c r="K893" s="445"/>
      <c r="L893" s="445"/>
    </row>
    <row r="894" spans="1:12" x14ac:dyDescent="0.2">
      <c r="A894" s="163"/>
      <c r="B894" s="470" t="s">
        <v>234</v>
      </c>
      <c r="C894" s="471"/>
      <c r="D894" s="471"/>
      <c r="E894" s="471"/>
      <c r="F894" s="471"/>
      <c r="G894" s="472"/>
      <c r="H894" s="470"/>
      <c r="I894" s="472"/>
      <c r="J894" s="449" t="s">
        <v>185</v>
      </c>
      <c r="K894" s="449" t="s">
        <v>16</v>
      </c>
      <c r="L894" s="449" t="s">
        <v>185</v>
      </c>
    </row>
    <row r="895" spans="1:12" x14ac:dyDescent="0.2">
      <c r="A895" s="163"/>
      <c r="B895" s="455"/>
      <c r="C895" s="456"/>
      <c r="D895" s="456"/>
      <c r="E895" s="456"/>
      <c r="F895" s="456"/>
      <c r="G895" s="457"/>
      <c r="H895" s="455"/>
      <c r="I895" s="457"/>
      <c r="J895" s="445"/>
      <c r="K895" s="445"/>
      <c r="L895" s="445"/>
    </row>
    <row r="896" spans="1:12" x14ac:dyDescent="0.2">
      <c r="A896" s="163"/>
      <c r="B896" s="455"/>
      <c r="C896" s="456"/>
      <c r="D896" s="456"/>
      <c r="E896" s="456"/>
      <c r="F896" s="456"/>
      <c r="G896" s="457"/>
      <c r="H896" s="455"/>
      <c r="I896" s="457"/>
      <c r="J896" s="445"/>
      <c r="K896" s="445"/>
      <c r="L896" s="445"/>
    </row>
    <row r="897" spans="1:12" x14ac:dyDescent="0.2">
      <c r="A897" s="163"/>
      <c r="B897" s="455"/>
      <c r="C897" s="456"/>
      <c r="D897" s="456"/>
      <c r="E897" s="456"/>
      <c r="F897" s="456"/>
      <c r="G897" s="457"/>
      <c r="H897" s="455"/>
      <c r="I897" s="457"/>
      <c r="J897" s="445"/>
      <c r="K897" s="445"/>
      <c r="L897" s="445"/>
    </row>
    <row r="898" spans="1:12" x14ac:dyDescent="0.2">
      <c r="A898" s="163"/>
      <c r="B898" s="456"/>
      <c r="C898" s="456"/>
      <c r="D898" s="456"/>
      <c r="E898" s="456"/>
      <c r="F898" s="456"/>
      <c r="G898" s="457"/>
      <c r="H898" s="455"/>
      <c r="I898" s="457"/>
      <c r="J898" s="445"/>
      <c r="K898" s="445"/>
      <c r="L898" s="445"/>
    </row>
    <row r="899" spans="1:12" ht="13.5" customHeight="1" x14ac:dyDescent="0.2">
      <c r="A899" s="163"/>
      <c r="B899" s="456"/>
      <c r="C899" s="456"/>
      <c r="D899" s="456"/>
      <c r="E899" s="456"/>
      <c r="F899" s="456"/>
      <c r="G899" s="457"/>
      <c r="H899" s="455"/>
      <c r="I899" s="457"/>
      <c r="J899" s="445"/>
      <c r="K899" s="445"/>
      <c r="L899" s="445"/>
    </row>
    <row r="900" spans="1:12" x14ac:dyDescent="0.2">
      <c r="A900" s="163"/>
      <c r="B900" s="456"/>
      <c r="C900" s="456"/>
      <c r="D900" s="456"/>
      <c r="E900" s="456"/>
      <c r="F900" s="456"/>
      <c r="G900" s="457"/>
      <c r="H900" s="455"/>
      <c r="I900" s="457"/>
      <c r="J900" s="445"/>
      <c r="K900" s="445"/>
      <c r="L900" s="445"/>
    </row>
    <row r="901" spans="1:12" x14ac:dyDescent="0.2">
      <c r="A901" s="163"/>
      <c r="B901" s="456"/>
      <c r="C901" s="456"/>
      <c r="D901" s="456"/>
      <c r="E901" s="456"/>
      <c r="F901" s="456"/>
      <c r="G901" s="457"/>
      <c r="H901" s="455"/>
      <c r="I901" s="457"/>
      <c r="J901" s="445"/>
      <c r="K901" s="445"/>
      <c r="L901" s="445"/>
    </row>
    <row r="902" spans="1:12" ht="13.5" customHeight="1" x14ac:dyDescent="0.2">
      <c r="A902" s="163"/>
      <c r="B902" s="456"/>
      <c r="C902" s="456"/>
      <c r="D902" s="456"/>
      <c r="E902" s="456"/>
      <c r="F902" s="456"/>
      <c r="G902" s="457"/>
      <c r="H902" s="455"/>
      <c r="I902" s="457"/>
      <c r="J902" s="445"/>
      <c r="K902" s="445"/>
      <c r="L902" s="445"/>
    </row>
    <row r="903" spans="1:12" x14ac:dyDescent="0.2">
      <c r="A903" s="163"/>
      <c r="B903" s="455"/>
      <c r="C903" s="456"/>
      <c r="D903" s="456"/>
      <c r="E903" s="456"/>
      <c r="F903" s="456"/>
      <c r="G903" s="457"/>
      <c r="H903" s="455"/>
      <c r="I903" s="457"/>
      <c r="J903" s="445"/>
      <c r="K903" s="445"/>
      <c r="L903" s="445"/>
    </row>
    <row r="904" spans="1:12" x14ac:dyDescent="0.2">
      <c r="A904" s="163"/>
      <c r="B904" s="455"/>
      <c r="C904" s="456"/>
      <c r="D904" s="456"/>
      <c r="E904" s="456"/>
      <c r="F904" s="456"/>
      <c r="G904" s="457"/>
      <c r="H904" s="455"/>
      <c r="I904" s="457"/>
      <c r="J904" s="445"/>
      <c r="K904" s="445"/>
      <c r="L904" s="445"/>
    </row>
    <row r="905" spans="1:12" x14ac:dyDescent="0.2">
      <c r="A905" s="163"/>
      <c r="B905" s="455"/>
      <c r="C905" s="456"/>
      <c r="D905" s="456"/>
      <c r="E905" s="456"/>
      <c r="F905" s="456"/>
      <c r="G905" s="457"/>
      <c r="H905" s="455"/>
      <c r="I905" s="457"/>
      <c r="J905" s="445"/>
      <c r="K905" s="445"/>
      <c r="L905" s="445"/>
    </row>
    <row r="906" spans="1:12" x14ac:dyDescent="0.2">
      <c r="A906" s="163"/>
      <c r="B906" s="455"/>
      <c r="C906" s="456"/>
      <c r="D906" s="456"/>
      <c r="E906" s="456"/>
      <c r="F906" s="456"/>
      <c r="G906" s="457"/>
      <c r="H906" s="455"/>
      <c r="I906" s="457"/>
      <c r="J906" s="445"/>
      <c r="K906" s="445"/>
      <c r="L906" s="445"/>
    </row>
    <row r="907" spans="1:12" x14ac:dyDescent="0.2">
      <c r="A907" s="163"/>
      <c r="B907" s="455"/>
      <c r="C907" s="456"/>
      <c r="D907" s="456"/>
      <c r="E907" s="456"/>
      <c r="F907" s="456"/>
      <c r="G907" s="457"/>
      <c r="H907" s="455"/>
      <c r="I907" s="457"/>
      <c r="J907" s="445"/>
      <c r="K907" s="445"/>
      <c r="L907" s="445"/>
    </row>
    <row r="908" spans="1:12" x14ac:dyDescent="0.2">
      <c r="A908" s="163"/>
      <c r="B908" s="455"/>
      <c r="C908" s="456"/>
      <c r="D908" s="456"/>
      <c r="E908" s="456"/>
      <c r="F908" s="456"/>
      <c r="G908" s="457"/>
      <c r="H908" s="455"/>
      <c r="I908" s="457"/>
      <c r="J908" s="445"/>
      <c r="K908" s="445"/>
      <c r="L908" s="445"/>
    </row>
    <row r="909" spans="1:12" x14ac:dyDescent="0.2">
      <c r="A909" s="163"/>
      <c r="B909" s="455"/>
      <c r="C909" s="456"/>
      <c r="D909" s="456"/>
      <c r="E909" s="456"/>
      <c r="F909" s="456"/>
      <c r="G909" s="457"/>
      <c r="H909" s="455"/>
      <c r="I909" s="457"/>
      <c r="J909" s="445"/>
      <c r="K909" s="445"/>
      <c r="L909" s="445"/>
    </row>
    <row r="910" spans="1:12" x14ac:dyDescent="0.2">
      <c r="A910" s="163"/>
      <c r="B910" s="455"/>
      <c r="C910" s="456"/>
      <c r="D910" s="456"/>
      <c r="E910" s="456"/>
      <c r="F910" s="456"/>
      <c r="G910" s="457"/>
      <c r="H910" s="455"/>
      <c r="I910" s="457"/>
      <c r="J910" s="445"/>
      <c r="K910" s="445"/>
      <c r="L910" s="445"/>
    </row>
    <row r="911" spans="1:12" x14ac:dyDescent="0.2">
      <c r="A911" s="163"/>
      <c r="B911" s="455"/>
      <c r="C911" s="456"/>
      <c r="D911" s="456"/>
      <c r="E911" s="456"/>
      <c r="F911" s="456"/>
      <c r="G911" s="457"/>
      <c r="H911" s="455"/>
      <c r="I911" s="457"/>
      <c r="J911" s="445"/>
      <c r="K911" s="445"/>
      <c r="L911" s="445"/>
    </row>
    <row r="912" spans="1:12" x14ac:dyDescent="0.2">
      <c r="A912" s="164"/>
      <c r="B912" s="458"/>
      <c r="C912" s="459"/>
      <c r="D912" s="459"/>
      <c r="E912" s="459"/>
      <c r="F912" s="459"/>
      <c r="G912" s="460"/>
      <c r="H912" s="458"/>
      <c r="I912" s="460"/>
      <c r="J912" s="442"/>
      <c r="K912" s="442"/>
      <c r="L912" s="442"/>
    </row>
    <row r="913" spans="1:22" ht="13.5" customHeight="1" x14ac:dyDescent="0.2">
      <c r="A913" s="165"/>
      <c r="B913" s="495" t="s">
        <v>555</v>
      </c>
      <c r="C913" s="496"/>
      <c r="D913" s="496"/>
      <c r="E913" s="496"/>
      <c r="F913" s="496"/>
      <c r="G913" s="497"/>
      <c r="H913" s="495"/>
      <c r="I913" s="497"/>
      <c r="J913" s="444" t="s">
        <v>16</v>
      </c>
      <c r="K913" s="444" t="s">
        <v>16</v>
      </c>
      <c r="L913" s="444" t="s">
        <v>16</v>
      </c>
      <c r="M913" s="17"/>
    </row>
    <row r="914" spans="1:22" x14ac:dyDescent="0.2">
      <c r="A914" s="163"/>
      <c r="B914" s="455"/>
      <c r="C914" s="456"/>
      <c r="D914" s="456"/>
      <c r="E914" s="456"/>
      <c r="F914" s="456"/>
      <c r="G914" s="457"/>
      <c r="H914" s="455"/>
      <c r="I914" s="457"/>
      <c r="J914" s="445"/>
      <c r="K914" s="445"/>
      <c r="L914" s="445"/>
      <c r="M914" s="17"/>
    </row>
    <row r="915" spans="1:22" x14ac:dyDescent="0.2">
      <c r="A915" s="163"/>
      <c r="B915" s="455"/>
      <c r="C915" s="456"/>
      <c r="D915" s="456"/>
      <c r="E915" s="456"/>
      <c r="F915" s="456"/>
      <c r="G915" s="457"/>
      <c r="H915" s="455"/>
      <c r="I915" s="457"/>
      <c r="J915" s="445"/>
      <c r="K915" s="445"/>
      <c r="L915" s="445"/>
      <c r="M915" s="17"/>
    </row>
    <row r="916" spans="1:22" ht="13.5" customHeight="1" x14ac:dyDescent="0.2">
      <c r="A916" s="163"/>
      <c r="B916" s="455"/>
      <c r="C916" s="456"/>
      <c r="D916" s="456"/>
      <c r="E916" s="456"/>
      <c r="F916" s="456"/>
      <c r="G916" s="457"/>
      <c r="H916" s="455"/>
      <c r="I916" s="457"/>
      <c r="J916" s="445"/>
      <c r="K916" s="445"/>
      <c r="L916" s="445"/>
      <c r="M916" s="17"/>
    </row>
    <row r="917" spans="1:22" x14ac:dyDescent="0.2">
      <c r="A917" s="163"/>
      <c r="B917" s="455"/>
      <c r="C917" s="456"/>
      <c r="D917" s="456"/>
      <c r="E917" s="456"/>
      <c r="F917" s="456"/>
      <c r="G917" s="457"/>
      <c r="H917" s="455"/>
      <c r="I917" s="457"/>
      <c r="J917" s="445"/>
      <c r="K917" s="445"/>
      <c r="L917" s="445"/>
      <c r="M917" s="17"/>
    </row>
    <row r="918" spans="1:22" x14ac:dyDescent="0.2">
      <c r="A918" s="163"/>
      <c r="B918" s="455"/>
      <c r="C918" s="456"/>
      <c r="D918" s="456"/>
      <c r="E918" s="456"/>
      <c r="F918" s="456"/>
      <c r="G918" s="457"/>
      <c r="H918" s="519"/>
      <c r="I918" s="520"/>
      <c r="J918" s="450"/>
      <c r="K918" s="445"/>
      <c r="L918" s="445"/>
      <c r="M918" s="17"/>
    </row>
    <row r="919" spans="1:22" s="14" customFormat="1" x14ac:dyDescent="0.2">
      <c r="A919" s="163"/>
      <c r="B919" s="470" t="s">
        <v>318</v>
      </c>
      <c r="C919" s="471"/>
      <c r="D919" s="471"/>
      <c r="E919" s="471"/>
      <c r="F919" s="471"/>
      <c r="G919" s="472"/>
      <c r="H919" s="143"/>
      <c r="I919" s="145"/>
      <c r="J919" s="175" t="s">
        <v>16</v>
      </c>
      <c r="K919" s="175" t="s">
        <v>16</v>
      </c>
      <c r="L919" s="175" t="s">
        <v>16</v>
      </c>
      <c r="M919" s="17"/>
      <c r="N919" s="15"/>
      <c r="O919" s="15"/>
      <c r="P919" s="15"/>
      <c r="Q919" s="15"/>
      <c r="R919" s="15"/>
      <c r="S919" s="15"/>
      <c r="T919" s="15"/>
      <c r="U919" s="15"/>
      <c r="V919" s="15"/>
    </row>
    <row r="920" spans="1:22" s="15" customFormat="1" x14ac:dyDescent="0.2">
      <c r="A920" s="163"/>
      <c r="B920" s="455"/>
      <c r="C920" s="456"/>
      <c r="D920" s="456"/>
      <c r="E920" s="456"/>
      <c r="F920" s="456"/>
      <c r="G920" s="457"/>
      <c r="H920" s="143"/>
      <c r="I920" s="145"/>
      <c r="J920" s="160"/>
      <c r="K920" s="160"/>
      <c r="L920" s="160"/>
      <c r="M920" s="17"/>
    </row>
    <row r="921" spans="1:22" s="16" customFormat="1" x14ac:dyDescent="0.2">
      <c r="A921" s="163"/>
      <c r="B921" s="458"/>
      <c r="C921" s="459"/>
      <c r="D921" s="459"/>
      <c r="E921" s="459"/>
      <c r="F921" s="459"/>
      <c r="G921" s="460"/>
      <c r="H921" s="150"/>
      <c r="I921" s="151"/>
      <c r="J921" s="176"/>
      <c r="K921" s="176"/>
      <c r="L921" s="176"/>
      <c r="M921" s="17"/>
      <c r="N921" s="15"/>
      <c r="O921" s="15"/>
      <c r="P921" s="15"/>
      <c r="Q921" s="15"/>
      <c r="R921" s="15"/>
      <c r="S921" s="15"/>
      <c r="T921" s="15"/>
      <c r="U921" s="15"/>
      <c r="V921" s="15"/>
    </row>
    <row r="922" spans="1:22" x14ac:dyDescent="0.2">
      <c r="A922" s="163"/>
      <c r="B922" s="495" t="s">
        <v>571</v>
      </c>
      <c r="C922" s="496"/>
      <c r="D922" s="496"/>
      <c r="E922" s="496"/>
      <c r="F922" s="496"/>
      <c r="G922" s="497"/>
      <c r="H922" s="495" t="s">
        <v>554</v>
      </c>
      <c r="I922" s="497"/>
      <c r="J922" s="444" t="s">
        <v>16</v>
      </c>
      <c r="K922" s="444" t="s">
        <v>16</v>
      </c>
      <c r="L922" s="444" t="s">
        <v>16</v>
      </c>
      <c r="M922" s="15"/>
    </row>
    <row r="923" spans="1:22" x14ac:dyDescent="0.2">
      <c r="A923" s="163"/>
      <c r="B923" s="455"/>
      <c r="C923" s="456"/>
      <c r="D923" s="456"/>
      <c r="E923" s="456"/>
      <c r="F923" s="456"/>
      <c r="G923" s="457"/>
      <c r="H923" s="455"/>
      <c r="I923" s="457"/>
      <c r="J923" s="445"/>
      <c r="K923" s="445"/>
      <c r="L923" s="445"/>
    </row>
    <row r="924" spans="1:22" x14ac:dyDescent="0.2">
      <c r="A924" s="163"/>
      <c r="B924" s="455"/>
      <c r="C924" s="456"/>
      <c r="D924" s="456"/>
      <c r="E924" s="456"/>
      <c r="F924" s="456"/>
      <c r="G924" s="457"/>
      <c r="H924" s="455"/>
      <c r="I924" s="457"/>
      <c r="J924" s="445"/>
      <c r="K924" s="445"/>
      <c r="L924" s="445"/>
      <c r="P924" s="15"/>
    </row>
    <row r="925" spans="1:22" x14ac:dyDescent="0.2">
      <c r="A925" s="163"/>
      <c r="B925" s="455"/>
      <c r="C925" s="456"/>
      <c r="D925" s="456"/>
      <c r="E925" s="456"/>
      <c r="F925" s="456"/>
      <c r="G925" s="457"/>
      <c r="H925" s="455"/>
      <c r="I925" s="457"/>
      <c r="J925" s="445"/>
      <c r="K925" s="445"/>
      <c r="L925" s="445"/>
    </row>
    <row r="926" spans="1:22" x14ac:dyDescent="0.2">
      <c r="A926" s="163"/>
      <c r="B926" s="455"/>
      <c r="C926" s="456"/>
      <c r="D926" s="456"/>
      <c r="E926" s="456"/>
      <c r="F926" s="456"/>
      <c r="G926" s="457"/>
      <c r="H926" s="455"/>
      <c r="I926" s="457"/>
      <c r="J926" s="445"/>
      <c r="K926" s="445"/>
      <c r="L926" s="445"/>
    </row>
    <row r="927" spans="1:22" x14ac:dyDescent="0.2">
      <c r="A927" s="163"/>
      <c r="B927" s="455"/>
      <c r="C927" s="456"/>
      <c r="D927" s="456"/>
      <c r="E927" s="456"/>
      <c r="F927" s="456"/>
      <c r="G927" s="457"/>
      <c r="H927" s="455"/>
      <c r="I927" s="457"/>
      <c r="J927" s="445"/>
      <c r="K927" s="445"/>
      <c r="L927" s="445"/>
    </row>
    <row r="928" spans="1:22" x14ac:dyDescent="0.2">
      <c r="A928" s="163"/>
      <c r="B928" s="455"/>
      <c r="C928" s="456"/>
      <c r="D928" s="456"/>
      <c r="E928" s="456"/>
      <c r="F928" s="456"/>
      <c r="G928" s="457"/>
      <c r="H928" s="455"/>
      <c r="I928" s="457"/>
      <c r="J928" s="445"/>
      <c r="K928" s="445"/>
      <c r="L928" s="445"/>
    </row>
    <row r="929" spans="1:12" ht="13.5" customHeight="1" x14ac:dyDescent="0.2">
      <c r="A929" s="163"/>
      <c r="B929" s="455"/>
      <c r="C929" s="456"/>
      <c r="D929" s="456"/>
      <c r="E929" s="456"/>
      <c r="F929" s="456"/>
      <c r="G929" s="457"/>
      <c r="H929" s="455"/>
      <c r="I929" s="457"/>
      <c r="J929" s="445"/>
      <c r="K929" s="445"/>
      <c r="L929" s="445"/>
    </row>
    <row r="930" spans="1:12" x14ac:dyDescent="0.2">
      <c r="A930" s="163"/>
      <c r="B930" s="455"/>
      <c r="C930" s="456"/>
      <c r="D930" s="456"/>
      <c r="E930" s="456"/>
      <c r="F930" s="456"/>
      <c r="G930" s="457"/>
      <c r="H930" s="455"/>
      <c r="I930" s="457"/>
      <c r="J930" s="445"/>
      <c r="K930" s="445"/>
      <c r="L930" s="445"/>
    </row>
    <row r="931" spans="1:12" x14ac:dyDescent="0.2">
      <c r="A931" s="163"/>
      <c r="B931" s="455"/>
      <c r="C931" s="456"/>
      <c r="D931" s="456"/>
      <c r="E931" s="456"/>
      <c r="F931" s="456"/>
      <c r="G931" s="457"/>
      <c r="H931" s="455"/>
      <c r="I931" s="457"/>
      <c r="J931" s="445"/>
      <c r="K931" s="445"/>
      <c r="L931" s="445"/>
    </row>
    <row r="932" spans="1:12" x14ac:dyDescent="0.2">
      <c r="A932" s="163"/>
      <c r="B932" s="519"/>
      <c r="C932" s="524"/>
      <c r="D932" s="524"/>
      <c r="E932" s="524"/>
      <c r="F932" s="524"/>
      <c r="G932" s="520"/>
      <c r="H932" s="519"/>
      <c r="I932" s="520"/>
      <c r="J932" s="445"/>
      <c r="K932" s="445"/>
      <c r="L932" s="450"/>
    </row>
    <row r="933" spans="1:12" x14ac:dyDescent="0.2">
      <c r="A933" s="163"/>
      <c r="B933" s="455" t="s">
        <v>317</v>
      </c>
      <c r="C933" s="456"/>
      <c r="D933" s="456"/>
      <c r="E933" s="456"/>
      <c r="F933" s="456"/>
      <c r="G933" s="457"/>
      <c r="H933" s="143"/>
      <c r="I933" s="145"/>
      <c r="J933" s="175" t="s">
        <v>16</v>
      </c>
      <c r="K933" s="175" t="s">
        <v>16</v>
      </c>
      <c r="L933" s="175" t="s">
        <v>16</v>
      </c>
    </row>
    <row r="934" spans="1:12" x14ac:dyDescent="0.2">
      <c r="A934" s="163"/>
      <c r="B934" s="455"/>
      <c r="C934" s="456"/>
      <c r="D934" s="456"/>
      <c r="E934" s="456"/>
      <c r="F934" s="456"/>
      <c r="G934" s="457"/>
      <c r="H934" s="143"/>
      <c r="I934" s="145"/>
      <c r="J934" s="160"/>
      <c r="K934" s="160"/>
      <c r="L934" s="160"/>
    </row>
    <row r="935" spans="1:12" x14ac:dyDescent="0.2">
      <c r="A935" s="163"/>
      <c r="B935" s="455"/>
      <c r="C935" s="456"/>
      <c r="D935" s="456"/>
      <c r="E935" s="456"/>
      <c r="F935" s="456"/>
      <c r="G935" s="457"/>
      <c r="H935" s="143"/>
      <c r="I935" s="145"/>
      <c r="J935" s="160"/>
      <c r="K935" s="160"/>
      <c r="L935" s="160"/>
    </row>
    <row r="936" spans="1:12" x14ac:dyDescent="0.2">
      <c r="A936" s="163"/>
      <c r="B936" s="455"/>
      <c r="C936" s="456"/>
      <c r="D936" s="456"/>
      <c r="E936" s="456"/>
      <c r="F936" s="456"/>
      <c r="G936" s="457"/>
      <c r="H936" s="143"/>
      <c r="I936" s="145"/>
      <c r="J936" s="160"/>
      <c r="K936" s="160"/>
      <c r="L936" s="160"/>
    </row>
    <row r="937" spans="1:12" x14ac:dyDescent="0.2">
      <c r="A937" s="163"/>
      <c r="B937" s="455"/>
      <c r="C937" s="456"/>
      <c r="D937" s="456"/>
      <c r="E937" s="456"/>
      <c r="F937" s="456"/>
      <c r="G937" s="457"/>
      <c r="H937" s="143"/>
      <c r="I937" s="145"/>
      <c r="J937" s="160"/>
      <c r="K937" s="160"/>
      <c r="L937" s="160"/>
    </row>
    <row r="938" spans="1:12" x14ac:dyDescent="0.2">
      <c r="A938" s="163"/>
      <c r="B938" s="455"/>
      <c r="C938" s="456"/>
      <c r="D938" s="456"/>
      <c r="E938" s="456"/>
      <c r="F938" s="456"/>
      <c r="G938" s="457"/>
      <c r="H938" s="143"/>
      <c r="I938" s="145"/>
      <c r="J938" s="160"/>
      <c r="K938" s="160"/>
      <c r="L938" s="160"/>
    </row>
    <row r="939" spans="1:12" ht="13.5" customHeight="1" x14ac:dyDescent="0.2">
      <c r="A939" s="163"/>
      <c r="B939" s="455"/>
      <c r="C939" s="456"/>
      <c r="D939" s="456"/>
      <c r="E939" s="456"/>
      <c r="F939" s="456"/>
      <c r="G939" s="457"/>
      <c r="H939" s="143"/>
      <c r="I939" s="145"/>
      <c r="J939" s="160"/>
      <c r="K939" s="160"/>
      <c r="L939" s="160"/>
    </row>
    <row r="940" spans="1:12" x14ac:dyDescent="0.2">
      <c r="A940" s="163"/>
      <c r="B940" s="455"/>
      <c r="C940" s="456"/>
      <c r="D940" s="456"/>
      <c r="E940" s="456"/>
      <c r="F940" s="456"/>
      <c r="G940" s="457"/>
      <c r="H940" s="143"/>
      <c r="I940" s="145"/>
      <c r="J940" s="160"/>
      <c r="K940" s="160"/>
      <c r="L940" s="160"/>
    </row>
    <row r="941" spans="1:12" x14ac:dyDescent="0.2">
      <c r="A941" s="163"/>
      <c r="B941" s="455"/>
      <c r="C941" s="456"/>
      <c r="D941" s="456"/>
      <c r="E941" s="456"/>
      <c r="F941" s="456"/>
      <c r="G941" s="457"/>
      <c r="H941" s="143"/>
      <c r="I941" s="145"/>
      <c r="J941" s="160"/>
      <c r="K941" s="160"/>
      <c r="L941" s="160"/>
    </row>
    <row r="942" spans="1:12" ht="13.5" customHeight="1" x14ac:dyDescent="0.2">
      <c r="A942" s="163"/>
      <c r="B942" s="455"/>
      <c r="C942" s="456"/>
      <c r="D942" s="456"/>
      <c r="E942" s="456"/>
      <c r="F942" s="456"/>
      <c r="G942" s="457"/>
      <c r="H942" s="143"/>
      <c r="I942" s="145"/>
      <c r="J942" s="160"/>
      <c r="K942" s="160"/>
      <c r="L942" s="160"/>
    </row>
    <row r="943" spans="1:12" x14ac:dyDescent="0.2">
      <c r="A943" s="163"/>
      <c r="B943" s="455"/>
      <c r="C943" s="456"/>
      <c r="D943" s="456"/>
      <c r="E943" s="456"/>
      <c r="F943" s="456"/>
      <c r="G943" s="457"/>
      <c r="H943" s="143"/>
      <c r="I943" s="145"/>
      <c r="J943" s="160"/>
      <c r="K943" s="160"/>
      <c r="L943" s="160"/>
    </row>
    <row r="944" spans="1:12" ht="13.5" customHeight="1" x14ac:dyDescent="0.2">
      <c r="A944" s="163"/>
      <c r="B944" s="455"/>
      <c r="C944" s="456"/>
      <c r="D944" s="456"/>
      <c r="E944" s="456"/>
      <c r="F944" s="456"/>
      <c r="G944" s="457"/>
      <c r="H944" s="143"/>
      <c r="I944" s="145"/>
      <c r="J944" s="160"/>
      <c r="K944" s="160"/>
      <c r="L944" s="160"/>
    </row>
    <row r="945" spans="1:12" ht="12.75" customHeight="1" x14ac:dyDescent="0.2">
      <c r="A945" s="163"/>
      <c r="B945" s="455"/>
      <c r="C945" s="456"/>
      <c r="D945" s="456"/>
      <c r="E945" s="456"/>
      <c r="F945" s="456"/>
      <c r="G945" s="457"/>
      <c r="H945" s="143"/>
      <c r="I945" s="145"/>
      <c r="J945" s="160"/>
      <c r="K945" s="160"/>
      <c r="L945" s="160"/>
    </row>
    <row r="946" spans="1:12" ht="13.5" hidden="1" customHeight="1" x14ac:dyDescent="0.2">
      <c r="A946" s="164"/>
      <c r="B946" s="455"/>
      <c r="C946" s="456"/>
      <c r="D946" s="456"/>
      <c r="E946" s="456"/>
      <c r="F946" s="456"/>
      <c r="G946" s="457"/>
      <c r="H946" s="143"/>
      <c r="I946" s="145"/>
      <c r="J946" s="179"/>
      <c r="K946" s="180"/>
      <c r="L946" s="160"/>
    </row>
    <row r="947" spans="1:12" hidden="1" x14ac:dyDescent="0.2">
      <c r="A947" s="466" t="s">
        <v>30</v>
      </c>
      <c r="B947" s="455"/>
      <c r="C947" s="456"/>
      <c r="D947" s="456"/>
      <c r="E947" s="456"/>
      <c r="F947" s="456"/>
      <c r="G947" s="457"/>
      <c r="H947" s="143"/>
      <c r="I947" s="145"/>
      <c r="J947" s="179"/>
      <c r="K947" s="180"/>
      <c r="L947" s="160"/>
    </row>
    <row r="948" spans="1:12" hidden="1" x14ac:dyDescent="0.2">
      <c r="A948" s="466"/>
      <c r="B948" s="455"/>
      <c r="C948" s="456"/>
      <c r="D948" s="456"/>
      <c r="E948" s="456"/>
      <c r="F948" s="456"/>
      <c r="G948" s="457"/>
      <c r="H948" s="143"/>
      <c r="I948" s="145"/>
      <c r="J948" s="179"/>
      <c r="K948" s="180"/>
      <c r="L948" s="160"/>
    </row>
    <row r="949" spans="1:12" hidden="1" x14ac:dyDescent="0.2">
      <c r="A949" s="466"/>
      <c r="B949" s="455"/>
      <c r="C949" s="456"/>
      <c r="D949" s="456"/>
      <c r="E949" s="456"/>
      <c r="F949" s="456"/>
      <c r="G949" s="457"/>
      <c r="H949" s="143"/>
      <c r="I949" s="145"/>
      <c r="J949" s="179"/>
      <c r="K949" s="180"/>
      <c r="L949" s="160"/>
    </row>
    <row r="950" spans="1:12" ht="13.5" hidden="1" customHeight="1" x14ac:dyDescent="0.2">
      <c r="A950" s="165" t="s">
        <v>56</v>
      </c>
      <c r="B950" s="455"/>
      <c r="C950" s="456"/>
      <c r="D950" s="456"/>
      <c r="E950" s="456"/>
      <c r="F950" s="456"/>
      <c r="G950" s="457"/>
      <c r="H950" s="143"/>
      <c r="I950" s="145"/>
      <c r="J950" s="179"/>
      <c r="K950" s="180"/>
      <c r="L950" s="160"/>
    </row>
    <row r="951" spans="1:12" ht="13.5" hidden="1" customHeight="1" x14ac:dyDescent="0.2">
      <c r="A951" s="163"/>
      <c r="B951" s="455"/>
      <c r="C951" s="456"/>
      <c r="D951" s="456"/>
      <c r="E951" s="456"/>
      <c r="F951" s="456"/>
      <c r="G951" s="457"/>
      <c r="H951" s="143"/>
      <c r="I951" s="145"/>
      <c r="J951" s="179"/>
      <c r="K951" s="180"/>
      <c r="L951" s="160"/>
    </row>
    <row r="952" spans="1:12" ht="13.5" hidden="1" customHeight="1" x14ac:dyDescent="0.2">
      <c r="A952" s="163"/>
      <c r="B952" s="455"/>
      <c r="C952" s="456"/>
      <c r="D952" s="456"/>
      <c r="E952" s="456"/>
      <c r="F952" s="456"/>
      <c r="G952" s="457"/>
      <c r="H952" s="143"/>
      <c r="I952" s="145"/>
      <c r="J952" s="179"/>
      <c r="K952" s="180"/>
      <c r="L952" s="160"/>
    </row>
    <row r="953" spans="1:12" ht="13.5" hidden="1" customHeight="1" x14ac:dyDescent="0.2">
      <c r="A953" s="163"/>
      <c r="B953" s="455"/>
      <c r="C953" s="456"/>
      <c r="D953" s="456"/>
      <c r="E953" s="456"/>
      <c r="F953" s="456"/>
      <c r="G953" s="457"/>
      <c r="H953" s="143"/>
      <c r="I953" s="145"/>
      <c r="J953" s="179"/>
      <c r="K953" s="180"/>
      <c r="L953" s="160"/>
    </row>
    <row r="954" spans="1:12" ht="13.5" hidden="1" customHeight="1" x14ac:dyDescent="0.2">
      <c r="A954" s="163"/>
      <c r="B954" s="455"/>
      <c r="C954" s="456"/>
      <c r="D954" s="456"/>
      <c r="E954" s="456"/>
      <c r="F954" s="456"/>
      <c r="G954" s="457"/>
      <c r="H954" s="143"/>
      <c r="I954" s="145"/>
      <c r="J954" s="179"/>
      <c r="K954" s="180"/>
      <c r="L954" s="160"/>
    </row>
    <row r="955" spans="1:12" ht="13.5" hidden="1" customHeight="1" x14ac:dyDescent="0.2">
      <c r="A955" s="163"/>
      <c r="B955" s="519"/>
      <c r="C955" s="524"/>
      <c r="D955" s="524"/>
      <c r="E955" s="524"/>
      <c r="F955" s="524"/>
      <c r="G955" s="520"/>
      <c r="H955" s="152"/>
      <c r="I955" s="145"/>
      <c r="J955" s="181"/>
      <c r="K955" s="180"/>
      <c r="L955" s="160"/>
    </row>
    <row r="956" spans="1:12" x14ac:dyDescent="0.2">
      <c r="A956" s="163"/>
      <c r="B956" s="470" t="s">
        <v>607</v>
      </c>
      <c r="C956" s="471"/>
      <c r="D956" s="471"/>
      <c r="E956" s="471"/>
      <c r="F956" s="471"/>
      <c r="G956" s="472"/>
      <c r="H956" s="153"/>
      <c r="I956" s="154"/>
      <c r="J956" s="175" t="s">
        <v>16</v>
      </c>
      <c r="K956" s="175" t="s">
        <v>16</v>
      </c>
      <c r="L956" s="175" t="s">
        <v>16</v>
      </c>
    </row>
    <row r="957" spans="1:12" x14ac:dyDescent="0.2">
      <c r="A957" s="163"/>
      <c r="B957" s="455"/>
      <c r="C957" s="456"/>
      <c r="D957" s="456"/>
      <c r="E957" s="456"/>
      <c r="F957" s="456"/>
      <c r="G957" s="457"/>
      <c r="H957" s="143"/>
      <c r="I957" s="145"/>
      <c r="J957" s="160"/>
      <c r="K957" s="160"/>
      <c r="L957" s="160"/>
    </row>
    <row r="958" spans="1:12" x14ac:dyDescent="0.2">
      <c r="A958" s="163"/>
      <c r="B958" s="455"/>
      <c r="C958" s="456"/>
      <c r="D958" s="456"/>
      <c r="E958" s="456"/>
      <c r="F958" s="456"/>
      <c r="G958" s="457"/>
      <c r="H958" s="143"/>
      <c r="I958" s="145"/>
      <c r="J958" s="160"/>
      <c r="K958" s="160"/>
      <c r="L958" s="160"/>
    </row>
    <row r="959" spans="1:12" x14ac:dyDescent="0.2">
      <c r="A959" s="163"/>
      <c r="B959" s="458"/>
      <c r="C959" s="459"/>
      <c r="D959" s="459"/>
      <c r="E959" s="459"/>
      <c r="F959" s="459"/>
      <c r="G959" s="460"/>
      <c r="H959" s="143"/>
      <c r="I959" s="145"/>
      <c r="J959" s="160"/>
      <c r="K959" s="160"/>
      <c r="L959" s="160"/>
    </row>
    <row r="960" spans="1:12" ht="14.5" customHeight="1" x14ac:dyDescent="0.2">
      <c r="A960" s="163"/>
      <c r="B960" s="495" t="s">
        <v>572</v>
      </c>
      <c r="C960" s="496"/>
      <c r="D960" s="496"/>
      <c r="E960" s="496"/>
      <c r="F960" s="496"/>
      <c r="G960" s="497"/>
      <c r="H960" s="495" t="s">
        <v>608</v>
      </c>
      <c r="I960" s="497"/>
      <c r="J960" s="444" t="s">
        <v>16</v>
      </c>
      <c r="K960" s="444" t="s">
        <v>16</v>
      </c>
      <c r="L960" s="444" t="s">
        <v>185</v>
      </c>
    </row>
    <row r="961" spans="1:12" ht="14.5" customHeight="1" x14ac:dyDescent="0.2">
      <c r="A961" s="163"/>
      <c r="B961" s="455"/>
      <c r="C961" s="456"/>
      <c r="D961" s="456"/>
      <c r="E961" s="456"/>
      <c r="F961" s="456"/>
      <c r="G961" s="457"/>
      <c r="H961" s="455"/>
      <c r="I961" s="457"/>
      <c r="J961" s="445"/>
      <c r="K961" s="445"/>
      <c r="L961" s="445"/>
    </row>
    <row r="962" spans="1:12" ht="14.5" customHeight="1" x14ac:dyDescent="0.2">
      <c r="A962" s="163"/>
      <c r="B962" s="455"/>
      <c r="C962" s="456"/>
      <c r="D962" s="456"/>
      <c r="E962" s="456"/>
      <c r="F962" s="456"/>
      <c r="G962" s="457"/>
      <c r="H962" s="455"/>
      <c r="I962" s="457"/>
      <c r="J962" s="445"/>
      <c r="K962" s="445"/>
      <c r="L962" s="445"/>
    </row>
    <row r="963" spans="1:12" ht="14.5" customHeight="1" x14ac:dyDescent="0.2">
      <c r="A963" s="163"/>
      <c r="B963" s="455"/>
      <c r="C963" s="456"/>
      <c r="D963" s="456"/>
      <c r="E963" s="456"/>
      <c r="F963" s="456"/>
      <c r="G963" s="457"/>
      <c r="H963" s="455"/>
      <c r="I963" s="457"/>
      <c r="J963" s="445"/>
      <c r="K963" s="445"/>
      <c r="L963" s="445"/>
    </row>
    <row r="964" spans="1:12" ht="14.5" customHeight="1" x14ac:dyDescent="0.2">
      <c r="A964" s="163"/>
      <c r="B964" s="455"/>
      <c r="C964" s="456"/>
      <c r="D964" s="456"/>
      <c r="E964" s="456"/>
      <c r="F964" s="456"/>
      <c r="G964" s="457"/>
      <c r="H964" s="455"/>
      <c r="I964" s="457"/>
      <c r="J964" s="445"/>
      <c r="K964" s="445"/>
      <c r="L964" s="445"/>
    </row>
    <row r="965" spans="1:12" ht="14.5" customHeight="1" x14ac:dyDescent="0.2">
      <c r="A965" s="163"/>
      <c r="B965" s="455"/>
      <c r="C965" s="456"/>
      <c r="D965" s="456"/>
      <c r="E965" s="456"/>
      <c r="F965" s="456"/>
      <c r="G965" s="457"/>
      <c r="H965" s="455"/>
      <c r="I965" s="457"/>
      <c r="J965" s="445"/>
      <c r="K965" s="445"/>
      <c r="L965" s="445"/>
    </row>
    <row r="966" spans="1:12" ht="14.5" customHeight="1" x14ac:dyDescent="0.2">
      <c r="A966" s="163"/>
      <c r="B966" s="455"/>
      <c r="C966" s="456"/>
      <c r="D966" s="456"/>
      <c r="E966" s="456"/>
      <c r="F966" s="456"/>
      <c r="G966" s="457"/>
      <c r="H966" s="455"/>
      <c r="I966" s="457"/>
      <c r="J966" s="445"/>
      <c r="K966" s="445"/>
      <c r="L966" s="445"/>
    </row>
    <row r="967" spans="1:12" ht="14.5" customHeight="1" x14ac:dyDescent="0.2">
      <c r="A967" s="163"/>
      <c r="B967" s="455"/>
      <c r="C967" s="456"/>
      <c r="D967" s="456"/>
      <c r="E967" s="456"/>
      <c r="F967" s="456"/>
      <c r="G967" s="457"/>
      <c r="H967" s="455"/>
      <c r="I967" s="457"/>
      <c r="J967" s="445"/>
      <c r="K967" s="445"/>
      <c r="L967" s="445"/>
    </row>
    <row r="968" spans="1:12" ht="14.5" customHeight="1" x14ac:dyDescent="0.2">
      <c r="A968" s="163"/>
      <c r="B968" s="455"/>
      <c r="C968" s="456"/>
      <c r="D968" s="456"/>
      <c r="E968" s="456"/>
      <c r="F968" s="456"/>
      <c r="G968" s="457"/>
      <c r="H968" s="455"/>
      <c r="I968" s="457"/>
      <c r="J968" s="445"/>
      <c r="K968" s="445"/>
      <c r="L968" s="445"/>
    </row>
    <row r="969" spans="1:12" ht="14.5" customHeight="1" x14ac:dyDescent="0.2">
      <c r="A969" s="163"/>
      <c r="B969" s="455"/>
      <c r="C969" s="456"/>
      <c r="D969" s="456"/>
      <c r="E969" s="456"/>
      <c r="F969" s="456"/>
      <c r="G969" s="457"/>
      <c r="H969" s="455"/>
      <c r="I969" s="457"/>
      <c r="J969" s="445"/>
      <c r="K969" s="445"/>
      <c r="L969" s="445"/>
    </row>
    <row r="970" spans="1:12" ht="14.5" customHeight="1" x14ac:dyDescent="0.2">
      <c r="A970" s="163"/>
      <c r="B970" s="455"/>
      <c r="C970" s="456"/>
      <c r="D970" s="456"/>
      <c r="E970" s="456"/>
      <c r="F970" s="456"/>
      <c r="G970" s="457"/>
      <c r="H970" s="455"/>
      <c r="I970" s="457"/>
      <c r="J970" s="445"/>
      <c r="K970" s="445"/>
      <c r="L970" s="445"/>
    </row>
    <row r="971" spans="1:12" ht="14.5" customHeight="1" x14ac:dyDescent="0.2">
      <c r="A971" s="163"/>
      <c r="B971" s="455"/>
      <c r="C971" s="456"/>
      <c r="D971" s="456"/>
      <c r="E971" s="456"/>
      <c r="F971" s="456"/>
      <c r="G971" s="457"/>
      <c r="H971" s="455"/>
      <c r="I971" s="457"/>
      <c r="J971" s="445"/>
      <c r="K971" s="445"/>
      <c r="L971" s="445"/>
    </row>
    <row r="972" spans="1:12" ht="14.5" customHeight="1" x14ac:dyDescent="0.2">
      <c r="A972" s="163"/>
      <c r="B972" s="455"/>
      <c r="C972" s="456"/>
      <c r="D972" s="456"/>
      <c r="E972" s="456"/>
      <c r="F972" s="456"/>
      <c r="G972" s="457"/>
      <c r="H972" s="455"/>
      <c r="I972" s="457"/>
      <c r="J972" s="445"/>
      <c r="K972" s="445"/>
      <c r="L972" s="445"/>
    </row>
    <row r="973" spans="1:12" ht="14.5" customHeight="1" x14ac:dyDescent="0.2">
      <c r="A973" s="163"/>
      <c r="B973" s="455"/>
      <c r="C973" s="456"/>
      <c r="D973" s="456"/>
      <c r="E973" s="456"/>
      <c r="F973" s="456"/>
      <c r="G973" s="457"/>
      <c r="H973" s="455"/>
      <c r="I973" s="457"/>
      <c r="J973" s="445"/>
      <c r="K973" s="445"/>
      <c r="L973" s="445"/>
    </row>
    <row r="974" spans="1:12" ht="14.5" customHeight="1" x14ac:dyDescent="0.2">
      <c r="A974" s="163"/>
      <c r="B974" s="455"/>
      <c r="C974" s="456"/>
      <c r="D974" s="456"/>
      <c r="E974" s="456"/>
      <c r="F974" s="456"/>
      <c r="G974" s="457"/>
      <c r="H974" s="455"/>
      <c r="I974" s="457"/>
      <c r="J974" s="445"/>
      <c r="K974" s="445"/>
      <c r="L974" s="445"/>
    </row>
    <row r="975" spans="1:12" ht="14.5" customHeight="1" x14ac:dyDescent="0.2">
      <c r="A975" s="164"/>
      <c r="B975" s="458"/>
      <c r="C975" s="459"/>
      <c r="D975" s="459"/>
      <c r="E975" s="459"/>
      <c r="F975" s="459"/>
      <c r="G975" s="460"/>
      <c r="H975" s="458"/>
      <c r="I975" s="460"/>
      <c r="J975" s="442"/>
      <c r="K975" s="442"/>
      <c r="L975" s="442"/>
    </row>
    <row r="976" spans="1:12" ht="17.25" customHeight="1" x14ac:dyDescent="0.2">
      <c r="A976" s="163"/>
      <c r="B976" s="495" t="s">
        <v>573</v>
      </c>
      <c r="C976" s="496"/>
      <c r="D976" s="496"/>
      <c r="E976" s="496"/>
      <c r="F976" s="496"/>
      <c r="G976" s="497"/>
      <c r="H976" s="495" t="s">
        <v>558</v>
      </c>
      <c r="I976" s="497"/>
      <c r="J976" s="444" t="s">
        <v>16</v>
      </c>
      <c r="K976" s="444" t="s">
        <v>185</v>
      </c>
      <c r="L976" s="444" t="s">
        <v>16</v>
      </c>
    </row>
    <row r="977" spans="1:12" x14ac:dyDescent="0.2">
      <c r="A977" s="163"/>
      <c r="B977" s="455"/>
      <c r="C977" s="456"/>
      <c r="D977" s="456"/>
      <c r="E977" s="456"/>
      <c r="F977" s="456"/>
      <c r="G977" s="457"/>
      <c r="H977" s="455"/>
      <c r="I977" s="457"/>
      <c r="J977" s="445"/>
      <c r="K977" s="445"/>
      <c r="L977" s="445"/>
    </row>
    <row r="978" spans="1:12" x14ac:dyDescent="0.2">
      <c r="A978" s="163"/>
      <c r="B978" s="455"/>
      <c r="C978" s="456"/>
      <c r="D978" s="456"/>
      <c r="E978" s="456"/>
      <c r="F978" s="456"/>
      <c r="G978" s="457"/>
      <c r="H978" s="455"/>
      <c r="I978" s="457"/>
      <c r="J978" s="445"/>
      <c r="K978" s="445"/>
      <c r="L978" s="445"/>
    </row>
    <row r="979" spans="1:12" x14ac:dyDescent="0.2">
      <c r="A979" s="163"/>
      <c r="B979" s="455"/>
      <c r="C979" s="456"/>
      <c r="D979" s="456"/>
      <c r="E979" s="456"/>
      <c r="F979" s="456"/>
      <c r="G979" s="457"/>
      <c r="H979" s="455"/>
      <c r="I979" s="457"/>
      <c r="J979" s="445"/>
      <c r="K979" s="445"/>
      <c r="L979" s="445"/>
    </row>
    <row r="980" spans="1:12" x14ac:dyDescent="0.2">
      <c r="A980" s="163"/>
      <c r="B980" s="455"/>
      <c r="C980" s="456"/>
      <c r="D980" s="456"/>
      <c r="E980" s="456"/>
      <c r="F980" s="456"/>
      <c r="G980" s="457"/>
      <c r="H980" s="455"/>
      <c r="I980" s="457"/>
      <c r="J980" s="445"/>
      <c r="K980" s="445"/>
      <c r="L980" s="445"/>
    </row>
    <row r="981" spans="1:12" ht="13.5" customHeight="1" x14ac:dyDescent="0.2">
      <c r="A981" s="163"/>
      <c r="B981" s="455"/>
      <c r="C981" s="456"/>
      <c r="D981" s="456"/>
      <c r="E981" s="456"/>
      <c r="F981" s="456"/>
      <c r="G981" s="457"/>
      <c r="H981" s="455"/>
      <c r="I981" s="457"/>
      <c r="J981" s="445"/>
      <c r="K981" s="445"/>
      <c r="L981" s="445"/>
    </row>
    <row r="982" spans="1:12" x14ac:dyDescent="0.2">
      <c r="A982" s="163"/>
      <c r="B982" s="455"/>
      <c r="C982" s="456"/>
      <c r="D982" s="456"/>
      <c r="E982" s="456"/>
      <c r="F982" s="456"/>
      <c r="G982" s="457"/>
      <c r="H982" s="455"/>
      <c r="I982" s="457"/>
      <c r="J982" s="445"/>
      <c r="K982" s="445"/>
      <c r="L982" s="445"/>
    </row>
    <row r="983" spans="1:12" ht="13.5" customHeight="1" x14ac:dyDescent="0.2">
      <c r="A983" s="163"/>
      <c r="B983" s="495" t="s">
        <v>574</v>
      </c>
      <c r="C983" s="496"/>
      <c r="D983" s="496"/>
      <c r="E983" s="496"/>
      <c r="F983" s="496"/>
      <c r="G983" s="497"/>
      <c r="H983" s="495" t="s">
        <v>559</v>
      </c>
      <c r="I983" s="515"/>
      <c r="J983" s="453"/>
      <c r="K983" s="453"/>
      <c r="L983" s="453"/>
    </row>
    <row r="984" spans="1:12" x14ac:dyDescent="0.2">
      <c r="A984" s="163"/>
      <c r="B984" s="455"/>
      <c r="C984" s="456"/>
      <c r="D984" s="456"/>
      <c r="E984" s="456"/>
      <c r="F984" s="456"/>
      <c r="G984" s="457"/>
      <c r="H984" s="488"/>
      <c r="I984" s="487"/>
      <c r="J984" s="446"/>
      <c r="K984" s="446"/>
      <c r="L984" s="446"/>
    </row>
    <row r="985" spans="1:12" x14ac:dyDescent="0.2">
      <c r="A985" s="163"/>
      <c r="B985" s="455"/>
      <c r="C985" s="456"/>
      <c r="D985" s="456"/>
      <c r="E985" s="456"/>
      <c r="F985" s="456"/>
      <c r="G985" s="457"/>
      <c r="H985" s="488"/>
      <c r="I985" s="487"/>
      <c r="J985" s="446"/>
      <c r="K985" s="446"/>
      <c r="L985" s="446"/>
    </row>
    <row r="986" spans="1:12" x14ac:dyDescent="0.2">
      <c r="A986" s="163"/>
      <c r="B986" s="455"/>
      <c r="C986" s="456"/>
      <c r="D986" s="456"/>
      <c r="E986" s="456"/>
      <c r="F986" s="456"/>
      <c r="G986" s="457"/>
      <c r="H986" s="488"/>
      <c r="I986" s="487"/>
      <c r="J986" s="446"/>
      <c r="K986" s="446"/>
      <c r="L986" s="446"/>
    </row>
    <row r="987" spans="1:12" x14ac:dyDescent="0.2">
      <c r="A987" s="163"/>
      <c r="B987" s="455"/>
      <c r="C987" s="456"/>
      <c r="D987" s="456"/>
      <c r="E987" s="456"/>
      <c r="F987" s="456"/>
      <c r="G987" s="457"/>
      <c r="H987" s="488"/>
      <c r="I987" s="487"/>
      <c r="J987" s="446"/>
      <c r="K987" s="446"/>
      <c r="L987" s="446"/>
    </row>
    <row r="988" spans="1:12" ht="22.5" customHeight="1" x14ac:dyDescent="0.2">
      <c r="A988" s="163"/>
      <c r="B988" s="455"/>
      <c r="C988" s="456"/>
      <c r="D988" s="456"/>
      <c r="E988" s="456"/>
      <c r="F988" s="456"/>
      <c r="G988" s="457"/>
      <c r="H988" s="488"/>
      <c r="I988" s="487"/>
      <c r="J988" s="446"/>
      <c r="K988" s="446"/>
      <c r="L988" s="446"/>
    </row>
    <row r="989" spans="1:12" x14ac:dyDescent="0.2">
      <c r="A989" s="163"/>
      <c r="B989" s="455"/>
      <c r="C989" s="456"/>
      <c r="D989" s="456"/>
      <c r="E989" s="456"/>
      <c r="F989" s="456"/>
      <c r="G989" s="457"/>
      <c r="H989" s="488"/>
      <c r="I989" s="487"/>
      <c r="J989" s="446"/>
      <c r="K989" s="446"/>
      <c r="L989" s="446"/>
    </row>
    <row r="990" spans="1:12" x14ac:dyDescent="0.2">
      <c r="A990" s="163"/>
      <c r="B990" s="455"/>
      <c r="C990" s="456"/>
      <c r="D990" s="456"/>
      <c r="E990" s="456"/>
      <c r="F990" s="456"/>
      <c r="G990" s="457"/>
      <c r="H990" s="488"/>
      <c r="I990" s="487"/>
      <c r="J990" s="446"/>
      <c r="K990" s="446"/>
      <c r="L990" s="446"/>
    </row>
    <row r="991" spans="1:12" x14ac:dyDescent="0.2">
      <c r="A991" s="163"/>
      <c r="B991" s="455"/>
      <c r="C991" s="456"/>
      <c r="D991" s="456"/>
      <c r="E991" s="456"/>
      <c r="F991" s="456"/>
      <c r="G991" s="457"/>
      <c r="H991" s="488"/>
      <c r="I991" s="487"/>
      <c r="J991" s="446"/>
      <c r="K991" s="446"/>
      <c r="L991" s="446"/>
    </row>
    <row r="992" spans="1:12" ht="13.5" customHeight="1" x14ac:dyDescent="0.2">
      <c r="A992" s="163"/>
      <c r="B992" s="455"/>
      <c r="C992" s="456"/>
      <c r="D992" s="456"/>
      <c r="E992" s="456"/>
      <c r="F992" s="456"/>
      <c r="G992" s="457"/>
      <c r="H992" s="488"/>
      <c r="I992" s="487"/>
      <c r="J992" s="446"/>
      <c r="K992" s="446"/>
      <c r="L992" s="446"/>
    </row>
    <row r="993" spans="1:12" x14ac:dyDescent="0.2">
      <c r="A993" s="163"/>
      <c r="B993" s="455"/>
      <c r="C993" s="456"/>
      <c r="D993" s="456"/>
      <c r="E993" s="456"/>
      <c r="F993" s="456"/>
      <c r="G993" s="457"/>
      <c r="H993" s="488"/>
      <c r="I993" s="487"/>
      <c r="J993" s="446"/>
      <c r="K993" s="446"/>
      <c r="L993" s="446"/>
    </row>
    <row r="994" spans="1:12" x14ac:dyDescent="0.2">
      <c r="A994" s="163"/>
      <c r="B994" s="455"/>
      <c r="C994" s="456"/>
      <c r="D994" s="456"/>
      <c r="E994" s="456"/>
      <c r="F994" s="456"/>
      <c r="G994" s="457"/>
      <c r="H994" s="488"/>
      <c r="I994" s="487"/>
      <c r="J994" s="446"/>
      <c r="K994" s="446"/>
      <c r="L994" s="446"/>
    </row>
    <row r="995" spans="1:12" x14ac:dyDescent="0.2">
      <c r="A995" s="163"/>
      <c r="B995" s="455"/>
      <c r="C995" s="456"/>
      <c r="D995" s="456"/>
      <c r="E995" s="456"/>
      <c r="F995" s="456"/>
      <c r="G995" s="457"/>
      <c r="H995" s="488"/>
      <c r="I995" s="487"/>
      <c r="J995" s="446"/>
      <c r="K995" s="446"/>
      <c r="L995" s="446"/>
    </row>
    <row r="996" spans="1:12" x14ac:dyDescent="0.2">
      <c r="A996" s="163"/>
      <c r="B996" s="455"/>
      <c r="C996" s="456"/>
      <c r="D996" s="456"/>
      <c r="E996" s="456"/>
      <c r="F996" s="456"/>
      <c r="G996" s="457"/>
      <c r="H996" s="488"/>
      <c r="I996" s="487"/>
      <c r="J996" s="446"/>
      <c r="K996" s="446"/>
      <c r="L996" s="446"/>
    </row>
    <row r="997" spans="1:12" x14ac:dyDescent="0.2">
      <c r="A997" s="163"/>
      <c r="B997" s="456"/>
      <c r="C997" s="456"/>
      <c r="D997" s="456"/>
      <c r="E997" s="456"/>
      <c r="F997" s="456"/>
      <c r="G997" s="457"/>
      <c r="H997" s="488"/>
      <c r="I997" s="487"/>
      <c r="J997" s="446"/>
      <c r="K997" s="446"/>
      <c r="L997" s="446"/>
    </row>
    <row r="998" spans="1:12" ht="13.5" customHeight="1" x14ac:dyDescent="0.2">
      <c r="A998" s="474"/>
      <c r="B998" s="456"/>
      <c r="C998" s="456"/>
      <c r="D998" s="456"/>
      <c r="E998" s="456"/>
      <c r="F998" s="456"/>
      <c r="G998" s="457"/>
      <c r="H998" s="488"/>
      <c r="I998" s="487"/>
      <c r="J998" s="446"/>
      <c r="K998" s="446"/>
      <c r="L998" s="446"/>
    </row>
    <row r="999" spans="1:12" x14ac:dyDescent="0.2">
      <c r="A999" s="474"/>
      <c r="B999" s="459"/>
      <c r="C999" s="459"/>
      <c r="D999" s="459"/>
      <c r="E999" s="459"/>
      <c r="F999" s="459"/>
      <c r="G999" s="460"/>
      <c r="H999" s="489"/>
      <c r="I999" s="491"/>
      <c r="J999" s="454"/>
      <c r="K999" s="454"/>
      <c r="L999" s="454"/>
    </row>
    <row r="1000" spans="1:12" ht="14" customHeight="1" x14ac:dyDescent="0.2">
      <c r="A1000" s="163"/>
      <c r="B1000" s="496" t="s">
        <v>575</v>
      </c>
      <c r="C1000" s="496"/>
      <c r="D1000" s="496"/>
      <c r="E1000" s="496"/>
      <c r="F1000" s="496"/>
      <c r="G1000" s="497"/>
      <c r="H1000" s="495" t="s">
        <v>560</v>
      </c>
      <c r="I1000" s="497"/>
      <c r="J1000" s="444" t="s">
        <v>16</v>
      </c>
      <c r="K1000" s="444" t="s">
        <v>16</v>
      </c>
      <c r="L1000" s="444" t="s">
        <v>16</v>
      </c>
    </row>
    <row r="1001" spans="1:12" ht="14" customHeight="1" x14ac:dyDescent="0.2">
      <c r="A1001" s="163"/>
      <c r="B1001" s="455"/>
      <c r="C1001" s="456"/>
      <c r="D1001" s="456"/>
      <c r="E1001" s="456"/>
      <c r="F1001" s="456"/>
      <c r="G1001" s="457"/>
      <c r="H1001" s="455"/>
      <c r="I1001" s="457"/>
      <c r="J1001" s="445"/>
      <c r="K1001" s="445"/>
      <c r="L1001" s="445"/>
    </row>
    <row r="1002" spans="1:12" ht="14" customHeight="1" x14ac:dyDescent="0.2">
      <c r="A1002" s="163"/>
      <c r="B1002" s="455"/>
      <c r="C1002" s="456"/>
      <c r="D1002" s="456"/>
      <c r="E1002" s="456"/>
      <c r="F1002" s="456"/>
      <c r="G1002" s="457"/>
      <c r="H1002" s="455"/>
      <c r="I1002" s="457"/>
      <c r="J1002" s="445"/>
      <c r="K1002" s="445"/>
      <c r="L1002" s="445"/>
    </row>
    <row r="1003" spans="1:12" ht="14" customHeight="1" x14ac:dyDescent="0.2">
      <c r="A1003" s="163"/>
      <c r="B1003" s="455"/>
      <c r="C1003" s="456"/>
      <c r="D1003" s="456"/>
      <c r="E1003" s="456"/>
      <c r="F1003" s="456"/>
      <c r="G1003" s="457"/>
      <c r="H1003" s="455"/>
      <c r="I1003" s="457"/>
      <c r="J1003" s="445"/>
      <c r="K1003" s="445"/>
      <c r="L1003" s="445"/>
    </row>
    <row r="1004" spans="1:12" ht="14" customHeight="1" x14ac:dyDescent="0.2">
      <c r="A1004" s="163"/>
      <c r="B1004" s="455"/>
      <c r="C1004" s="456"/>
      <c r="D1004" s="456"/>
      <c r="E1004" s="456"/>
      <c r="F1004" s="456"/>
      <c r="G1004" s="457"/>
      <c r="H1004" s="455"/>
      <c r="I1004" s="457"/>
      <c r="J1004" s="445"/>
      <c r="K1004" s="445"/>
      <c r="L1004" s="445"/>
    </row>
    <row r="1005" spans="1:12" ht="14" customHeight="1" x14ac:dyDescent="0.2">
      <c r="A1005" s="163"/>
      <c r="B1005" s="455"/>
      <c r="C1005" s="456"/>
      <c r="D1005" s="456"/>
      <c r="E1005" s="456"/>
      <c r="F1005" s="456"/>
      <c r="G1005" s="457"/>
      <c r="H1005" s="455"/>
      <c r="I1005" s="457"/>
      <c r="J1005" s="445"/>
      <c r="K1005" s="445"/>
      <c r="L1005" s="445"/>
    </row>
    <row r="1006" spans="1:12" ht="14" customHeight="1" x14ac:dyDescent="0.2">
      <c r="A1006" s="163"/>
      <c r="B1006" s="455"/>
      <c r="C1006" s="456"/>
      <c r="D1006" s="456"/>
      <c r="E1006" s="456"/>
      <c r="F1006" s="456"/>
      <c r="G1006" s="457"/>
      <c r="H1006" s="455"/>
      <c r="I1006" s="457"/>
      <c r="J1006" s="445"/>
      <c r="K1006" s="445"/>
      <c r="L1006" s="445"/>
    </row>
    <row r="1007" spans="1:12" ht="14" customHeight="1" x14ac:dyDescent="0.2">
      <c r="A1007" s="163"/>
      <c r="B1007" s="455"/>
      <c r="C1007" s="456"/>
      <c r="D1007" s="456"/>
      <c r="E1007" s="456"/>
      <c r="F1007" s="456"/>
      <c r="G1007" s="457"/>
      <c r="H1007" s="455"/>
      <c r="I1007" s="457"/>
      <c r="J1007" s="445"/>
      <c r="K1007" s="445"/>
      <c r="L1007" s="445"/>
    </row>
    <row r="1008" spans="1:12" ht="14" customHeight="1" x14ac:dyDescent="0.2">
      <c r="A1008" s="163"/>
      <c r="B1008" s="455"/>
      <c r="C1008" s="456"/>
      <c r="D1008" s="456"/>
      <c r="E1008" s="456"/>
      <c r="F1008" s="456"/>
      <c r="G1008" s="457"/>
      <c r="H1008" s="455"/>
      <c r="I1008" s="457"/>
      <c r="J1008" s="445"/>
      <c r="K1008" s="445"/>
      <c r="L1008" s="445"/>
    </row>
    <row r="1009" spans="1:12" ht="14" customHeight="1" x14ac:dyDescent="0.2">
      <c r="A1009" s="163"/>
      <c r="B1009" s="455"/>
      <c r="C1009" s="456"/>
      <c r="D1009" s="456"/>
      <c r="E1009" s="456"/>
      <c r="F1009" s="456"/>
      <c r="G1009" s="457"/>
      <c r="H1009" s="455"/>
      <c r="I1009" s="457"/>
      <c r="J1009" s="445"/>
      <c r="K1009" s="445"/>
      <c r="L1009" s="445"/>
    </row>
    <row r="1010" spans="1:12" ht="14" customHeight="1" x14ac:dyDescent="0.2">
      <c r="A1010" s="163"/>
      <c r="B1010" s="455"/>
      <c r="C1010" s="456"/>
      <c r="D1010" s="456"/>
      <c r="E1010" s="456"/>
      <c r="F1010" s="456"/>
      <c r="G1010" s="457"/>
      <c r="H1010" s="455"/>
      <c r="I1010" s="457"/>
      <c r="J1010" s="445"/>
      <c r="K1010" s="445"/>
      <c r="L1010" s="445"/>
    </row>
    <row r="1011" spans="1:12" ht="14" customHeight="1" x14ac:dyDescent="0.2">
      <c r="A1011" s="163"/>
      <c r="B1011" s="455"/>
      <c r="C1011" s="456"/>
      <c r="D1011" s="456"/>
      <c r="E1011" s="456"/>
      <c r="F1011" s="456"/>
      <c r="G1011" s="457"/>
      <c r="H1011" s="455"/>
      <c r="I1011" s="457"/>
      <c r="J1011" s="445"/>
      <c r="K1011" s="445"/>
      <c r="L1011" s="445"/>
    </row>
    <row r="1012" spans="1:12" ht="14" customHeight="1" x14ac:dyDescent="0.2">
      <c r="A1012" s="163"/>
      <c r="B1012" s="455"/>
      <c r="C1012" s="456"/>
      <c r="D1012" s="456"/>
      <c r="E1012" s="456"/>
      <c r="F1012" s="456"/>
      <c r="G1012" s="457"/>
      <c r="H1012" s="455"/>
      <c r="I1012" s="457"/>
      <c r="J1012" s="445"/>
      <c r="K1012" s="445"/>
      <c r="L1012" s="445"/>
    </row>
    <row r="1013" spans="1:12" ht="14" customHeight="1" x14ac:dyDescent="0.2">
      <c r="A1013" s="163"/>
      <c r="B1013" s="455"/>
      <c r="C1013" s="456"/>
      <c r="D1013" s="456"/>
      <c r="E1013" s="456"/>
      <c r="F1013" s="456"/>
      <c r="G1013" s="457"/>
      <c r="H1013" s="455"/>
      <c r="I1013" s="457"/>
      <c r="J1013" s="445"/>
      <c r="K1013" s="445"/>
      <c r="L1013" s="445"/>
    </row>
    <row r="1014" spans="1:12" ht="14" customHeight="1" x14ac:dyDescent="0.2">
      <c r="A1014" s="163"/>
      <c r="B1014" s="455"/>
      <c r="C1014" s="456"/>
      <c r="D1014" s="456"/>
      <c r="E1014" s="456"/>
      <c r="F1014" s="456"/>
      <c r="G1014" s="457"/>
      <c r="H1014" s="455"/>
      <c r="I1014" s="457"/>
      <c r="J1014" s="445"/>
      <c r="K1014" s="445"/>
      <c r="L1014" s="445"/>
    </row>
    <row r="1015" spans="1:12" ht="14" customHeight="1" x14ac:dyDescent="0.2">
      <c r="A1015" s="163"/>
      <c r="B1015" s="455"/>
      <c r="C1015" s="456"/>
      <c r="D1015" s="456"/>
      <c r="E1015" s="456"/>
      <c r="F1015" s="456"/>
      <c r="G1015" s="457"/>
      <c r="H1015" s="455"/>
      <c r="I1015" s="457"/>
      <c r="J1015" s="445"/>
      <c r="K1015" s="445"/>
      <c r="L1015" s="445"/>
    </row>
    <row r="1016" spans="1:12" ht="14" customHeight="1" x14ac:dyDescent="0.2">
      <c r="A1016" s="163"/>
      <c r="B1016" s="455"/>
      <c r="C1016" s="456"/>
      <c r="D1016" s="456"/>
      <c r="E1016" s="456"/>
      <c r="F1016" s="456"/>
      <c r="G1016" s="457"/>
      <c r="H1016" s="455"/>
      <c r="I1016" s="457"/>
      <c r="J1016" s="445"/>
      <c r="K1016" s="445"/>
      <c r="L1016" s="445"/>
    </row>
    <row r="1017" spans="1:12" ht="14" customHeight="1" x14ac:dyDescent="0.2">
      <c r="A1017" s="163"/>
      <c r="B1017" s="455"/>
      <c r="C1017" s="456"/>
      <c r="D1017" s="456"/>
      <c r="E1017" s="456"/>
      <c r="F1017" s="456"/>
      <c r="G1017" s="457"/>
      <c r="H1017" s="455"/>
      <c r="I1017" s="457"/>
      <c r="J1017" s="445"/>
      <c r="K1017" s="445"/>
      <c r="L1017" s="445"/>
    </row>
    <row r="1018" spans="1:12" ht="14" customHeight="1" x14ac:dyDescent="0.2">
      <c r="A1018" s="163"/>
      <c r="B1018" s="455"/>
      <c r="C1018" s="456"/>
      <c r="D1018" s="456"/>
      <c r="E1018" s="456"/>
      <c r="F1018" s="456"/>
      <c r="G1018" s="457"/>
      <c r="H1018" s="455"/>
      <c r="I1018" s="457"/>
      <c r="J1018" s="445"/>
      <c r="K1018" s="445"/>
      <c r="L1018" s="445"/>
    </row>
    <row r="1019" spans="1:12" ht="14" customHeight="1" x14ac:dyDescent="0.2">
      <c r="A1019" s="163"/>
      <c r="B1019" s="455"/>
      <c r="C1019" s="456"/>
      <c r="D1019" s="456"/>
      <c r="E1019" s="456"/>
      <c r="F1019" s="456"/>
      <c r="G1019" s="457"/>
      <c r="H1019" s="455"/>
      <c r="I1019" s="457"/>
      <c r="J1019" s="445"/>
      <c r="K1019" s="445"/>
      <c r="L1019" s="445"/>
    </row>
    <row r="1020" spans="1:12" ht="14" customHeight="1" x14ac:dyDescent="0.2">
      <c r="A1020" s="163"/>
      <c r="B1020" s="458"/>
      <c r="C1020" s="459"/>
      <c r="D1020" s="459"/>
      <c r="E1020" s="459"/>
      <c r="F1020" s="459"/>
      <c r="G1020" s="460"/>
      <c r="H1020" s="458"/>
      <c r="I1020" s="460"/>
      <c r="J1020" s="442"/>
      <c r="K1020" s="442"/>
      <c r="L1020" s="442"/>
    </row>
    <row r="1021" spans="1:12" x14ac:dyDescent="0.2">
      <c r="A1021" s="163"/>
      <c r="B1021" s="455" t="s">
        <v>576</v>
      </c>
      <c r="C1021" s="456"/>
      <c r="D1021" s="456"/>
      <c r="E1021" s="456"/>
      <c r="F1021" s="456"/>
      <c r="G1021" s="457"/>
      <c r="H1021" s="495" t="s">
        <v>561</v>
      </c>
      <c r="I1021" s="497"/>
      <c r="J1021" s="445" t="s">
        <v>16</v>
      </c>
      <c r="K1021" s="445" t="s">
        <v>185</v>
      </c>
      <c r="L1021" s="445" t="s">
        <v>16</v>
      </c>
    </row>
    <row r="1022" spans="1:12" x14ac:dyDescent="0.2">
      <c r="A1022" s="163"/>
      <c r="B1022" s="455"/>
      <c r="C1022" s="456"/>
      <c r="D1022" s="456"/>
      <c r="E1022" s="456"/>
      <c r="F1022" s="456"/>
      <c r="G1022" s="457"/>
      <c r="H1022" s="455"/>
      <c r="I1022" s="457"/>
      <c r="J1022" s="445"/>
      <c r="K1022" s="445"/>
      <c r="L1022" s="445"/>
    </row>
    <row r="1023" spans="1:12" x14ac:dyDescent="0.2">
      <c r="A1023" s="163"/>
      <c r="B1023" s="455"/>
      <c r="C1023" s="456"/>
      <c r="D1023" s="456"/>
      <c r="E1023" s="456"/>
      <c r="F1023" s="456"/>
      <c r="G1023" s="457"/>
      <c r="H1023" s="455"/>
      <c r="I1023" s="457"/>
      <c r="J1023" s="445"/>
      <c r="K1023" s="445"/>
      <c r="L1023" s="445"/>
    </row>
    <row r="1024" spans="1:12" x14ac:dyDescent="0.2">
      <c r="A1024" s="163"/>
      <c r="B1024" s="455"/>
      <c r="C1024" s="456"/>
      <c r="D1024" s="456"/>
      <c r="E1024" s="456"/>
      <c r="F1024" s="456"/>
      <c r="G1024" s="457"/>
      <c r="H1024" s="455"/>
      <c r="I1024" s="457"/>
      <c r="J1024" s="445"/>
      <c r="K1024" s="445"/>
      <c r="L1024" s="445"/>
    </row>
    <row r="1025" spans="1:14" x14ac:dyDescent="0.2">
      <c r="A1025" s="163"/>
      <c r="B1025" s="455"/>
      <c r="C1025" s="456"/>
      <c r="D1025" s="456"/>
      <c r="E1025" s="456"/>
      <c r="F1025" s="456"/>
      <c r="G1025" s="457"/>
      <c r="H1025" s="455"/>
      <c r="I1025" s="457"/>
      <c r="J1025" s="445"/>
      <c r="K1025" s="445"/>
      <c r="L1025" s="445"/>
    </row>
    <row r="1026" spans="1:14" x14ac:dyDescent="0.2">
      <c r="A1026" s="163"/>
      <c r="B1026" s="455"/>
      <c r="C1026" s="456"/>
      <c r="D1026" s="456"/>
      <c r="E1026" s="456"/>
      <c r="F1026" s="456"/>
      <c r="G1026" s="457"/>
      <c r="H1026" s="455"/>
      <c r="I1026" s="457"/>
      <c r="J1026" s="445"/>
      <c r="K1026" s="445"/>
      <c r="L1026" s="445"/>
      <c r="N1026" s="15"/>
    </row>
    <row r="1027" spans="1:14" x14ac:dyDescent="0.2">
      <c r="A1027" s="163"/>
      <c r="B1027" s="455"/>
      <c r="C1027" s="456"/>
      <c r="D1027" s="456"/>
      <c r="E1027" s="456"/>
      <c r="F1027" s="456"/>
      <c r="G1027" s="457"/>
      <c r="H1027" s="455"/>
      <c r="I1027" s="457"/>
      <c r="J1027" s="445"/>
      <c r="K1027" s="445"/>
      <c r="L1027" s="445"/>
    </row>
    <row r="1028" spans="1:14" x14ac:dyDescent="0.2">
      <c r="A1028" s="163"/>
      <c r="B1028" s="455"/>
      <c r="C1028" s="456"/>
      <c r="D1028" s="456"/>
      <c r="E1028" s="456"/>
      <c r="F1028" s="456"/>
      <c r="G1028" s="457"/>
      <c r="H1028" s="455"/>
      <c r="I1028" s="457"/>
      <c r="J1028" s="445"/>
      <c r="K1028" s="445"/>
      <c r="L1028" s="445"/>
    </row>
    <row r="1029" spans="1:14" ht="12" customHeight="1" x14ac:dyDescent="0.2">
      <c r="A1029" s="164"/>
      <c r="B1029" s="455"/>
      <c r="C1029" s="456"/>
      <c r="D1029" s="456"/>
      <c r="E1029" s="456"/>
      <c r="F1029" s="456"/>
      <c r="G1029" s="457"/>
      <c r="H1029" s="455"/>
      <c r="I1029" s="457"/>
      <c r="J1029" s="445"/>
      <c r="K1029" s="445"/>
      <c r="L1029" s="445"/>
    </row>
    <row r="1030" spans="1:14" ht="13.5" hidden="1" customHeight="1" x14ac:dyDescent="0.2">
      <c r="A1030" s="163"/>
      <c r="B1030" s="455"/>
      <c r="C1030" s="456"/>
      <c r="D1030" s="456"/>
      <c r="E1030" s="456"/>
      <c r="F1030" s="456"/>
      <c r="G1030" s="457"/>
      <c r="H1030" s="455"/>
      <c r="I1030" s="457"/>
      <c r="J1030" s="445"/>
      <c r="K1030" s="445"/>
      <c r="L1030" s="445"/>
    </row>
    <row r="1031" spans="1:14" ht="13.5" hidden="1" customHeight="1" x14ac:dyDescent="0.2">
      <c r="A1031" s="163"/>
      <c r="B1031" s="455"/>
      <c r="C1031" s="456"/>
      <c r="D1031" s="456"/>
      <c r="E1031" s="456"/>
      <c r="F1031" s="456"/>
      <c r="G1031" s="457"/>
      <c r="H1031" s="455"/>
      <c r="I1031" s="457"/>
      <c r="J1031" s="445"/>
      <c r="K1031" s="445"/>
      <c r="L1031" s="445"/>
    </row>
    <row r="1032" spans="1:14" ht="13.5" hidden="1" customHeight="1" x14ac:dyDescent="0.2">
      <c r="A1032" s="163"/>
      <c r="B1032" s="455"/>
      <c r="C1032" s="456"/>
      <c r="D1032" s="456"/>
      <c r="E1032" s="456"/>
      <c r="F1032" s="456"/>
      <c r="G1032" s="457"/>
      <c r="H1032" s="455"/>
      <c r="I1032" s="457"/>
      <c r="J1032" s="445"/>
      <c r="K1032" s="445"/>
      <c r="L1032" s="445"/>
    </row>
    <row r="1033" spans="1:14" ht="13.5" hidden="1" customHeight="1" x14ac:dyDescent="0.2">
      <c r="A1033" s="163"/>
      <c r="B1033" s="455"/>
      <c r="C1033" s="456"/>
      <c r="D1033" s="456"/>
      <c r="E1033" s="456"/>
      <c r="F1033" s="456"/>
      <c r="G1033" s="457"/>
      <c r="H1033" s="455"/>
      <c r="I1033" s="457"/>
      <c r="J1033" s="445"/>
      <c r="K1033" s="445"/>
      <c r="L1033" s="445"/>
    </row>
    <row r="1034" spans="1:14" ht="13.5" hidden="1" customHeight="1" x14ac:dyDescent="0.2">
      <c r="A1034" s="163"/>
      <c r="B1034" s="455"/>
      <c r="C1034" s="456"/>
      <c r="D1034" s="456"/>
      <c r="E1034" s="456"/>
      <c r="F1034" s="456"/>
      <c r="G1034" s="457"/>
      <c r="H1034" s="455"/>
      <c r="I1034" s="457"/>
      <c r="J1034" s="445"/>
      <c r="K1034" s="445"/>
      <c r="L1034" s="445"/>
    </row>
    <row r="1035" spans="1:14" ht="13.5" hidden="1" customHeight="1" x14ac:dyDescent="0.2">
      <c r="A1035" s="163"/>
      <c r="B1035" s="455"/>
      <c r="C1035" s="456"/>
      <c r="D1035" s="456"/>
      <c r="E1035" s="456"/>
      <c r="F1035" s="456"/>
      <c r="G1035" s="457"/>
      <c r="H1035" s="455"/>
      <c r="I1035" s="457"/>
      <c r="J1035" s="445"/>
      <c r="K1035" s="445"/>
      <c r="L1035" s="445"/>
    </row>
    <row r="1036" spans="1:14" ht="13.5" customHeight="1" x14ac:dyDescent="0.2">
      <c r="A1036" s="163"/>
      <c r="B1036" s="470" t="s">
        <v>201</v>
      </c>
      <c r="C1036" s="471"/>
      <c r="D1036" s="471"/>
      <c r="E1036" s="471"/>
      <c r="F1036" s="471"/>
      <c r="G1036" s="472"/>
      <c r="H1036" s="153"/>
      <c r="I1036" s="154"/>
      <c r="J1036" s="175" t="s">
        <v>235</v>
      </c>
      <c r="K1036" s="175" t="s">
        <v>235</v>
      </c>
      <c r="L1036" s="175" t="s">
        <v>236</v>
      </c>
    </row>
    <row r="1037" spans="1:14" x14ac:dyDescent="0.2">
      <c r="A1037" s="163"/>
      <c r="B1037" s="455"/>
      <c r="C1037" s="456"/>
      <c r="D1037" s="456"/>
      <c r="E1037" s="456"/>
      <c r="F1037" s="456"/>
      <c r="G1037" s="457"/>
      <c r="H1037" s="143"/>
      <c r="I1037" s="145"/>
      <c r="J1037" s="160"/>
      <c r="K1037" s="160"/>
      <c r="L1037" s="160"/>
    </row>
    <row r="1038" spans="1:14" x14ac:dyDescent="0.2">
      <c r="A1038" s="163"/>
      <c r="B1038" s="455"/>
      <c r="C1038" s="456"/>
      <c r="D1038" s="456"/>
      <c r="E1038" s="456"/>
      <c r="F1038" s="456"/>
      <c r="G1038" s="457"/>
      <c r="H1038" s="143"/>
      <c r="I1038" s="145"/>
      <c r="J1038" s="160"/>
      <c r="K1038" s="160"/>
      <c r="L1038" s="160"/>
    </row>
    <row r="1039" spans="1:14" x14ac:dyDescent="0.2">
      <c r="A1039" s="163"/>
      <c r="B1039" s="455"/>
      <c r="C1039" s="456"/>
      <c r="D1039" s="456"/>
      <c r="E1039" s="456"/>
      <c r="F1039" s="456"/>
      <c r="G1039" s="457"/>
      <c r="H1039" s="143"/>
      <c r="I1039" s="145"/>
      <c r="J1039" s="160"/>
      <c r="K1039" s="160"/>
      <c r="L1039" s="160"/>
    </row>
    <row r="1040" spans="1:14" x14ac:dyDescent="0.2">
      <c r="A1040" s="163"/>
      <c r="B1040" s="458"/>
      <c r="C1040" s="459"/>
      <c r="D1040" s="459"/>
      <c r="E1040" s="459"/>
      <c r="F1040" s="459"/>
      <c r="G1040" s="460"/>
      <c r="H1040" s="150"/>
      <c r="I1040" s="151"/>
      <c r="J1040" s="176"/>
      <c r="K1040" s="176"/>
      <c r="L1040" s="176"/>
    </row>
    <row r="1041" spans="1:12" ht="66.75" customHeight="1" x14ac:dyDescent="0.2">
      <c r="A1041" s="163"/>
      <c r="B1041" s="455" t="s">
        <v>202</v>
      </c>
      <c r="C1041" s="456"/>
      <c r="D1041" s="456"/>
      <c r="E1041" s="456"/>
      <c r="F1041" s="456"/>
      <c r="G1041" s="457"/>
      <c r="H1041" s="143"/>
      <c r="I1041" s="145"/>
      <c r="J1041" s="182" t="s">
        <v>300</v>
      </c>
      <c r="K1041" s="160" t="s">
        <v>300</v>
      </c>
      <c r="L1041" s="182" t="s">
        <v>300</v>
      </c>
    </row>
    <row r="1042" spans="1:12" x14ac:dyDescent="0.2">
      <c r="A1042" s="163"/>
      <c r="B1042" s="495" t="s">
        <v>577</v>
      </c>
      <c r="C1042" s="496"/>
      <c r="D1042" s="496"/>
      <c r="E1042" s="496"/>
      <c r="F1042" s="496"/>
      <c r="G1042" s="497"/>
      <c r="H1042" s="495" t="s">
        <v>562</v>
      </c>
      <c r="I1042" s="496"/>
      <c r="J1042" s="449" t="s">
        <v>16</v>
      </c>
      <c r="K1042" s="444" t="s">
        <v>16</v>
      </c>
      <c r="L1042" s="564" t="s">
        <v>185</v>
      </c>
    </row>
    <row r="1043" spans="1:12" x14ac:dyDescent="0.2">
      <c r="A1043" s="163"/>
      <c r="B1043" s="455"/>
      <c r="C1043" s="456"/>
      <c r="D1043" s="456"/>
      <c r="E1043" s="456"/>
      <c r="F1043" s="456"/>
      <c r="G1043" s="457"/>
      <c r="H1043" s="455"/>
      <c r="I1043" s="456"/>
      <c r="J1043" s="445"/>
      <c r="K1043" s="445"/>
      <c r="L1043" s="565"/>
    </row>
    <row r="1044" spans="1:12" x14ac:dyDescent="0.2">
      <c r="A1044" s="163"/>
      <c r="B1044" s="455"/>
      <c r="C1044" s="456"/>
      <c r="D1044" s="456"/>
      <c r="E1044" s="456"/>
      <c r="F1044" s="456"/>
      <c r="G1044" s="457"/>
      <c r="H1044" s="455"/>
      <c r="I1044" s="456"/>
      <c r="J1044" s="445"/>
      <c r="K1044" s="445"/>
      <c r="L1044" s="565"/>
    </row>
    <row r="1045" spans="1:12" x14ac:dyDescent="0.2">
      <c r="A1045" s="163"/>
      <c r="B1045" s="455"/>
      <c r="C1045" s="456"/>
      <c r="D1045" s="456"/>
      <c r="E1045" s="456"/>
      <c r="F1045" s="456"/>
      <c r="G1045" s="457"/>
      <c r="H1045" s="455"/>
      <c r="I1045" s="456"/>
      <c r="J1045" s="445"/>
      <c r="K1045" s="445"/>
      <c r="L1045" s="565"/>
    </row>
    <row r="1046" spans="1:12" x14ac:dyDescent="0.2">
      <c r="A1046" s="163"/>
      <c r="B1046" s="455"/>
      <c r="C1046" s="456"/>
      <c r="D1046" s="456"/>
      <c r="E1046" s="456"/>
      <c r="F1046" s="456"/>
      <c r="G1046" s="457"/>
      <c r="H1046" s="455"/>
      <c r="I1046" s="456"/>
      <c r="J1046" s="445"/>
      <c r="K1046" s="445"/>
      <c r="L1046" s="565"/>
    </row>
    <row r="1047" spans="1:12" x14ac:dyDescent="0.2">
      <c r="A1047" s="163"/>
      <c r="B1047" s="455"/>
      <c r="C1047" s="456"/>
      <c r="D1047" s="456"/>
      <c r="E1047" s="456"/>
      <c r="F1047" s="456"/>
      <c r="G1047" s="457"/>
      <c r="H1047" s="455"/>
      <c r="I1047" s="456"/>
      <c r="J1047" s="445"/>
      <c r="K1047" s="445"/>
      <c r="L1047" s="565"/>
    </row>
    <row r="1048" spans="1:12" x14ac:dyDescent="0.2">
      <c r="A1048" s="163"/>
      <c r="B1048" s="455"/>
      <c r="C1048" s="456"/>
      <c r="D1048" s="456"/>
      <c r="E1048" s="456"/>
      <c r="F1048" s="456"/>
      <c r="G1048" s="457"/>
      <c r="H1048" s="455"/>
      <c r="I1048" s="456"/>
      <c r="J1048" s="445"/>
      <c r="K1048" s="445"/>
      <c r="L1048" s="565"/>
    </row>
    <row r="1049" spans="1:12" x14ac:dyDescent="0.2">
      <c r="A1049" s="163"/>
      <c r="B1049" s="455"/>
      <c r="C1049" s="456"/>
      <c r="D1049" s="456"/>
      <c r="E1049" s="456"/>
      <c r="F1049" s="456"/>
      <c r="G1049" s="457"/>
      <c r="H1049" s="455"/>
      <c r="I1049" s="456"/>
      <c r="J1049" s="445"/>
      <c r="K1049" s="445"/>
      <c r="L1049" s="565"/>
    </row>
    <row r="1050" spans="1:12" x14ac:dyDescent="0.2">
      <c r="A1050" s="163"/>
      <c r="B1050" s="455"/>
      <c r="C1050" s="456"/>
      <c r="D1050" s="456"/>
      <c r="E1050" s="456"/>
      <c r="F1050" s="456"/>
      <c r="G1050" s="457"/>
      <c r="H1050" s="455"/>
      <c r="I1050" s="456"/>
      <c r="J1050" s="445"/>
      <c r="K1050" s="445"/>
      <c r="L1050" s="565"/>
    </row>
    <row r="1051" spans="1:12" x14ac:dyDescent="0.2">
      <c r="A1051" s="163"/>
      <c r="B1051" s="455"/>
      <c r="C1051" s="456"/>
      <c r="D1051" s="456"/>
      <c r="E1051" s="456"/>
      <c r="F1051" s="456"/>
      <c r="G1051" s="457"/>
      <c r="H1051" s="455"/>
      <c r="I1051" s="456"/>
      <c r="J1051" s="445"/>
      <c r="K1051" s="445"/>
      <c r="L1051" s="565"/>
    </row>
    <row r="1052" spans="1:12" ht="13.5" customHeight="1" x14ac:dyDescent="0.2">
      <c r="A1052" s="163"/>
      <c r="B1052" s="455"/>
      <c r="C1052" s="456"/>
      <c r="D1052" s="456"/>
      <c r="E1052" s="456"/>
      <c r="F1052" s="456"/>
      <c r="G1052" s="457"/>
      <c r="H1052" s="455"/>
      <c r="I1052" s="456"/>
      <c r="J1052" s="445"/>
      <c r="K1052" s="445"/>
      <c r="L1052" s="565"/>
    </row>
    <row r="1053" spans="1:12" x14ac:dyDescent="0.2">
      <c r="A1053" s="163"/>
      <c r="B1053" s="455"/>
      <c r="C1053" s="456"/>
      <c r="D1053" s="456"/>
      <c r="E1053" s="456"/>
      <c r="F1053" s="456"/>
      <c r="G1053" s="457"/>
      <c r="H1053" s="455"/>
      <c r="I1053" s="456"/>
      <c r="J1053" s="445"/>
      <c r="K1053" s="445"/>
      <c r="L1053" s="565"/>
    </row>
    <row r="1054" spans="1:12" x14ac:dyDescent="0.2">
      <c r="A1054" s="163"/>
      <c r="B1054" s="455"/>
      <c r="C1054" s="456"/>
      <c r="D1054" s="456"/>
      <c r="E1054" s="456"/>
      <c r="F1054" s="456"/>
      <c r="G1054" s="457"/>
      <c r="H1054" s="455"/>
      <c r="I1054" s="456"/>
      <c r="J1054" s="445"/>
      <c r="K1054" s="445"/>
      <c r="L1054" s="565"/>
    </row>
    <row r="1055" spans="1:12" ht="12" customHeight="1" x14ac:dyDescent="0.2">
      <c r="A1055" s="163"/>
      <c r="B1055" s="455"/>
      <c r="C1055" s="456"/>
      <c r="D1055" s="456"/>
      <c r="E1055" s="456"/>
      <c r="F1055" s="456"/>
      <c r="G1055" s="457"/>
      <c r="H1055" s="455"/>
      <c r="I1055" s="456"/>
      <c r="J1055" s="445"/>
      <c r="K1055" s="445"/>
      <c r="L1055" s="565"/>
    </row>
    <row r="1056" spans="1:12" ht="13.5" hidden="1" customHeight="1" x14ac:dyDescent="0.2">
      <c r="A1056" s="163"/>
      <c r="B1056" s="455"/>
      <c r="C1056" s="456"/>
      <c r="D1056" s="456"/>
      <c r="E1056" s="456"/>
      <c r="F1056" s="456"/>
      <c r="G1056" s="457"/>
      <c r="H1056" s="455"/>
      <c r="I1056" s="456"/>
      <c r="J1056" s="445"/>
      <c r="K1056" s="445"/>
      <c r="L1056" s="565"/>
    </row>
    <row r="1057" spans="1:12" ht="13.5" hidden="1" customHeight="1" x14ac:dyDescent="0.2">
      <c r="A1057" s="163"/>
      <c r="B1057" s="455"/>
      <c r="C1057" s="456"/>
      <c r="D1057" s="456"/>
      <c r="E1057" s="456"/>
      <c r="F1057" s="456"/>
      <c r="G1057" s="457"/>
      <c r="H1057" s="455"/>
      <c r="I1057" s="456"/>
      <c r="J1057" s="445"/>
      <c r="K1057" s="445"/>
      <c r="L1057" s="565"/>
    </row>
    <row r="1058" spans="1:12" ht="13.5" hidden="1" customHeight="1" x14ac:dyDescent="0.2">
      <c r="A1058" s="163"/>
      <c r="B1058" s="455"/>
      <c r="C1058" s="456"/>
      <c r="D1058" s="456"/>
      <c r="E1058" s="456"/>
      <c r="F1058" s="456"/>
      <c r="G1058" s="457"/>
      <c r="H1058" s="455"/>
      <c r="I1058" s="456"/>
      <c r="J1058" s="445"/>
      <c r="K1058" s="445"/>
      <c r="L1058" s="565"/>
    </row>
    <row r="1059" spans="1:12" ht="13.5" hidden="1" customHeight="1" x14ac:dyDescent="0.2">
      <c r="A1059" s="163"/>
      <c r="B1059" s="455"/>
      <c r="C1059" s="456"/>
      <c r="D1059" s="456"/>
      <c r="E1059" s="456"/>
      <c r="F1059" s="456"/>
      <c r="G1059" s="457"/>
      <c r="H1059" s="455"/>
      <c r="I1059" s="456"/>
      <c r="J1059" s="445"/>
      <c r="K1059" s="445"/>
      <c r="L1059" s="565"/>
    </row>
    <row r="1060" spans="1:12" ht="13.5" hidden="1" customHeight="1" x14ac:dyDescent="0.2">
      <c r="A1060" s="163"/>
      <c r="B1060" s="455"/>
      <c r="C1060" s="456"/>
      <c r="D1060" s="456"/>
      <c r="E1060" s="456"/>
      <c r="F1060" s="456"/>
      <c r="G1060" s="457"/>
      <c r="H1060" s="455"/>
      <c r="I1060" s="456"/>
      <c r="J1060" s="445"/>
      <c r="K1060" s="445"/>
      <c r="L1060" s="565"/>
    </row>
    <row r="1061" spans="1:12" ht="13.5" hidden="1" customHeight="1" x14ac:dyDescent="0.2">
      <c r="A1061" s="163"/>
      <c r="B1061" s="455"/>
      <c r="C1061" s="456"/>
      <c r="D1061" s="456"/>
      <c r="E1061" s="456"/>
      <c r="F1061" s="456"/>
      <c r="G1061" s="457"/>
      <c r="H1061" s="455"/>
      <c r="I1061" s="456"/>
      <c r="J1061" s="445"/>
      <c r="K1061" s="445"/>
      <c r="L1061" s="565"/>
    </row>
    <row r="1062" spans="1:12" ht="13.5" hidden="1" customHeight="1" x14ac:dyDescent="0.2">
      <c r="A1062" s="163"/>
      <c r="B1062" s="455"/>
      <c r="C1062" s="456"/>
      <c r="D1062" s="456"/>
      <c r="E1062" s="456"/>
      <c r="F1062" s="456"/>
      <c r="G1062" s="457"/>
      <c r="H1062" s="455"/>
      <c r="I1062" s="456"/>
      <c r="J1062" s="445"/>
      <c r="K1062" s="445"/>
      <c r="L1062" s="565"/>
    </row>
    <row r="1063" spans="1:12" ht="13.5" hidden="1" customHeight="1" x14ac:dyDescent="0.2">
      <c r="A1063" s="163"/>
      <c r="B1063" s="455"/>
      <c r="C1063" s="456"/>
      <c r="D1063" s="456"/>
      <c r="E1063" s="456"/>
      <c r="F1063" s="456"/>
      <c r="G1063" s="457"/>
      <c r="H1063" s="455"/>
      <c r="I1063" s="456"/>
      <c r="J1063" s="445"/>
      <c r="K1063" s="445"/>
      <c r="L1063" s="565"/>
    </row>
    <row r="1064" spans="1:12" ht="13.5" hidden="1" customHeight="1" x14ac:dyDescent="0.2">
      <c r="A1064" s="164"/>
      <c r="B1064" s="458"/>
      <c r="C1064" s="459"/>
      <c r="D1064" s="459"/>
      <c r="E1064" s="459"/>
      <c r="F1064" s="459"/>
      <c r="G1064" s="460"/>
      <c r="H1064" s="458"/>
      <c r="I1064" s="459"/>
      <c r="J1064" s="442"/>
      <c r="K1064" s="442"/>
      <c r="L1064" s="566"/>
    </row>
    <row r="1065" spans="1:12" x14ac:dyDescent="0.2">
      <c r="A1065" s="165"/>
      <c r="B1065" s="495" t="s">
        <v>203</v>
      </c>
      <c r="C1065" s="496"/>
      <c r="D1065" s="496"/>
      <c r="E1065" s="496"/>
      <c r="F1065" s="496"/>
      <c r="G1065" s="497"/>
      <c r="H1065" s="155"/>
      <c r="I1065" s="156"/>
      <c r="J1065" s="444" t="s">
        <v>237</v>
      </c>
      <c r="K1065" s="444" t="s">
        <v>16</v>
      </c>
      <c r="L1065" s="444" t="s">
        <v>16</v>
      </c>
    </row>
    <row r="1066" spans="1:12" x14ac:dyDescent="0.2">
      <c r="A1066" s="163"/>
      <c r="B1066" s="455"/>
      <c r="C1066" s="456"/>
      <c r="D1066" s="456"/>
      <c r="E1066" s="456"/>
      <c r="F1066" s="456"/>
      <c r="G1066" s="457"/>
      <c r="H1066" s="143"/>
      <c r="I1066" s="145"/>
      <c r="J1066" s="445"/>
      <c r="K1066" s="445"/>
      <c r="L1066" s="445"/>
    </row>
    <row r="1067" spans="1:12" x14ac:dyDescent="0.2">
      <c r="A1067" s="163"/>
      <c r="B1067" s="455"/>
      <c r="C1067" s="456"/>
      <c r="D1067" s="456"/>
      <c r="E1067" s="456"/>
      <c r="F1067" s="456"/>
      <c r="G1067" s="457"/>
      <c r="H1067" s="143"/>
      <c r="I1067" s="145"/>
      <c r="J1067" s="445"/>
      <c r="K1067" s="445"/>
      <c r="L1067" s="445"/>
    </row>
    <row r="1068" spans="1:12" x14ac:dyDescent="0.2">
      <c r="A1068" s="163"/>
      <c r="B1068" s="455"/>
      <c r="C1068" s="456"/>
      <c r="D1068" s="456"/>
      <c r="E1068" s="456"/>
      <c r="F1068" s="456"/>
      <c r="G1068" s="457"/>
      <c r="H1068" s="143"/>
      <c r="I1068" s="145"/>
      <c r="J1068" s="445"/>
      <c r="K1068" s="445"/>
      <c r="L1068" s="445"/>
    </row>
    <row r="1069" spans="1:12" x14ac:dyDescent="0.2">
      <c r="A1069" s="163"/>
      <c r="B1069" s="455"/>
      <c r="C1069" s="456"/>
      <c r="D1069" s="456"/>
      <c r="E1069" s="456"/>
      <c r="F1069" s="456"/>
      <c r="G1069" s="457"/>
      <c r="H1069" s="143"/>
      <c r="I1069" s="145"/>
      <c r="J1069" s="445"/>
      <c r="K1069" s="445"/>
      <c r="L1069" s="445"/>
    </row>
    <row r="1070" spans="1:12" x14ac:dyDescent="0.2">
      <c r="A1070" s="163"/>
      <c r="B1070" s="455"/>
      <c r="C1070" s="456"/>
      <c r="D1070" s="456"/>
      <c r="E1070" s="456"/>
      <c r="F1070" s="456"/>
      <c r="G1070" s="457"/>
      <c r="H1070" s="143"/>
      <c r="I1070" s="145"/>
      <c r="J1070" s="445"/>
      <c r="K1070" s="445"/>
      <c r="L1070" s="445"/>
    </row>
    <row r="1071" spans="1:12" x14ac:dyDescent="0.2">
      <c r="A1071" s="163"/>
      <c r="B1071" s="455"/>
      <c r="C1071" s="456"/>
      <c r="D1071" s="456"/>
      <c r="E1071" s="456"/>
      <c r="F1071" s="456"/>
      <c r="G1071" s="457"/>
      <c r="H1071" s="143"/>
      <c r="I1071" s="145"/>
      <c r="J1071" s="445"/>
      <c r="K1071" s="445"/>
      <c r="L1071" s="445"/>
    </row>
    <row r="1072" spans="1:12" x14ac:dyDescent="0.2">
      <c r="A1072" s="163"/>
      <c r="B1072" s="455"/>
      <c r="C1072" s="456"/>
      <c r="D1072" s="456"/>
      <c r="E1072" s="456"/>
      <c r="F1072" s="456"/>
      <c r="G1072" s="457"/>
      <c r="H1072" s="143"/>
      <c r="I1072" s="145"/>
      <c r="J1072" s="445"/>
      <c r="K1072" s="445"/>
      <c r="L1072" s="445"/>
    </row>
    <row r="1073" spans="1:15" x14ac:dyDescent="0.2">
      <c r="A1073" s="163"/>
      <c r="B1073" s="455"/>
      <c r="C1073" s="456"/>
      <c r="D1073" s="456"/>
      <c r="E1073" s="456"/>
      <c r="F1073" s="456"/>
      <c r="G1073" s="457"/>
      <c r="H1073" s="143"/>
      <c r="I1073" s="145"/>
      <c r="J1073" s="445"/>
      <c r="K1073" s="445"/>
      <c r="L1073" s="445"/>
    </row>
    <row r="1074" spans="1:15" x14ac:dyDescent="0.2">
      <c r="A1074" s="163"/>
      <c r="B1074" s="455"/>
      <c r="C1074" s="456"/>
      <c r="D1074" s="456"/>
      <c r="E1074" s="456"/>
      <c r="F1074" s="456"/>
      <c r="G1074" s="457"/>
      <c r="H1074" s="143"/>
      <c r="I1074" s="145"/>
      <c r="J1074" s="445"/>
      <c r="K1074" s="445"/>
      <c r="L1074" s="445"/>
    </row>
    <row r="1075" spans="1:15" x14ac:dyDescent="0.2">
      <c r="A1075" s="163"/>
      <c r="B1075" s="455"/>
      <c r="C1075" s="456"/>
      <c r="D1075" s="456"/>
      <c r="E1075" s="456"/>
      <c r="F1075" s="456"/>
      <c r="G1075" s="457"/>
      <c r="H1075" s="143"/>
      <c r="I1075" s="145"/>
      <c r="J1075" s="445"/>
      <c r="K1075" s="445"/>
      <c r="L1075" s="445"/>
    </row>
    <row r="1076" spans="1:15" x14ac:dyDescent="0.2">
      <c r="A1076" s="163"/>
      <c r="B1076" s="519"/>
      <c r="C1076" s="524"/>
      <c r="D1076" s="524"/>
      <c r="E1076" s="524"/>
      <c r="F1076" s="524"/>
      <c r="G1076" s="520"/>
      <c r="H1076" s="152"/>
      <c r="I1076" s="145"/>
      <c r="J1076" s="450"/>
      <c r="K1076" s="450"/>
      <c r="L1076" s="450"/>
    </row>
    <row r="1077" spans="1:15" x14ac:dyDescent="0.2">
      <c r="A1077" s="163"/>
      <c r="B1077" s="470" t="s">
        <v>204</v>
      </c>
      <c r="C1077" s="471"/>
      <c r="D1077" s="471"/>
      <c r="E1077" s="471"/>
      <c r="F1077" s="471"/>
      <c r="G1077" s="472"/>
      <c r="H1077" s="153"/>
      <c r="I1077" s="154"/>
      <c r="J1077" s="160" t="s">
        <v>322</v>
      </c>
      <c r="K1077" s="175" t="s">
        <v>323</v>
      </c>
      <c r="L1077" s="175" t="s">
        <v>322</v>
      </c>
    </row>
    <row r="1078" spans="1:15" x14ac:dyDescent="0.2">
      <c r="A1078" s="163"/>
      <c r="B1078" s="455"/>
      <c r="C1078" s="456"/>
      <c r="D1078" s="456"/>
      <c r="E1078" s="456"/>
      <c r="F1078" s="456"/>
      <c r="G1078" s="457"/>
      <c r="H1078" s="143"/>
      <c r="I1078" s="145"/>
      <c r="J1078" s="160"/>
      <c r="K1078" s="160"/>
      <c r="L1078" s="160"/>
    </row>
    <row r="1079" spans="1:15" x14ac:dyDescent="0.2">
      <c r="A1079" s="163"/>
      <c r="B1079" s="455"/>
      <c r="C1079" s="456"/>
      <c r="D1079" s="456"/>
      <c r="E1079" s="456"/>
      <c r="F1079" s="456"/>
      <c r="G1079" s="457"/>
      <c r="H1079" s="143"/>
      <c r="I1079" s="145"/>
      <c r="J1079" s="160"/>
      <c r="K1079" s="160"/>
      <c r="L1079" s="160"/>
    </row>
    <row r="1080" spans="1:15" x14ac:dyDescent="0.2">
      <c r="A1080" s="163"/>
      <c r="B1080" s="455"/>
      <c r="C1080" s="456"/>
      <c r="D1080" s="456"/>
      <c r="E1080" s="456"/>
      <c r="F1080" s="456"/>
      <c r="G1080" s="457"/>
      <c r="H1080" s="143"/>
      <c r="I1080" s="145"/>
      <c r="J1080" s="160"/>
      <c r="K1080" s="160"/>
      <c r="L1080" s="160"/>
    </row>
    <row r="1081" spans="1:15" x14ac:dyDescent="0.2">
      <c r="A1081" s="163"/>
      <c r="B1081" s="455"/>
      <c r="C1081" s="456"/>
      <c r="D1081" s="456"/>
      <c r="E1081" s="456"/>
      <c r="F1081" s="456"/>
      <c r="G1081" s="457"/>
      <c r="H1081" s="143"/>
      <c r="I1081" s="145"/>
      <c r="J1081" s="160"/>
      <c r="K1081" s="160"/>
      <c r="L1081" s="160"/>
    </row>
    <row r="1082" spans="1:15" x14ac:dyDescent="0.2">
      <c r="A1082" s="163"/>
      <c r="B1082" s="458"/>
      <c r="C1082" s="459"/>
      <c r="D1082" s="459"/>
      <c r="E1082" s="459"/>
      <c r="F1082" s="459"/>
      <c r="G1082" s="460"/>
      <c r="H1082" s="150"/>
      <c r="I1082" s="151"/>
      <c r="J1082" s="176"/>
      <c r="K1082" s="176"/>
      <c r="L1082" s="176"/>
    </row>
    <row r="1083" spans="1:15" x14ac:dyDescent="0.2">
      <c r="A1083" s="163"/>
      <c r="B1083" s="495" t="s">
        <v>578</v>
      </c>
      <c r="C1083" s="496"/>
      <c r="D1083" s="496"/>
      <c r="E1083" s="496"/>
      <c r="F1083" s="496"/>
      <c r="G1083" s="497"/>
      <c r="H1083" s="495" t="s">
        <v>319</v>
      </c>
      <c r="I1083" s="497"/>
      <c r="J1083" s="444" t="s">
        <v>16</v>
      </c>
      <c r="K1083" s="444" t="s">
        <v>16</v>
      </c>
      <c r="L1083" s="444" t="s">
        <v>16</v>
      </c>
    </row>
    <row r="1084" spans="1:15" x14ac:dyDescent="0.2">
      <c r="A1084" s="163"/>
      <c r="B1084" s="455"/>
      <c r="C1084" s="456"/>
      <c r="D1084" s="456"/>
      <c r="E1084" s="456"/>
      <c r="F1084" s="456"/>
      <c r="G1084" s="457"/>
      <c r="H1084" s="455"/>
      <c r="I1084" s="457"/>
      <c r="J1084" s="445"/>
      <c r="K1084" s="445"/>
      <c r="L1084" s="445"/>
    </row>
    <row r="1085" spans="1:15" x14ac:dyDescent="0.2">
      <c r="A1085" s="163"/>
      <c r="B1085" s="455"/>
      <c r="C1085" s="456"/>
      <c r="D1085" s="456"/>
      <c r="E1085" s="456"/>
      <c r="F1085" s="456"/>
      <c r="G1085" s="457"/>
      <c r="H1085" s="455"/>
      <c r="I1085" s="457"/>
      <c r="J1085" s="445"/>
      <c r="K1085" s="445"/>
      <c r="L1085" s="445"/>
      <c r="O1085" s="18"/>
    </row>
    <row r="1086" spans="1:15" x14ac:dyDescent="0.2">
      <c r="A1086" s="163"/>
      <c r="B1086" s="455"/>
      <c r="C1086" s="456"/>
      <c r="D1086" s="456"/>
      <c r="E1086" s="456"/>
      <c r="F1086" s="456"/>
      <c r="G1086" s="457"/>
      <c r="H1086" s="455"/>
      <c r="I1086" s="457"/>
      <c r="J1086" s="445"/>
      <c r="K1086" s="445"/>
      <c r="L1086" s="445"/>
    </row>
    <row r="1087" spans="1:15" ht="13.5" customHeight="1" x14ac:dyDescent="0.2">
      <c r="A1087" s="163"/>
      <c r="B1087" s="455"/>
      <c r="C1087" s="456"/>
      <c r="D1087" s="456"/>
      <c r="E1087" s="456"/>
      <c r="F1087" s="456"/>
      <c r="G1087" s="457"/>
      <c r="H1087" s="455"/>
      <c r="I1087" s="457"/>
      <c r="J1087" s="445"/>
      <c r="K1087" s="445"/>
      <c r="L1087" s="445"/>
    </row>
    <row r="1088" spans="1:15" x14ac:dyDescent="0.2">
      <c r="A1088" s="163"/>
      <c r="B1088" s="470" t="s">
        <v>205</v>
      </c>
      <c r="C1088" s="471"/>
      <c r="D1088" s="471"/>
      <c r="E1088" s="471"/>
      <c r="F1088" s="471"/>
      <c r="G1088" s="472"/>
      <c r="H1088" s="455"/>
      <c r="I1088" s="457"/>
      <c r="J1088" s="445"/>
      <c r="K1088" s="445"/>
      <c r="L1088" s="445"/>
    </row>
    <row r="1089" spans="1:12" x14ac:dyDescent="0.2">
      <c r="A1089" s="163"/>
      <c r="B1089" s="455"/>
      <c r="C1089" s="456"/>
      <c r="D1089" s="456"/>
      <c r="E1089" s="456"/>
      <c r="F1089" s="456"/>
      <c r="G1089" s="457"/>
      <c r="H1089" s="455"/>
      <c r="I1089" s="457"/>
      <c r="J1089" s="445"/>
      <c r="K1089" s="445"/>
      <c r="L1089" s="445"/>
    </row>
    <row r="1090" spans="1:12" x14ac:dyDescent="0.2">
      <c r="A1090" s="163"/>
      <c r="B1090" s="455"/>
      <c r="C1090" s="456"/>
      <c r="D1090" s="456"/>
      <c r="E1090" s="456"/>
      <c r="F1090" s="456"/>
      <c r="G1090" s="457"/>
      <c r="H1090" s="455"/>
      <c r="I1090" s="457"/>
      <c r="J1090" s="445"/>
      <c r="K1090" s="445"/>
      <c r="L1090" s="445"/>
    </row>
    <row r="1091" spans="1:12" x14ac:dyDescent="0.2">
      <c r="A1091" s="163"/>
      <c r="B1091" s="519"/>
      <c r="C1091" s="524"/>
      <c r="D1091" s="524"/>
      <c r="E1091" s="524"/>
      <c r="F1091" s="524"/>
      <c r="G1091" s="520"/>
      <c r="H1091" s="455"/>
      <c r="I1091" s="457"/>
      <c r="J1091" s="445"/>
      <c r="K1091" s="445"/>
      <c r="L1091" s="445"/>
    </row>
    <row r="1092" spans="1:12" x14ac:dyDescent="0.2">
      <c r="A1092" s="163"/>
      <c r="B1092" s="455" t="s">
        <v>206</v>
      </c>
      <c r="C1092" s="456"/>
      <c r="D1092" s="456"/>
      <c r="E1092" s="456"/>
      <c r="F1092" s="456"/>
      <c r="G1092" s="457"/>
      <c r="H1092" s="455"/>
      <c r="I1092" s="457"/>
      <c r="J1092" s="445"/>
      <c r="K1092" s="445"/>
      <c r="L1092" s="445"/>
    </row>
    <row r="1093" spans="1:12" x14ac:dyDescent="0.2">
      <c r="A1093" s="163"/>
      <c r="B1093" s="455"/>
      <c r="C1093" s="456"/>
      <c r="D1093" s="456"/>
      <c r="E1093" s="456"/>
      <c r="F1093" s="456"/>
      <c r="G1093" s="457"/>
      <c r="H1093" s="455"/>
      <c r="I1093" s="457"/>
      <c r="J1093" s="445"/>
      <c r="K1093" s="445"/>
      <c r="L1093" s="445"/>
    </row>
    <row r="1094" spans="1:12" x14ac:dyDescent="0.2">
      <c r="A1094" s="163"/>
      <c r="B1094" s="455"/>
      <c r="C1094" s="456"/>
      <c r="D1094" s="456"/>
      <c r="E1094" s="456"/>
      <c r="F1094" s="456"/>
      <c r="G1094" s="457"/>
      <c r="H1094" s="455"/>
      <c r="I1094" s="457"/>
      <c r="J1094" s="445"/>
      <c r="K1094" s="445"/>
      <c r="L1094" s="445"/>
    </row>
    <row r="1095" spans="1:12" x14ac:dyDescent="0.2">
      <c r="A1095" s="163"/>
      <c r="B1095" s="455"/>
      <c r="C1095" s="456"/>
      <c r="D1095" s="456"/>
      <c r="E1095" s="456"/>
      <c r="F1095" s="456"/>
      <c r="G1095" s="457"/>
      <c r="H1095" s="455"/>
      <c r="I1095" s="457"/>
      <c r="J1095" s="445"/>
      <c r="K1095" s="445"/>
      <c r="L1095" s="445"/>
    </row>
    <row r="1096" spans="1:12" x14ac:dyDescent="0.2">
      <c r="A1096" s="164"/>
      <c r="B1096" s="458"/>
      <c r="C1096" s="459"/>
      <c r="D1096" s="459"/>
      <c r="E1096" s="459"/>
      <c r="F1096" s="459"/>
      <c r="G1096" s="460"/>
      <c r="H1096" s="458"/>
      <c r="I1096" s="460"/>
      <c r="J1096" s="442"/>
      <c r="K1096" s="442"/>
      <c r="L1096" s="442"/>
    </row>
    <row r="1097" spans="1:12" x14ac:dyDescent="0.2">
      <c r="A1097" s="163"/>
      <c r="B1097" s="495" t="s">
        <v>579</v>
      </c>
      <c r="C1097" s="496"/>
      <c r="D1097" s="496"/>
      <c r="E1097" s="496"/>
      <c r="F1097" s="496"/>
      <c r="G1097" s="497"/>
      <c r="H1097" s="495" t="s">
        <v>320</v>
      </c>
      <c r="I1097" s="497"/>
      <c r="J1097" s="444" t="s">
        <v>185</v>
      </c>
      <c r="K1097" s="444" t="s">
        <v>16</v>
      </c>
      <c r="L1097" s="444" t="s">
        <v>16</v>
      </c>
    </row>
    <row r="1098" spans="1:12" x14ac:dyDescent="0.2">
      <c r="A1098" s="163"/>
      <c r="B1098" s="455"/>
      <c r="C1098" s="456"/>
      <c r="D1098" s="456"/>
      <c r="E1098" s="456"/>
      <c r="F1098" s="456"/>
      <c r="G1098" s="457"/>
      <c r="H1098" s="455"/>
      <c r="I1098" s="457"/>
      <c r="J1098" s="445"/>
      <c r="K1098" s="445"/>
      <c r="L1098" s="445"/>
    </row>
    <row r="1099" spans="1:12" x14ac:dyDescent="0.2">
      <c r="A1099" s="163"/>
      <c r="B1099" s="455"/>
      <c r="C1099" s="456"/>
      <c r="D1099" s="456"/>
      <c r="E1099" s="456"/>
      <c r="F1099" s="456"/>
      <c r="G1099" s="457"/>
      <c r="H1099" s="455"/>
      <c r="I1099" s="457"/>
      <c r="J1099" s="445"/>
      <c r="K1099" s="445"/>
      <c r="L1099" s="445"/>
    </row>
    <row r="1100" spans="1:12" x14ac:dyDescent="0.2">
      <c r="A1100" s="163"/>
      <c r="B1100" s="455"/>
      <c r="C1100" s="456"/>
      <c r="D1100" s="456"/>
      <c r="E1100" s="456"/>
      <c r="F1100" s="456"/>
      <c r="G1100" s="457"/>
      <c r="H1100" s="455"/>
      <c r="I1100" s="457"/>
      <c r="J1100" s="445"/>
      <c r="K1100" s="445"/>
      <c r="L1100" s="445"/>
    </row>
    <row r="1101" spans="1:12" x14ac:dyDescent="0.2">
      <c r="A1101" s="163"/>
      <c r="B1101" s="455"/>
      <c r="C1101" s="456"/>
      <c r="D1101" s="456"/>
      <c r="E1101" s="456"/>
      <c r="F1101" s="456"/>
      <c r="G1101" s="457"/>
      <c r="H1101" s="455"/>
      <c r="I1101" s="457"/>
      <c r="J1101" s="445"/>
      <c r="K1101" s="445"/>
      <c r="L1101" s="445"/>
    </row>
    <row r="1102" spans="1:12" x14ac:dyDescent="0.2">
      <c r="A1102" s="163"/>
      <c r="B1102" s="458"/>
      <c r="C1102" s="459"/>
      <c r="D1102" s="459"/>
      <c r="E1102" s="459"/>
      <c r="F1102" s="459"/>
      <c r="G1102" s="460"/>
      <c r="H1102" s="458"/>
      <c r="I1102" s="460"/>
      <c r="J1102" s="442"/>
      <c r="K1102" s="442"/>
      <c r="L1102" s="442"/>
    </row>
    <row r="1103" spans="1:12" x14ac:dyDescent="0.2">
      <c r="A1103" s="163"/>
      <c r="B1103" s="455" t="s">
        <v>580</v>
      </c>
      <c r="C1103" s="456"/>
      <c r="D1103" s="456"/>
      <c r="E1103" s="456"/>
      <c r="F1103" s="456"/>
      <c r="G1103" s="457"/>
      <c r="H1103" s="455" t="s">
        <v>563</v>
      </c>
      <c r="I1103" s="457"/>
      <c r="J1103" s="445" t="s">
        <v>16</v>
      </c>
      <c r="K1103" s="445" t="s">
        <v>16</v>
      </c>
      <c r="L1103" s="445" t="s">
        <v>185</v>
      </c>
    </row>
    <row r="1104" spans="1:12" x14ac:dyDescent="0.2">
      <c r="A1104" s="474"/>
      <c r="B1104" s="455"/>
      <c r="C1104" s="456"/>
      <c r="D1104" s="456"/>
      <c r="E1104" s="456"/>
      <c r="F1104" s="456"/>
      <c r="G1104" s="457"/>
      <c r="H1104" s="455"/>
      <c r="I1104" s="457"/>
      <c r="J1104" s="445"/>
      <c r="K1104" s="445"/>
      <c r="L1104" s="445"/>
    </row>
    <row r="1105" spans="1:12" x14ac:dyDescent="0.2">
      <c r="A1105" s="474"/>
      <c r="B1105" s="455"/>
      <c r="C1105" s="456"/>
      <c r="D1105" s="456"/>
      <c r="E1105" s="456"/>
      <c r="F1105" s="456"/>
      <c r="G1105" s="457"/>
      <c r="H1105" s="455"/>
      <c r="I1105" s="457"/>
      <c r="J1105" s="445"/>
      <c r="K1105" s="445"/>
      <c r="L1105" s="445"/>
    </row>
    <row r="1106" spans="1:12" x14ac:dyDescent="0.2">
      <c r="A1106" s="474"/>
      <c r="B1106" s="455"/>
      <c r="C1106" s="456"/>
      <c r="D1106" s="456"/>
      <c r="E1106" s="456"/>
      <c r="F1106" s="456"/>
      <c r="G1106" s="457"/>
      <c r="H1106" s="455"/>
      <c r="I1106" s="457"/>
      <c r="J1106" s="445"/>
      <c r="K1106" s="445"/>
      <c r="L1106" s="445"/>
    </row>
    <row r="1107" spans="1:12" x14ac:dyDescent="0.2">
      <c r="A1107" s="474"/>
      <c r="B1107" s="455"/>
      <c r="C1107" s="456"/>
      <c r="D1107" s="456"/>
      <c r="E1107" s="456"/>
      <c r="F1107" s="456"/>
      <c r="G1107" s="457"/>
      <c r="H1107" s="455"/>
      <c r="I1107" s="457"/>
      <c r="J1107" s="445"/>
      <c r="K1107" s="445"/>
      <c r="L1107" s="445"/>
    </row>
    <row r="1108" spans="1:12" x14ac:dyDescent="0.2">
      <c r="A1108" s="474"/>
      <c r="B1108" s="455"/>
      <c r="C1108" s="456"/>
      <c r="D1108" s="456"/>
      <c r="E1108" s="456"/>
      <c r="F1108" s="456"/>
      <c r="G1108" s="457"/>
      <c r="H1108" s="455"/>
      <c r="I1108" s="457"/>
      <c r="J1108" s="442"/>
      <c r="K1108" s="442"/>
      <c r="L1108" s="442"/>
    </row>
    <row r="1109" spans="1:12" ht="17" customHeight="1" x14ac:dyDescent="0.2">
      <c r="A1109" s="474"/>
      <c r="B1109" s="495" t="s">
        <v>581</v>
      </c>
      <c r="C1109" s="496"/>
      <c r="D1109" s="496"/>
      <c r="E1109" s="496"/>
      <c r="F1109" s="496"/>
      <c r="G1109" s="497"/>
      <c r="H1109" s="495" t="s">
        <v>564</v>
      </c>
      <c r="I1109" s="497"/>
      <c r="J1109" s="444" t="s">
        <v>16</v>
      </c>
      <c r="K1109" s="444" t="s">
        <v>16</v>
      </c>
      <c r="L1109" s="444" t="s">
        <v>16</v>
      </c>
    </row>
    <row r="1110" spans="1:12" ht="17" customHeight="1" x14ac:dyDescent="0.2">
      <c r="A1110" s="474"/>
      <c r="B1110" s="455"/>
      <c r="C1110" s="456"/>
      <c r="D1110" s="456"/>
      <c r="E1110" s="456"/>
      <c r="F1110" s="456"/>
      <c r="G1110" s="457"/>
      <c r="H1110" s="455"/>
      <c r="I1110" s="457"/>
      <c r="J1110" s="445"/>
      <c r="K1110" s="445"/>
      <c r="L1110" s="445"/>
    </row>
    <row r="1111" spans="1:12" ht="17" customHeight="1" x14ac:dyDescent="0.2">
      <c r="A1111" s="474"/>
      <c r="B1111" s="459"/>
      <c r="C1111" s="459"/>
      <c r="D1111" s="459"/>
      <c r="E1111" s="459"/>
      <c r="F1111" s="459"/>
      <c r="G1111" s="460"/>
      <c r="H1111" s="458"/>
      <c r="I1111" s="460"/>
      <c r="J1111" s="442"/>
      <c r="K1111" s="442"/>
      <c r="L1111" s="442"/>
    </row>
    <row r="1112" spans="1:12" x14ac:dyDescent="0.2">
      <c r="A1112" s="474"/>
      <c r="B1112" s="496" t="s">
        <v>582</v>
      </c>
      <c r="C1112" s="496"/>
      <c r="D1112" s="496"/>
      <c r="E1112" s="496"/>
      <c r="F1112" s="496"/>
      <c r="G1112" s="497"/>
      <c r="H1112" s="495" t="s">
        <v>565</v>
      </c>
      <c r="I1112" s="497"/>
      <c r="J1112" s="444" t="s">
        <v>16</v>
      </c>
      <c r="K1112" s="444" t="s">
        <v>16</v>
      </c>
      <c r="L1112" s="444" t="s">
        <v>185</v>
      </c>
    </row>
    <row r="1113" spans="1:12" x14ac:dyDescent="0.2">
      <c r="A1113" s="474"/>
      <c r="B1113" s="456"/>
      <c r="C1113" s="456"/>
      <c r="D1113" s="456"/>
      <c r="E1113" s="456"/>
      <c r="F1113" s="456"/>
      <c r="G1113" s="457"/>
      <c r="H1113" s="455"/>
      <c r="I1113" s="457"/>
      <c r="J1113" s="445"/>
      <c r="K1113" s="445"/>
      <c r="L1113" s="445"/>
    </row>
    <row r="1114" spans="1:12" ht="13.5" customHeight="1" x14ac:dyDescent="0.2">
      <c r="A1114" s="163"/>
      <c r="B1114" s="455"/>
      <c r="C1114" s="456"/>
      <c r="D1114" s="456"/>
      <c r="E1114" s="456"/>
      <c r="F1114" s="456"/>
      <c r="G1114" s="457"/>
      <c r="H1114" s="455"/>
      <c r="I1114" s="457"/>
      <c r="J1114" s="445"/>
      <c r="K1114" s="445"/>
      <c r="L1114" s="445"/>
    </row>
    <row r="1115" spans="1:12" x14ac:dyDescent="0.2">
      <c r="A1115" s="163"/>
      <c r="B1115" s="455"/>
      <c r="C1115" s="456"/>
      <c r="D1115" s="456"/>
      <c r="E1115" s="456"/>
      <c r="F1115" s="456"/>
      <c r="G1115" s="457"/>
      <c r="H1115" s="455"/>
      <c r="I1115" s="457"/>
      <c r="J1115" s="445"/>
      <c r="K1115" s="445"/>
      <c r="L1115" s="445"/>
    </row>
    <row r="1116" spans="1:12" x14ac:dyDescent="0.2">
      <c r="A1116" s="163"/>
      <c r="B1116" s="455"/>
      <c r="C1116" s="456"/>
      <c r="D1116" s="456"/>
      <c r="E1116" s="456"/>
      <c r="F1116" s="456"/>
      <c r="G1116" s="457"/>
      <c r="H1116" s="455"/>
      <c r="I1116" s="457"/>
      <c r="J1116" s="445"/>
      <c r="K1116" s="445"/>
      <c r="L1116" s="445"/>
    </row>
    <row r="1117" spans="1:12" x14ac:dyDescent="0.2">
      <c r="A1117" s="164"/>
      <c r="B1117" s="458"/>
      <c r="C1117" s="459"/>
      <c r="D1117" s="459"/>
      <c r="E1117" s="459"/>
      <c r="F1117" s="459"/>
      <c r="G1117" s="460"/>
      <c r="H1117" s="458"/>
      <c r="I1117" s="460"/>
      <c r="J1117" s="442"/>
      <c r="K1117" s="442"/>
      <c r="L1117" s="442"/>
    </row>
    <row r="1118" spans="1:12" x14ac:dyDescent="0.2">
      <c r="A1118" s="165"/>
      <c r="B1118" s="495" t="s">
        <v>238</v>
      </c>
      <c r="C1118" s="496"/>
      <c r="D1118" s="496"/>
      <c r="E1118" s="496"/>
      <c r="F1118" s="496"/>
      <c r="G1118" s="497"/>
      <c r="H1118" s="155"/>
      <c r="I1118" s="157"/>
      <c r="J1118" s="444" t="s">
        <v>16</v>
      </c>
      <c r="K1118" s="444" t="s">
        <v>16</v>
      </c>
      <c r="L1118" s="444" t="s">
        <v>16</v>
      </c>
    </row>
    <row r="1119" spans="1:12" x14ac:dyDescent="0.2">
      <c r="A1119" s="163"/>
      <c r="B1119" s="455"/>
      <c r="C1119" s="456"/>
      <c r="D1119" s="456"/>
      <c r="E1119" s="456"/>
      <c r="F1119" s="456"/>
      <c r="G1119" s="457"/>
      <c r="H1119" s="143"/>
      <c r="I1119" s="145"/>
      <c r="J1119" s="445"/>
      <c r="K1119" s="445"/>
      <c r="L1119" s="445"/>
    </row>
    <row r="1120" spans="1:12" x14ac:dyDescent="0.2">
      <c r="A1120" s="163"/>
      <c r="B1120" s="455"/>
      <c r="C1120" s="456"/>
      <c r="D1120" s="456"/>
      <c r="E1120" s="456"/>
      <c r="F1120" s="456"/>
      <c r="G1120" s="457"/>
      <c r="H1120" s="143"/>
      <c r="I1120" s="145"/>
      <c r="J1120" s="445"/>
      <c r="K1120" s="445"/>
      <c r="L1120" s="445"/>
    </row>
    <row r="1121" spans="1:12" x14ac:dyDescent="0.2">
      <c r="A1121" s="163"/>
      <c r="B1121" s="455"/>
      <c r="C1121" s="456"/>
      <c r="D1121" s="456"/>
      <c r="E1121" s="456"/>
      <c r="F1121" s="456"/>
      <c r="G1121" s="457"/>
      <c r="H1121" s="143"/>
      <c r="I1121" s="145"/>
      <c r="J1121" s="445"/>
      <c r="K1121" s="445"/>
      <c r="L1121" s="445"/>
    </row>
    <row r="1122" spans="1:12" x14ac:dyDescent="0.2">
      <c r="A1122" s="163"/>
      <c r="B1122" s="455"/>
      <c r="C1122" s="456"/>
      <c r="D1122" s="456"/>
      <c r="E1122" s="456"/>
      <c r="F1122" s="456"/>
      <c r="G1122" s="457"/>
      <c r="H1122" s="143"/>
      <c r="I1122" s="145"/>
      <c r="J1122" s="445"/>
      <c r="K1122" s="445"/>
      <c r="L1122" s="445"/>
    </row>
    <row r="1123" spans="1:12" x14ac:dyDescent="0.2">
      <c r="A1123" s="163"/>
      <c r="B1123" s="455"/>
      <c r="C1123" s="456"/>
      <c r="D1123" s="456"/>
      <c r="E1123" s="456"/>
      <c r="F1123" s="456"/>
      <c r="G1123" s="457"/>
      <c r="H1123" s="152"/>
      <c r="I1123" s="145"/>
      <c r="J1123" s="450"/>
      <c r="K1123" s="450"/>
      <c r="L1123" s="450"/>
    </row>
    <row r="1124" spans="1:12" x14ac:dyDescent="0.2">
      <c r="A1124" s="163"/>
      <c r="B1124" s="470" t="s">
        <v>321</v>
      </c>
      <c r="C1124" s="471"/>
      <c r="D1124" s="471"/>
      <c r="E1124" s="471"/>
      <c r="F1124" s="471"/>
      <c r="G1124" s="472"/>
      <c r="H1124" s="143"/>
      <c r="I1124" s="154"/>
      <c r="J1124" s="445" t="s">
        <v>16</v>
      </c>
      <c r="K1124" s="445" t="s">
        <v>16</v>
      </c>
      <c r="L1124" s="445" t="s">
        <v>16</v>
      </c>
    </row>
    <row r="1125" spans="1:12" x14ac:dyDescent="0.2">
      <c r="A1125" s="163"/>
      <c r="B1125" s="455"/>
      <c r="C1125" s="456"/>
      <c r="D1125" s="456"/>
      <c r="E1125" s="456"/>
      <c r="F1125" s="456"/>
      <c r="G1125" s="457"/>
      <c r="H1125" s="143"/>
      <c r="I1125" s="145"/>
      <c r="J1125" s="445"/>
      <c r="K1125" s="445"/>
      <c r="L1125" s="445"/>
    </row>
    <row r="1126" spans="1:12" x14ac:dyDescent="0.2">
      <c r="A1126" s="163"/>
      <c r="B1126" s="455"/>
      <c r="C1126" s="456"/>
      <c r="D1126" s="456"/>
      <c r="E1126" s="456"/>
      <c r="F1126" s="456"/>
      <c r="G1126" s="457"/>
      <c r="H1126" s="143"/>
      <c r="I1126" s="145"/>
      <c r="J1126" s="445"/>
      <c r="K1126" s="445"/>
      <c r="L1126" s="445"/>
    </row>
    <row r="1127" spans="1:12" x14ac:dyDescent="0.2">
      <c r="A1127" s="163"/>
      <c r="B1127" s="519"/>
      <c r="C1127" s="524"/>
      <c r="D1127" s="524"/>
      <c r="E1127" s="524"/>
      <c r="F1127" s="524"/>
      <c r="G1127" s="520"/>
      <c r="H1127" s="152"/>
      <c r="I1127" s="158"/>
      <c r="J1127" s="450"/>
      <c r="K1127" s="450"/>
      <c r="L1127" s="445"/>
    </row>
    <row r="1128" spans="1:12" ht="13.5" customHeight="1" x14ac:dyDescent="0.2">
      <c r="A1128" s="163"/>
      <c r="B1128" s="455" t="s">
        <v>332</v>
      </c>
      <c r="C1128" s="456"/>
      <c r="D1128" s="456"/>
      <c r="E1128" s="456"/>
      <c r="F1128" s="456"/>
      <c r="G1128" s="457"/>
      <c r="H1128" s="143"/>
      <c r="I1128" s="154"/>
      <c r="J1128" s="445" t="s">
        <v>16</v>
      </c>
      <c r="K1128" s="445" t="s">
        <v>16</v>
      </c>
      <c r="L1128" s="449" t="s">
        <v>16</v>
      </c>
    </row>
    <row r="1129" spans="1:12" x14ac:dyDescent="0.2">
      <c r="A1129" s="163"/>
      <c r="B1129" s="455"/>
      <c r="C1129" s="456"/>
      <c r="D1129" s="456"/>
      <c r="E1129" s="456"/>
      <c r="F1129" s="456"/>
      <c r="G1129" s="457"/>
      <c r="H1129" s="143"/>
      <c r="I1129" s="145"/>
      <c r="J1129" s="445"/>
      <c r="K1129" s="445"/>
      <c r="L1129" s="445"/>
    </row>
    <row r="1130" spans="1:12" x14ac:dyDescent="0.2">
      <c r="A1130" s="163"/>
      <c r="B1130" s="455"/>
      <c r="C1130" s="456"/>
      <c r="D1130" s="456"/>
      <c r="E1130" s="456"/>
      <c r="F1130" s="456"/>
      <c r="G1130" s="457"/>
      <c r="H1130" s="143"/>
      <c r="I1130" s="145"/>
      <c r="J1130" s="445"/>
      <c r="K1130" s="445"/>
      <c r="L1130" s="445"/>
    </row>
    <row r="1131" spans="1:12" ht="13.5" customHeight="1" x14ac:dyDescent="0.2">
      <c r="A1131" s="163"/>
      <c r="B1131" s="455"/>
      <c r="C1131" s="456"/>
      <c r="D1131" s="456"/>
      <c r="E1131" s="456"/>
      <c r="F1131" s="456"/>
      <c r="G1131" s="457"/>
      <c r="H1131" s="143"/>
      <c r="I1131" s="145"/>
      <c r="J1131" s="445"/>
      <c r="K1131" s="445"/>
      <c r="L1131" s="445"/>
    </row>
    <row r="1132" spans="1:12" x14ac:dyDescent="0.2">
      <c r="A1132" s="163"/>
      <c r="B1132" s="455"/>
      <c r="C1132" s="456"/>
      <c r="D1132" s="456"/>
      <c r="E1132" s="456"/>
      <c r="F1132" s="456"/>
      <c r="G1132" s="457"/>
      <c r="H1132" s="143"/>
      <c r="I1132" s="145"/>
      <c r="J1132" s="445"/>
      <c r="K1132" s="445"/>
      <c r="L1132" s="445"/>
    </row>
    <row r="1133" spans="1:12" x14ac:dyDescent="0.2">
      <c r="A1133" s="163"/>
      <c r="B1133" s="458"/>
      <c r="C1133" s="459"/>
      <c r="D1133" s="459"/>
      <c r="E1133" s="459"/>
      <c r="F1133" s="459"/>
      <c r="G1133" s="460"/>
      <c r="H1133" s="150"/>
      <c r="I1133" s="151"/>
      <c r="J1133" s="442"/>
      <c r="K1133" s="442"/>
      <c r="L1133" s="442"/>
    </row>
    <row r="1134" spans="1:12" x14ac:dyDescent="0.2">
      <c r="A1134" s="163"/>
      <c r="B1134" s="467" t="s">
        <v>620</v>
      </c>
      <c r="C1134" s="468"/>
      <c r="D1134" s="468"/>
      <c r="E1134" s="468"/>
      <c r="F1134" s="468"/>
      <c r="G1134" s="468"/>
      <c r="H1134" s="467" t="s">
        <v>619</v>
      </c>
      <c r="I1134" s="467"/>
      <c r="J1134" s="443" t="s">
        <v>16</v>
      </c>
      <c r="K1134" s="443" t="s">
        <v>16</v>
      </c>
      <c r="L1134" s="443" t="s">
        <v>16</v>
      </c>
    </row>
    <row r="1135" spans="1:12" x14ac:dyDescent="0.2">
      <c r="A1135" s="163"/>
      <c r="B1135" s="468"/>
      <c r="C1135" s="468"/>
      <c r="D1135" s="468"/>
      <c r="E1135" s="468"/>
      <c r="F1135" s="468"/>
      <c r="G1135" s="468"/>
      <c r="H1135" s="467"/>
      <c r="I1135" s="467"/>
      <c r="J1135" s="443"/>
      <c r="K1135" s="443"/>
      <c r="L1135" s="443"/>
    </row>
    <row r="1136" spans="1:12" x14ac:dyDescent="0.2">
      <c r="A1136" s="163"/>
      <c r="B1136" s="468"/>
      <c r="C1136" s="468"/>
      <c r="D1136" s="468"/>
      <c r="E1136" s="468"/>
      <c r="F1136" s="468"/>
      <c r="G1136" s="468"/>
      <c r="H1136" s="467"/>
      <c r="I1136" s="467"/>
      <c r="J1136" s="443"/>
      <c r="K1136" s="443"/>
      <c r="L1136" s="443"/>
    </row>
    <row r="1137" spans="1:12" x14ac:dyDescent="0.2">
      <c r="A1137" s="163"/>
      <c r="B1137" s="468"/>
      <c r="C1137" s="468"/>
      <c r="D1137" s="468"/>
      <c r="E1137" s="468"/>
      <c r="F1137" s="468"/>
      <c r="G1137" s="468"/>
      <c r="H1137" s="467"/>
      <c r="I1137" s="467"/>
      <c r="J1137" s="443"/>
      <c r="K1137" s="443"/>
      <c r="L1137" s="443"/>
    </row>
    <row r="1138" spans="1:12" ht="13.5" customHeight="1" x14ac:dyDescent="0.2">
      <c r="A1138" s="163"/>
      <c r="B1138" s="468"/>
      <c r="C1138" s="468"/>
      <c r="D1138" s="468"/>
      <c r="E1138" s="468"/>
      <c r="F1138" s="468"/>
      <c r="G1138" s="468"/>
      <c r="H1138" s="467"/>
      <c r="I1138" s="467"/>
      <c r="J1138" s="443"/>
      <c r="K1138" s="443"/>
      <c r="L1138" s="443"/>
    </row>
    <row r="1139" spans="1:12" x14ac:dyDescent="0.2">
      <c r="A1139" s="163"/>
      <c r="B1139" s="468"/>
      <c r="C1139" s="468"/>
      <c r="D1139" s="468"/>
      <c r="E1139" s="468"/>
      <c r="F1139" s="468"/>
      <c r="G1139" s="468"/>
      <c r="H1139" s="467"/>
      <c r="I1139" s="467"/>
      <c r="J1139" s="443"/>
      <c r="K1139" s="443"/>
      <c r="L1139" s="443"/>
    </row>
    <row r="1140" spans="1:12" x14ac:dyDescent="0.2">
      <c r="A1140" s="163"/>
      <c r="B1140" s="468"/>
      <c r="C1140" s="468"/>
      <c r="D1140" s="468"/>
      <c r="E1140" s="468"/>
      <c r="F1140" s="468"/>
      <c r="G1140" s="468"/>
      <c r="H1140" s="467"/>
      <c r="I1140" s="467"/>
      <c r="J1140" s="443"/>
      <c r="K1140" s="443"/>
      <c r="L1140" s="443"/>
    </row>
    <row r="1141" spans="1:12" x14ac:dyDescent="0.2">
      <c r="A1141" s="163"/>
      <c r="B1141" s="468"/>
      <c r="C1141" s="468"/>
      <c r="D1141" s="468"/>
      <c r="E1141" s="468"/>
      <c r="F1141" s="468"/>
      <c r="G1141" s="468"/>
      <c r="H1141" s="467"/>
      <c r="I1141" s="467"/>
      <c r="J1141" s="443"/>
      <c r="K1141" s="443"/>
      <c r="L1141" s="443"/>
    </row>
    <row r="1142" spans="1:12" x14ac:dyDescent="0.2">
      <c r="A1142" s="163"/>
      <c r="B1142" s="468"/>
      <c r="C1142" s="468"/>
      <c r="D1142" s="468"/>
      <c r="E1142" s="468"/>
      <c r="F1142" s="468"/>
      <c r="G1142" s="468"/>
      <c r="H1142" s="467"/>
      <c r="I1142" s="467"/>
      <c r="J1142" s="443"/>
      <c r="K1142" s="443"/>
      <c r="L1142" s="443"/>
    </row>
    <row r="1143" spans="1:12" x14ac:dyDescent="0.2">
      <c r="A1143" s="163"/>
      <c r="B1143" s="468"/>
      <c r="C1143" s="468"/>
      <c r="D1143" s="468"/>
      <c r="E1143" s="468"/>
      <c r="F1143" s="468"/>
      <c r="G1143" s="468"/>
      <c r="H1143" s="467"/>
      <c r="I1143" s="467"/>
      <c r="J1143" s="443"/>
      <c r="K1143" s="443"/>
      <c r="L1143" s="443"/>
    </row>
    <row r="1144" spans="1:12" x14ac:dyDescent="0.2">
      <c r="A1144" s="163"/>
      <c r="B1144" s="468"/>
      <c r="C1144" s="468"/>
      <c r="D1144" s="468"/>
      <c r="E1144" s="468"/>
      <c r="F1144" s="468"/>
      <c r="G1144" s="468"/>
      <c r="H1144" s="467"/>
      <c r="I1144" s="467"/>
      <c r="J1144" s="443"/>
      <c r="K1144" s="443"/>
      <c r="L1144" s="443"/>
    </row>
    <row r="1145" spans="1:12" x14ac:dyDescent="0.2">
      <c r="A1145" s="163"/>
      <c r="B1145" s="468"/>
      <c r="C1145" s="468"/>
      <c r="D1145" s="468"/>
      <c r="E1145" s="468"/>
      <c r="F1145" s="468"/>
      <c r="G1145" s="468"/>
      <c r="H1145" s="467"/>
      <c r="I1145" s="467"/>
      <c r="J1145" s="443"/>
      <c r="K1145" s="443"/>
      <c r="L1145" s="443"/>
    </row>
    <row r="1146" spans="1:12" x14ac:dyDescent="0.2">
      <c r="A1146" s="163"/>
      <c r="B1146" s="468"/>
      <c r="C1146" s="468"/>
      <c r="D1146" s="468"/>
      <c r="E1146" s="468"/>
      <c r="F1146" s="468"/>
      <c r="G1146" s="468"/>
      <c r="H1146" s="467"/>
      <c r="I1146" s="467"/>
      <c r="J1146" s="443"/>
      <c r="K1146" s="443"/>
      <c r="L1146" s="443"/>
    </row>
    <row r="1147" spans="1:12" ht="34" customHeight="1" x14ac:dyDescent="0.2">
      <c r="A1147" s="164"/>
      <c r="B1147" s="468"/>
      <c r="C1147" s="468"/>
      <c r="D1147" s="468"/>
      <c r="E1147" s="468"/>
      <c r="F1147" s="468"/>
      <c r="G1147" s="468"/>
      <c r="H1147" s="467"/>
      <c r="I1147" s="467"/>
      <c r="J1147" s="443"/>
      <c r="K1147" s="443"/>
      <c r="L1147" s="443"/>
    </row>
    <row r="1148" spans="1:12" x14ac:dyDescent="0.2">
      <c r="A1148" s="163"/>
      <c r="B1148" s="495" t="s">
        <v>621</v>
      </c>
      <c r="C1148" s="496"/>
      <c r="D1148" s="496"/>
      <c r="E1148" s="496"/>
      <c r="F1148" s="496"/>
      <c r="G1148" s="497"/>
      <c r="H1148" s="455" t="s">
        <v>622</v>
      </c>
      <c r="I1148" s="457"/>
      <c r="J1148" s="449" t="s">
        <v>16</v>
      </c>
      <c r="K1148" s="449" t="s">
        <v>16</v>
      </c>
      <c r="L1148" s="449" t="s">
        <v>185</v>
      </c>
    </row>
    <row r="1149" spans="1:12" x14ac:dyDescent="0.2">
      <c r="A1149" s="163"/>
      <c r="B1149" s="455"/>
      <c r="C1149" s="456"/>
      <c r="D1149" s="456"/>
      <c r="E1149" s="456"/>
      <c r="F1149" s="456"/>
      <c r="G1149" s="457"/>
      <c r="H1149" s="455"/>
      <c r="I1149" s="457"/>
      <c r="J1149" s="445"/>
      <c r="K1149" s="445"/>
      <c r="L1149" s="445"/>
    </row>
    <row r="1150" spans="1:12" x14ac:dyDescent="0.2">
      <c r="A1150" s="163"/>
      <c r="B1150" s="455"/>
      <c r="C1150" s="456"/>
      <c r="D1150" s="456"/>
      <c r="E1150" s="456"/>
      <c r="F1150" s="456"/>
      <c r="G1150" s="457"/>
      <c r="H1150" s="455"/>
      <c r="I1150" s="457"/>
      <c r="J1150" s="445"/>
      <c r="K1150" s="445"/>
      <c r="L1150" s="445"/>
    </row>
    <row r="1151" spans="1:12" ht="13.5" customHeight="1" x14ac:dyDescent="0.2">
      <c r="A1151" s="163"/>
      <c r="B1151" s="455"/>
      <c r="C1151" s="456"/>
      <c r="D1151" s="456"/>
      <c r="E1151" s="456"/>
      <c r="F1151" s="456"/>
      <c r="G1151" s="457"/>
      <c r="H1151" s="455"/>
      <c r="I1151" s="457"/>
      <c r="J1151" s="445"/>
      <c r="K1151" s="445"/>
      <c r="L1151" s="445"/>
    </row>
    <row r="1152" spans="1:12" x14ac:dyDescent="0.2">
      <c r="A1152" s="163"/>
      <c r="B1152" s="455"/>
      <c r="C1152" s="456"/>
      <c r="D1152" s="456"/>
      <c r="E1152" s="456"/>
      <c r="F1152" s="456"/>
      <c r="G1152" s="457"/>
      <c r="H1152" s="455"/>
      <c r="I1152" s="457"/>
      <c r="J1152" s="445"/>
      <c r="K1152" s="445"/>
      <c r="L1152" s="445"/>
    </row>
    <row r="1153" spans="1:12" x14ac:dyDescent="0.2">
      <c r="A1153" s="163"/>
      <c r="B1153" s="455"/>
      <c r="C1153" s="456"/>
      <c r="D1153" s="456"/>
      <c r="E1153" s="456"/>
      <c r="F1153" s="456"/>
      <c r="G1153" s="457"/>
      <c r="H1153" s="455"/>
      <c r="I1153" s="457"/>
      <c r="J1153" s="445"/>
      <c r="K1153" s="445"/>
      <c r="L1153" s="445"/>
    </row>
    <row r="1154" spans="1:12" x14ac:dyDescent="0.2">
      <c r="A1154" s="163"/>
      <c r="B1154" s="455"/>
      <c r="C1154" s="456"/>
      <c r="D1154" s="456"/>
      <c r="E1154" s="456"/>
      <c r="F1154" s="456"/>
      <c r="G1154" s="457"/>
      <c r="H1154" s="455"/>
      <c r="I1154" s="457"/>
      <c r="J1154" s="445"/>
      <c r="K1154" s="445"/>
      <c r="L1154" s="445"/>
    </row>
    <row r="1155" spans="1:12" x14ac:dyDescent="0.2">
      <c r="A1155" s="163"/>
      <c r="B1155" s="455"/>
      <c r="C1155" s="456"/>
      <c r="D1155" s="456"/>
      <c r="E1155" s="456"/>
      <c r="F1155" s="456"/>
      <c r="G1155" s="457"/>
      <c r="H1155" s="455"/>
      <c r="I1155" s="457"/>
      <c r="J1155" s="445"/>
      <c r="K1155" s="445"/>
      <c r="L1155" s="445"/>
    </row>
    <row r="1156" spans="1:12" x14ac:dyDescent="0.2">
      <c r="A1156" s="163"/>
      <c r="B1156" s="455"/>
      <c r="C1156" s="456"/>
      <c r="D1156" s="456"/>
      <c r="E1156" s="456"/>
      <c r="F1156" s="456"/>
      <c r="G1156" s="457"/>
      <c r="H1156" s="455"/>
      <c r="I1156" s="457"/>
      <c r="J1156" s="445"/>
      <c r="K1156" s="445"/>
      <c r="L1156" s="445"/>
    </row>
    <row r="1157" spans="1:12" ht="13.5" customHeight="1" x14ac:dyDescent="0.2">
      <c r="A1157" s="163"/>
      <c r="B1157" s="455"/>
      <c r="C1157" s="456"/>
      <c r="D1157" s="456"/>
      <c r="E1157" s="456"/>
      <c r="F1157" s="456"/>
      <c r="G1157" s="457"/>
      <c r="H1157" s="455"/>
      <c r="I1157" s="457"/>
      <c r="J1157" s="445"/>
      <c r="K1157" s="445"/>
      <c r="L1157" s="445"/>
    </row>
    <row r="1158" spans="1:12" x14ac:dyDescent="0.2">
      <c r="A1158" s="163"/>
      <c r="B1158" s="455"/>
      <c r="C1158" s="456"/>
      <c r="D1158" s="456"/>
      <c r="E1158" s="456"/>
      <c r="F1158" s="456"/>
      <c r="G1158" s="457"/>
      <c r="H1158" s="455"/>
      <c r="I1158" s="457"/>
      <c r="J1158" s="445"/>
      <c r="K1158" s="445"/>
      <c r="L1158" s="445"/>
    </row>
    <row r="1159" spans="1:12" x14ac:dyDescent="0.2">
      <c r="A1159" s="163"/>
      <c r="B1159" s="455"/>
      <c r="C1159" s="456"/>
      <c r="D1159" s="456"/>
      <c r="E1159" s="456"/>
      <c r="F1159" s="456"/>
      <c r="G1159" s="457"/>
      <c r="H1159" s="455"/>
      <c r="I1159" s="457"/>
      <c r="J1159" s="445"/>
      <c r="K1159" s="445"/>
      <c r="L1159" s="445"/>
    </row>
    <row r="1160" spans="1:12" x14ac:dyDescent="0.2">
      <c r="A1160" s="163"/>
      <c r="B1160" s="455"/>
      <c r="C1160" s="456"/>
      <c r="D1160" s="456"/>
      <c r="E1160" s="456"/>
      <c r="F1160" s="456"/>
      <c r="G1160" s="457"/>
      <c r="H1160" s="455"/>
      <c r="I1160" s="457"/>
      <c r="J1160" s="445"/>
      <c r="K1160" s="445"/>
      <c r="L1160" s="445"/>
    </row>
    <row r="1161" spans="1:12" x14ac:dyDescent="0.2">
      <c r="A1161" s="163"/>
      <c r="B1161" s="456"/>
      <c r="C1161" s="456"/>
      <c r="D1161" s="456"/>
      <c r="E1161" s="456"/>
      <c r="F1161" s="456"/>
      <c r="G1161" s="457"/>
      <c r="H1161" s="455"/>
      <c r="I1161" s="457"/>
      <c r="J1161" s="445"/>
      <c r="K1161" s="445"/>
      <c r="L1161" s="445"/>
    </row>
    <row r="1162" spans="1:12" ht="13.5" customHeight="1" x14ac:dyDescent="0.2">
      <c r="A1162" s="474"/>
      <c r="B1162" s="456"/>
      <c r="C1162" s="456"/>
      <c r="D1162" s="456"/>
      <c r="E1162" s="456"/>
      <c r="F1162" s="456"/>
      <c r="G1162" s="457"/>
      <c r="H1162" s="455"/>
      <c r="I1162" s="457"/>
      <c r="J1162" s="445"/>
      <c r="K1162" s="445"/>
      <c r="L1162" s="445"/>
    </row>
    <row r="1163" spans="1:12" x14ac:dyDescent="0.2">
      <c r="A1163" s="474"/>
      <c r="B1163" s="456"/>
      <c r="C1163" s="456"/>
      <c r="D1163" s="456"/>
      <c r="E1163" s="456"/>
      <c r="F1163" s="456"/>
      <c r="G1163" s="457"/>
      <c r="H1163" s="455"/>
      <c r="I1163" s="457"/>
      <c r="J1163" s="445"/>
      <c r="K1163" s="445"/>
      <c r="L1163" s="445"/>
    </row>
    <row r="1164" spans="1:12" x14ac:dyDescent="0.2">
      <c r="A1164" s="474"/>
      <c r="B1164" s="456"/>
      <c r="C1164" s="456"/>
      <c r="D1164" s="456"/>
      <c r="E1164" s="456"/>
      <c r="F1164" s="456"/>
      <c r="G1164" s="457"/>
      <c r="H1164" s="455"/>
      <c r="I1164" s="457"/>
      <c r="J1164" s="445"/>
      <c r="K1164" s="445"/>
      <c r="L1164" s="445"/>
    </row>
    <row r="1165" spans="1:12" ht="13.5" customHeight="1" x14ac:dyDescent="0.2">
      <c r="A1165" s="163"/>
      <c r="B1165" s="456"/>
      <c r="C1165" s="456"/>
      <c r="D1165" s="456"/>
      <c r="E1165" s="456"/>
      <c r="F1165" s="456"/>
      <c r="G1165" s="457"/>
      <c r="H1165" s="455"/>
      <c r="I1165" s="457"/>
      <c r="J1165" s="445"/>
      <c r="K1165" s="445"/>
      <c r="L1165" s="445"/>
    </row>
    <row r="1166" spans="1:12" x14ac:dyDescent="0.2">
      <c r="A1166" s="163"/>
      <c r="B1166" s="455"/>
      <c r="C1166" s="456"/>
      <c r="D1166" s="456"/>
      <c r="E1166" s="456"/>
      <c r="F1166" s="456"/>
      <c r="G1166" s="457"/>
      <c r="H1166" s="455"/>
      <c r="I1166" s="457"/>
      <c r="J1166" s="445"/>
      <c r="K1166" s="445"/>
      <c r="L1166" s="445"/>
    </row>
    <row r="1167" spans="1:12" x14ac:dyDescent="0.2">
      <c r="A1167" s="163"/>
      <c r="B1167" s="455"/>
      <c r="C1167" s="456"/>
      <c r="D1167" s="456"/>
      <c r="E1167" s="456"/>
      <c r="F1167" s="456"/>
      <c r="G1167" s="457"/>
      <c r="H1167" s="455"/>
      <c r="I1167" s="457"/>
      <c r="J1167" s="445"/>
      <c r="K1167" s="445"/>
      <c r="L1167" s="445"/>
    </row>
    <row r="1168" spans="1:12" x14ac:dyDescent="0.2">
      <c r="A1168" s="163"/>
      <c r="B1168" s="455"/>
      <c r="C1168" s="456"/>
      <c r="D1168" s="456"/>
      <c r="E1168" s="456"/>
      <c r="F1168" s="456"/>
      <c r="G1168" s="457"/>
      <c r="H1168" s="455"/>
      <c r="I1168" s="457"/>
      <c r="J1168" s="445"/>
      <c r="K1168" s="445"/>
      <c r="L1168" s="445"/>
    </row>
    <row r="1169" spans="1:12" x14ac:dyDescent="0.2">
      <c r="A1169" s="163"/>
      <c r="B1169" s="455"/>
      <c r="C1169" s="456"/>
      <c r="D1169" s="456"/>
      <c r="E1169" s="456"/>
      <c r="F1169" s="456"/>
      <c r="G1169" s="457"/>
      <c r="H1169" s="559"/>
      <c r="I1169" s="560"/>
      <c r="J1169" s="160"/>
      <c r="K1169" s="160"/>
      <c r="L1169" s="160"/>
    </row>
    <row r="1170" spans="1:12" x14ac:dyDescent="0.2">
      <c r="A1170" s="163"/>
      <c r="B1170" s="455"/>
      <c r="C1170" s="456"/>
      <c r="D1170" s="456"/>
      <c r="E1170" s="456"/>
      <c r="F1170" s="456"/>
      <c r="G1170" s="457"/>
      <c r="H1170" s="567"/>
      <c r="I1170" s="568"/>
      <c r="J1170" s="446"/>
      <c r="K1170" s="446"/>
      <c r="L1170" s="446"/>
    </row>
    <row r="1171" spans="1:12" x14ac:dyDescent="0.2">
      <c r="A1171" s="163"/>
      <c r="B1171" s="455"/>
      <c r="C1171" s="456"/>
      <c r="D1171" s="456"/>
      <c r="E1171" s="456"/>
      <c r="F1171" s="456"/>
      <c r="G1171" s="457"/>
      <c r="H1171" s="567"/>
      <c r="I1171" s="568"/>
      <c r="J1171" s="446"/>
      <c r="K1171" s="446"/>
      <c r="L1171" s="446"/>
    </row>
    <row r="1172" spans="1:12" x14ac:dyDescent="0.2">
      <c r="A1172" s="163"/>
      <c r="B1172" s="455"/>
      <c r="C1172" s="456"/>
      <c r="D1172" s="456"/>
      <c r="E1172" s="456"/>
      <c r="F1172" s="456"/>
      <c r="G1172" s="457"/>
      <c r="H1172" s="567"/>
      <c r="I1172" s="568"/>
      <c r="J1172" s="446"/>
      <c r="K1172" s="446"/>
      <c r="L1172" s="446"/>
    </row>
    <row r="1173" spans="1:12" x14ac:dyDescent="0.2">
      <c r="A1173" s="163"/>
      <c r="B1173" s="455"/>
      <c r="C1173" s="456"/>
      <c r="D1173" s="456"/>
      <c r="E1173" s="456"/>
      <c r="F1173" s="456"/>
      <c r="G1173" s="457"/>
      <c r="H1173" s="567"/>
      <c r="I1173" s="568"/>
      <c r="J1173" s="446"/>
      <c r="K1173" s="446"/>
      <c r="L1173" s="446"/>
    </row>
    <row r="1174" spans="1:12" x14ac:dyDescent="0.2">
      <c r="A1174" s="163"/>
      <c r="B1174" s="455"/>
      <c r="C1174" s="456"/>
      <c r="D1174" s="456"/>
      <c r="E1174" s="456"/>
      <c r="F1174" s="456"/>
      <c r="G1174" s="457"/>
      <c r="H1174" s="567"/>
      <c r="I1174" s="568"/>
      <c r="J1174" s="446"/>
      <c r="K1174" s="446"/>
      <c r="L1174" s="446"/>
    </row>
    <row r="1175" spans="1:12" x14ac:dyDescent="0.2">
      <c r="A1175" s="163"/>
      <c r="B1175" s="455"/>
      <c r="C1175" s="456"/>
      <c r="D1175" s="456"/>
      <c r="E1175" s="456"/>
      <c r="F1175" s="456"/>
      <c r="G1175" s="457"/>
      <c r="H1175" s="567"/>
      <c r="I1175" s="568"/>
      <c r="J1175" s="446"/>
      <c r="K1175" s="446"/>
      <c r="L1175" s="446"/>
    </row>
    <row r="1176" spans="1:12" x14ac:dyDescent="0.2">
      <c r="A1176" s="163"/>
      <c r="B1176" s="455"/>
      <c r="C1176" s="456"/>
      <c r="D1176" s="456"/>
      <c r="E1176" s="456"/>
      <c r="F1176" s="456"/>
      <c r="G1176" s="457"/>
      <c r="H1176" s="567"/>
      <c r="I1176" s="568"/>
      <c r="J1176" s="446"/>
      <c r="K1176" s="446"/>
      <c r="L1176" s="446"/>
    </row>
    <row r="1177" spans="1:12" x14ac:dyDescent="0.2">
      <c r="A1177" s="163"/>
      <c r="B1177" s="455"/>
      <c r="C1177" s="456"/>
      <c r="D1177" s="456"/>
      <c r="E1177" s="456"/>
      <c r="F1177" s="456"/>
      <c r="G1177" s="457"/>
      <c r="H1177" s="567"/>
      <c r="I1177" s="568"/>
      <c r="J1177" s="446"/>
      <c r="K1177" s="446"/>
      <c r="L1177" s="446"/>
    </row>
    <row r="1178" spans="1:12" x14ac:dyDescent="0.2">
      <c r="A1178" s="163"/>
      <c r="B1178" s="455"/>
      <c r="C1178" s="456"/>
      <c r="D1178" s="456"/>
      <c r="E1178" s="456"/>
      <c r="F1178" s="456"/>
      <c r="G1178" s="457"/>
      <c r="H1178" s="567"/>
      <c r="I1178" s="568"/>
      <c r="J1178" s="446"/>
      <c r="K1178" s="446"/>
      <c r="L1178" s="446"/>
    </row>
    <row r="1179" spans="1:12" ht="13.5" customHeight="1" x14ac:dyDescent="0.2">
      <c r="A1179" s="163"/>
      <c r="B1179" s="455"/>
      <c r="C1179" s="456"/>
      <c r="D1179" s="456"/>
      <c r="E1179" s="456"/>
      <c r="F1179" s="456"/>
      <c r="G1179" s="457"/>
      <c r="H1179" s="567"/>
      <c r="I1179" s="568"/>
      <c r="J1179" s="446"/>
      <c r="K1179" s="446"/>
      <c r="L1179" s="446"/>
    </row>
    <row r="1180" spans="1:12" x14ac:dyDescent="0.2">
      <c r="A1180" s="163"/>
      <c r="B1180" s="455"/>
      <c r="C1180" s="456"/>
      <c r="D1180" s="456"/>
      <c r="E1180" s="456"/>
      <c r="F1180" s="456"/>
      <c r="G1180" s="457"/>
      <c r="H1180" s="567"/>
      <c r="I1180" s="568"/>
      <c r="J1180" s="446"/>
      <c r="K1180" s="446"/>
      <c r="L1180" s="446"/>
    </row>
    <row r="1181" spans="1:12" x14ac:dyDescent="0.2">
      <c r="A1181" s="163"/>
      <c r="B1181" s="455"/>
      <c r="C1181" s="456"/>
      <c r="D1181" s="456"/>
      <c r="E1181" s="456"/>
      <c r="F1181" s="456"/>
      <c r="G1181" s="457"/>
      <c r="H1181" s="567"/>
      <c r="I1181" s="568"/>
      <c r="J1181" s="446"/>
      <c r="K1181" s="446"/>
      <c r="L1181" s="446"/>
    </row>
    <row r="1182" spans="1:12" ht="13.5" customHeight="1" x14ac:dyDescent="0.2">
      <c r="A1182" s="163"/>
      <c r="B1182" s="455"/>
      <c r="C1182" s="456"/>
      <c r="D1182" s="456"/>
      <c r="E1182" s="456"/>
      <c r="F1182" s="456"/>
      <c r="G1182" s="457"/>
      <c r="H1182" s="567"/>
      <c r="I1182" s="568"/>
      <c r="J1182" s="446"/>
      <c r="K1182" s="446"/>
      <c r="L1182" s="446"/>
    </row>
    <row r="1183" spans="1:12" ht="19.5" customHeight="1" x14ac:dyDescent="0.2">
      <c r="A1183" s="163"/>
      <c r="B1183" s="519"/>
      <c r="C1183" s="524"/>
      <c r="D1183" s="524"/>
      <c r="E1183" s="524"/>
      <c r="F1183" s="524"/>
      <c r="G1183" s="520"/>
      <c r="H1183" s="569"/>
      <c r="I1183" s="570"/>
      <c r="J1183" s="447"/>
      <c r="K1183" s="447"/>
      <c r="L1183" s="447"/>
    </row>
    <row r="1184" spans="1:12" x14ac:dyDescent="0.2">
      <c r="A1184" s="163"/>
      <c r="B1184" s="475"/>
      <c r="C1184" s="475"/>
      <c r="D1184" s="475"/>
      <c r="E1184" s="475"/>
      <c r="F1184" s="475"/>
      <c r="G1184" s="475"/>
      <c r="H1184" s="470"/>
      <c r="I1184" s="472"/>
      <c r="J1184" s="448" t="s">
        <v>185</v>
      </c>
      <c r="K1184" s="448" t="s">
        <v>16</v>
      </c>
      <c r="L1184" s="442" t="s">
        <v>16</v>
      </c>
    </row>
    <row r="1185" spans="1:12" ht="13.5" customHeight="1" x14ac:dyDescent="0.2">
      <c r="A1185" s="163"/>
      <c r="B1185" s="467"/>
      <c r="C1185" s="467"/>
      <c r="D1185" s="467"/>
      <c r="E1185" s="467"/>
      <c r="F1185" s="467"/>
      <c r="G1185" s="467"/>
      <c r="H1185" s="455"/>
      <c r="I1185" s="457"/>
      <c r="J1185" s="443"/>
      <c r="K1185" s="443"/>
      <c r="L1185" s="443"/>
    </row>
    <row r="1186" spans="1:12" x14ac:dyDescent="0.2">
      <c r="A1186" s="163"/>
      <c r="B1186" s="467"/>
      <c r="C1186" s="467"/>
      <c r="D1186" s="467"/>
      <c r="E1186" s="467"/>
      <c r="F1186" s="467"/>
      <c r="G1186" s="467"/>
      <c r="H1186" s="455"/>
      <c r="I1186" s="457"/>
      <c r="J1186" s="443"/>
      <c r="K1186" s="443"/>
      <c r="L1186" s="443"/>
    </row>
    <row r="1187" spans="1:12" x14ac:dyDescent="0.2">
      <c r="A1187" s="163"/>
      <c r="B1187" s="467"/>
      <c r="C1187" s="467"/>
      <c r="D1187" s="467"/>
      <c r="E1187" s="467"/>
      <c r="F1187" s="467"/>
      <c r="G1187" s="467"/>
      <c r="H1187" s="455"/>
      <c r="I1187" s="457"/>
      <c r="J1187" s="443"/>
      <c r="K1187" s="443"/>
      <c r="L1187" s="443"/>
    </row>
    <row r="1188" spans="1:12" ht="13" customHeight="1" x14ac:dyDescent="0.2">
      <c r="A1188" s="163"/>
      <c r="B1188" s="477"/>
      <c r="C1188" s="477"/>
      <c r="D1188" s="477"/>
      <c r="E1188" s="477"/>
      <c r="F1188" s="477"/>
      <c r="G1188" s="477"/>
      <c r="H1188" s="519"/>
      <c r="I1188" s="520"/>
      <c r="J1188" s="444"/>
      <c r="K1188" s="452"/>
      <c r="L1188" s="444"/>
    </row>
    <row r="1189" spans="1:12" x14ac:dyDescent="0.2">
      <c r="A1189" s="163"/>
      <c r="B1189" s="475"/>
      <c r="C1189" s="475"/>
      <c r="D1189" s="475"/>
      <c r="E1189" s="475"/>
      <c r="F1189" s="475"/>
      <c r="G1189" s="475"/>
      <c r="H1189" s="470"/>
      <c r="I1189" s="472"/>
      <c r="J1189" s="448" t="s">
        <v>185</v>
      </c>
      <c r="K1189" s="448" t="s">
        <v>16</v>
      </c>
      <c r="L1189" s="448" t="s">
        <v>16</v>
      </c>
    </row>
    <row r="1190" spans="1:12" x14ac:dyDescent="0.2">
      <c r="A1190" s="163"/>
      <c r="B1190" s="467"/>
      <c r="C1190" s="467"/>
      <c r="D1190" s="467"/>
      <c r="E1190" s="467"/>
      <c r="F1190" s="467"/>
      <c r="G1190" s="467"/>
      <c r="H1190" s="455"/>
      <c r="I1190" s="457"/>
      <c r="J1190" s="443"/>
      <c r="K1190" s="443"/>
      <c r="L1190" s="443"/>
    </row>
    <row r="1191" spans="1:12" ht="13.5" customHeight="1" x14ac:dyDescent="0.2">
      <c r="A1191" s="163"/>
      <c r="B1191" s="467"/>
      <c r="C1191" s="467"/>
      <c r="D1191" s="467"/>
      <c r="E1191" s="467"/>
      <c r="F1191" s="467"/>
      <c r="G1191" s="467"/>
      <c r="H1191" s="455"/>
      <c r="I1191" s="457"/>
      <c r="J1191" s="443"/>
      <c r="K1191" s="443"/>
      <c r="L1191" s="443"/>
    </row>
    <row r="1192" spans="1:12" x14ac:dyDescent="0.2">
      <c r="A1192" s="163"/>
      <c r="B1192" s="467"/>
      <c r="C1192" s="467"/>
      <c r="D1192" s="467"/>
      <c r="E1192" s="467"/>
      <c r="F1192" s="467"/>
      <c r="G1192" s="467"/>
      <c r="H1192" s="455"/>
      <c r="I1192" s="457"/>
      <c r="J1192" s="443"/>
      <c r="K1192" s="443"/>
      <c r="L1192" s="443"/>
    </row>
    <row r="1193" spans="1:12" x14ac:dyDescent="0.2">
      <c r="A1193" s="163"/>
      <c r="B1193" s="467"/>
      <c r="C1193" s="467"/>
      <c r="D1193" s="467"/>
      <c r="E1193" s="467"/>
      <c r="F1193" s="467"/>
      <c r="G1193" s="467"/>
      <c r="H1193" s="455"/>
      <c r="I1193" s="457"/>
      <c r="J1193" s="443"/>
      <c r="K1193" s="443"/>
      <c r="L1193" s="443"/>
    </row>
    <row r="1194" spans="1:12" ht="13.5" customHeight="1" x14ac:dyDescent="0.2">
      <c r="A1194" s="163"/>
      <c r="B1194" s="467"/>
      <c r="C1194" s="467"/>
      <c r="D1194" s="467"/>
      <c r="E1194" s="467"/>
      <c r="F1194" s="467"/>
      <c r="G1194" s="467"/>
      <c r="H1194" s="455"/>
      <c r="I1194" s="457"/>
      <c r="J1194" s="443"/>
      <c r="K1194" s="443"/>
      <c r="L1194" s="443"/>
    </row>
    <row r="1195" spans="1:12" x14ac:dyDescent="0.2">
      <c r="A1195" s="163"/>
      <c r="B1195" s="467"/>
      <c r="C1195" s="467"/>
      <c r="D1195" s="467"/>
      <c r="E1195" s="467"/>
      <c r="F1195" s="467"/>
      <c r="G1195" s="467"/>
      <c r="H1195" s="455"/>
      <c r="I1195" s="457"/>
      <c r="J1195" s="443"/>
      <c r="K1195" s="443"/>
      <c r="L1195" s="443"/>
    </row>
    <row r="1196" spans="1:12" x14ac:dyDescent="0.2">
      <c r="A1196" s="163"/>
      <c r="B1196" s="467"/>
      <c r="C1196" s="467"/>
      <c r="D1196" s="467"/>
      <c r="E1196" s="467"/>
      <c r="F1196" s="467"/>
      <c r="G1196" s="467"/>
      <c r="H1196" s="455"/>
      <c r="I1196" s="457"/>
      <c r="J1196" s="443"/>
      <c r="K1196" s="443"/>
      <c r="L1196" s="443"/>
    </row>
    <row r="1197" spans="1:12" ht="13.5" customHeight="1" x14ac:dyDescent="0.2">
      <c r="A1197" s="163"/>
      <c r="B1197" s="467"/>
      <c r="C1197" s="467"/>
      <c r="D1197" s="467"/>
      <c r="E1197" s="467"/>
      <c r="F1197" s="467"/>
      <c r="G1197" s="467"/>
      <c r="H1197" s="455"/>
      <c r="I1197" s="457"/>
      <c r="J1197" s="443"/>
      <c r="K1197" s="443"/>
      <c r="L1197" s="443"/>
    </row>
    <row r="1198" spans="1:12" x14ac:dyDescent="0.2">
      <c r="A1198" s="163"/>
      <c r="B1198" s="467"/>
      <c r="C1198" s="467"/>
      <c r="D1198" s="467"/>
      <c r="E1198" s="467"/>
      <c r="F1198" s="467"/>
      <c r="G1198" s="467"/>
      <c r="H1198" s="455"/>
      <c r="I1198" s="457"/>
      <c r="J1198" s="443"/>
      <c r="K1198" s="443"/>
      <c r="L1198" s="443"/>
    </row>
    <row r="1199" spans="1:12" x14ac:dyDescent="0.2">
      <c r="A1199" s="163"/>
      <c r="B1199" s="467"/>
      <c r="C1199" s="467"/>
      <c r="D1199" s="467"/>
      <c r="E1199" s="467"/>
      <c r="F1199" s="467"/>
      <c r="G1199" s="467"/>
      <c r="H1199" s="455"/>
      <c r="I1199" s="457"/>
      <c r="J1199" s="443"/>
      <c r="K1199" s="443"/>
      <c r="L1199" s="443"/>
    </row>
    <row r="1200" spans="1:12" ht="13.5" customHeight="1" x14ac:dyDescent="0.2">
      <c r="A1200" s="163"/>
      <c r="B1200" s="467"/>
      <c r="C1200" s="467"/>
      <c r="D1200" s="467"/>
      <c r="E1200" s="467"/>
      <c r="F1200" s="467"/>
      <c r="G1200" s="467"/>
      <c r="H1200" s="455"/>
      <c r="I1200" s="457"/>
      <c r="J1200" s="443"/>
      <c r="K1200" s="443"/>
      <c r="L1200" s="443"/>
    </row>
    <row r="1201" spans="1:12" x14ac:dyDescent="0.2">
      <c r="A1201" s="163"/>
      <c r="B1201" s="467"/>
      <c r="C1201" s="467"/>
      <c r="D1201" s="467"/>
      <c r="E1201" s="467"/>
      <c r="F1201" s="467"/>
      <c r="G1201" s="467"/>
      <c r="H1201" s="455"/>
      <c r="I1201" s="457"/>
      <c r="J1201" s="443"/>
      <c r="K1201" s="443"/>
      <c r="L1201" s="443"/>
    </row>
    <row r="1202" spans="1:12" x14ac:dyDescent="0.2">
      <c r="A1202" s="163"/>
      <c r="B1202" s="467"/>
      <c r="C1202" s="467"/>
      <c r="D1202" s="467"/>
      <c r="E1202" s="467"/>
      <c r="F1202" s="467"/>
      <c r="G1202" s="467"/>
      <c r="H1202" s="455"/>
      <c r="I1202" s="457"/>
      <c r="J1202" s="443"/>
      <c r="K1202" s="443"/>
      <c r="L1202" s="443"/>
    </row>
    <row r="1203" spans="1:12" ht="13.5" customHeight="1" x14ac:dyDescent="0.2">
      <c r="A1203" s="164"/>
      <c r="B1203" s="467"/>
      <c r="C1203" s="467"/>
      <c r="D1203" s="467"/>
      <c r="E1203" s="467"/>
      <c r="F1203" s="467"/>
      <c r="G1203" s="467"/>
      <c r="H1203" s="458"/>
      <c r="I1203" s="460"/>
      <c r="J1203" s="443"/>
      <c r="K1203" s="443"/>
      <c r="L1203" s="443"/>
    </row>
    <row r="1204" spans="1:12" ht="13.5" customHeight="1" x14ac:dyDescent="0.2">
      <c r="A1204" s="163"/>
      <c r="B1204" s="495"/>
      <c r="C1204" s="496"/>
      <c r="D1204" s="496"/>
      <c r="E1204" s="496"/>
      <c r="F1204" s="496"/>
      <c r="G1204" s="497"/>
      <c r="H1204" s="495"/>
      <c r="I1204" s="497"/>
      <c r="J1204" s="444" t="s">
        <v>16</v>
      </c>
      <c r="K1204" s="444" t="s">
        <v>16</v>
      </c>
      <c r="L1204" s="444" t="s">
        <v>16</v>
      </c>
    </row>
    <row r="1205" spans="1:12" x14ac:dyDescent="0.2">
      <c r="A1205" s="163"/>
      <c r="B1205" s="455"/>
      <c r="C1205" s="456"/>
      <c r="D1205" s="456"/>
      <c r="E1205" s="456"/>
      <c r="F1205" s="456"/>
      <c r="G1205" s="457"/>
      <c r="H1205" s="455"/>
      <c r="I1205" s="457"/>
      <c r="J1205" s="445"/>
      <c r="K1205" s="445"/>
      <c r="L1205" s="445"/>
    </row>
    <row r="1206" spans="1:12" x14ac:dyDescent="0.2">
      <c r="A1206" s="163"/>
      <c r="B1206" s="455"/>
      <c r="C1206" s="456"/>
      <c r="D1206" s="456"/>
      <c r="E1206" s="456"/>
      <c r="F1206" s="456"/>
      <c r="G1206" s="457"/>
      <c r="H1206" s="455"/>
      <c r="I1206" s="457"/>
      <c r="J1206" s="445"/>
      <c r="K1206" s="445"/>
      <c r="L1206" s="445"/>
    </row>
    <row r="1207" spans="1:12" ht="13.5" customHeight="1" x14ac:dyDescent="0.2">
      <c r="A1207" s="163"/>
      <c r="B1207" s="455"/>
      <c r="C1207" s="456"/>
      <c r="D1207" s="456"/>
      <c r="E1207" s="456"/>
      <c r="F1207" s="456"/>
      <c r="G1207" s="457"/>
      <c r="H1207" s="455"/>
      <c r="I1207" s="457"/>
      <c r="J1207" s="445"/>
      <c r="K1207" s="445"/>
      <c r="L1207" s="445"/>
    </row>
    <row r="1208" spans="1:12" x14ac:dyDescent="0.2">
      <c r="A1208" s="163"/>
      <c r="B1208" s="455"/>
      <c r="C1208" s="456"/>
      <c r="D1208" s="456"/>
      <c r="E1208" s="456"/>
      <c r="F1208" s="456"/>
      <c r="G1208" s="457"/>
      <c r="H1208" s="455"/>
      <c r="I1208" s="457"/>
      <c r="J1208" s="445"/>
      <c r="K1208" s="445"/>
      <c r="L1208" s="445"/>
    </row>
    <row r="1209" spans="1:12" ht="13.5" customHeight="1" x14ac:dyDescent="0.2">
      <c r="A1209" s="163"/>
      <c r="B1209" s="455"/>
      <c r="C1209" s="456"/>
      <c r="D1209" s="456"/>
      <c r="E1209" s="456"/>
      <c r="F1209" s="456"/>
      <c r="G1209" s="457"/>
      <c r="H1209" s="455"/>
      <c r="I1209" s="457"/>
      <c r="J1209" s="445"/>
      <c r="K1209" s="445"/>
      <c r="L1209" s="445"/>
    </row>
    <row r="1210" spans="1:12" ht="13.5" customHeight="1" x14ac:dyDescent="0.2">
      <c r="A1210" s="163"/>
      <c r="B1210" s="455"/>
      <c r="C1210" s="456"/>
      <c r="D1210" s="456"/>
      <c r="E1210" s="456"/>
      <c r="F1210" s="456"/>
      <c r="G1210" s="457"/>
      <c r="H1210" s="455"/>
      <c r="I1210" s="457"/>
      <c r="J1210" s="445"/>
      <c r="K1210" s="445"/>
      <c r="L1210" s="445"/>
    </row>
    <row r="1211" spans="1:12" x14ac:dyDescent="0.2">
      <c r="A1211" s="163"/>
      <c r="B1211" s="455"/>
      <c r="C1211" s="456"/>
      <c r="D1211" s="456"/>
      <c r="E1211" s="456"/>
      <c r="F1211" s="456"/>
      <c r="G1211" s="457"/>
      <c r="H1211" s="455"/>
      <c r="I1211" s="457"/>
      <c r="J1211" s="445"/>
      <c r="K1211" s="445"/>
      <c r="L1211" s="445"/>
    </row>
    <row r="1212" spans="1:12" x14ac:dyDescent="0.2">
      <c r="A1212" s="163"/>
      <c r="B1212" s="456"/>
      <c r="C1212" s="456"/>
      <c r="D1212" s="456"/>
      <c r="E1212" s="456"/>
      <c r="F1212" s="456"/>
      <c r="G1212" s="457"/>
      <c r="H1212" s="455"/>
      <c r="I1212" s="457"/>
      <c r="J1212" s="445"/>
      <c r="K1212" s="445"/>
      <c r="L1212" s="445"/>
    </row>
    <row r="1213" spans="1:12" ht="13.5" customHeight="1" x14ac:dyDescent="0.2">
      <c r="A1213" s="474"/>
      <c r="B1213" s="524"/>
      <c r="C1213" s="524"/>
      <c r="D1213" s="524"/>
      <c r="E1213" s="524"/>
      <c r="F1213" s="524"/>
      <c r="G1213" s="520"/>
      <c r="H1213" s="519"/>
      <c r="I1213" s="520"/>
      <c r="J1213" s="450"/>
      <c r="K1213" s="450"/>
      <c r="L1213" s="445"/>
    </row>
    <row r="1214" spans="1:12" x14ac:dyDescent="0.2">
      <c r="A1214" s="474"/>
      <c r="B1214" s="460"/>
      <c r="C1214" s="504"/>
      <c r="D1214" s="504"/>
      <c r="E1214" s="504"/>
      <c r="F1214" s="504"/>
      <c r="G1214" s="504"/>
      <c r="H1214" s="455"/>
      <c r="I1214" s="457"/>
      <c r="J1214" s="442" t="s">
        <v>16</v>
      </c>
      <c r="K1214" s="442" t="s">
        <v>16</v>
      </c>
      <c r="L1214" s="448" t="s">
        <v>16</v>
      </c>
    </row>
    <row r="1215" spans="1:12" x14ac:dyDescent="0.2">
      <c r="A1215" s="474"/>
      <c r="B1215" s="563"/>
      <c r="C1215" s="468"/>
      <c r="D1215" s="468"/>
      <c r="E1215" s="468"/>
      <c r="F1215" s="468"/>
      <c r="G1215" s="468"/>
      <c r="H1215" s="455"/>
      <c r="I1215" s="457"/>
      <c r="J1215" s="443"/>
      <c r="K1215" s="443"/>
      <c r="L1215" s="443"/>
    </row>
    <row r="1216" spans="1:12" ht="13.5" customHeight="1" x14ac:dyDescent="0.2">
      <c r="A1216" s="163"/>
      <c r="B1216" s="563"/>
      <c r="C1216" s="468"/>
      <c r="D1216" s="468"/>
      <c r="E1216" s="468"/>
      <c r="F1216" s="468"/>
      <c r="G1216" s="468"/>
      <c r="H1216" s="455"/>
      <c r="I1216" s="457"/>
      <c r="J1216" s="443"/>
      <c r="K1216" s="443"/>
      <c r="L1216" s="443"/>
    </row>
    <row r="1217" spans="1:12" x14ac:dyDescent="0.2">
      <c r="A1217" s="163"/>
      <c r="B1217" s="468"/>
      <c r="C1217" s="468"/>
      <c r="D1217" s="468"/>
      <c r="E1217" s="468"/>
      <c r="F1217" s="468"/>
      <c r="G1217" s="468"/>
      <c r="H1217" s="455"/>
      <c r="I1217" s="457"/>
      <c r="J1217" s="443"/>
      <c r="K1217" s="443"/>
      <c r="L1217" s="443"/>
    </row>
    <row r="1218" spans="1:12" x14ac:dyDescent="0.2">
      <c r="A1218" s="163"/>
      <c r="B1218" s="468"/>
      <c r="C1218" s="468"/>
      <c r="D1218" s="468"/>
      <c r="E1218" s="468"/>
      <c r="F1218" s="468"/>
      <c r="G1218" s="468"/>
      <c r="H1218" s="455"/>
      <c r="I1218" s="457"/>
      <c r="J1218" s="443"/>
      <c r="K1218" s="443"/>
      <c r="L1218" s="443"/>
    </row>
    <row r="1219" spans="1:12" x14ac:dyDescent="0.2">
      <c r="A1219" s="163"/>
      <c r="B1219" s="468"/>
      <c r="C1219" s="468"/>
      <c r="D1219" s="468"/>
      <c r="E1219" s="468"/>
      <c r="F1219" s="468"/>
      <c r="G1219" s="468"/>
      <c r="H1219" s="455"/>
      <c r="I1219" s="457"/>
      <c r="J1219" s="443"/>
      <c r="K1219" s="443"/>
      <c r="L1219" s="443"/>
    </row>
    <row r="1220" spans="1:12" x14ac:dyDescent="0.2">
      <c r="A1220" s="163"/>
      <c r="B1220" s="468"/>
      <c r="C1220" s="468"/>
      <c r="D1220" s="468"/>
      <c r="E1220" s="468"/>
      <c r="F1220" s="468"/>
      <c r="G1220" s="468"/>
      <c r="H1220" s="455"/>
      <c r="I1220" s="457"/>
      <c r="J1220" s="443"/>
      <c r="K1220" s="443"/>
      <c r="L1220" s="443"/>
    </row>
    <row r="1221" spans="1:12" x14ac:dyDescent="0.2">
      <c r="A1221" s="163"/>
      <c r="B1221" s="468"/>
      <c r="C1221" s="468"/>
      <c r="D1221" s="468"/>
      <c r="E1221" s="468"/>
      <c r="F1221" s="468"/>
      <c r="G1221" s="468"/>
      <c r="H1221" s="455"/>
      <c r="I1221" s="457"/>
      <c r="J1221" s="443"/>
      <c r="K1221" s="443"/>
      <c r="L1221" s="443"/>
    </row>
    <row r="1222" spans="1:12" x14ac:dyDescent="0.2">
      <c r="A1222" s="163"/>
      <c r="B1222" s="468"/>
      <c r="C1222" s="468"/>
      <c r="D1222" s="468"/>
      <c r="E1222" s="468"/>
      <c r="F1222" s="468"/>
      <c r="G1222" s="468"/>
      <c r="H1222" s="455"/>
      <c r="I1222" s="457"/>
      <c r="J1222" s="443"/>
      <c r="K1222" s="443"/>
      <c r="L1222" s="443"/>
    </row>
    <row r="1223" spans="1:12" x14ac:dyDescent="0.2">
      <c r="A1223" s="163"/>
      <c r="B1223" s="468"/>
      <c r="C1223" s="468"/>
      <c r="D1223" s="468"/>
      <c r="E1223" s="468"/>
      <c r="F1223" s="468"/>
      <c r="G1223" s="468"/>
      <c r="H1223" s="455"/>
      <c r="I1223" s="457"/>
      <c r="J1223" s="443"/>
      <c r="K1223" s="443"/>
      <c r="L1223" s="443"/>
    </row>
    <row r="1224" spans="1:12" x14ac:dyDescent="0.2">
      <c r="A1224" s="163"/>
      <c r="B1224" s="468"/>
      <c r="C1224" s="468"/>
      <c r="D1224" s="468"/>
      <c r="E1224" s="468"/>
      <c r="F1224" s="468"/>
      <c r="G1224" s="468"/>
      <c r="H1224" s="455"/>
      <c r="I1224" s="457"/>
      <c r="J1224" s="443"/>
      <c r="K1224" s="443"/>
      <c r="L1224" s="443"/>
    </row>
    <row r="1225" spans="1:12" x14ac:dyDescent="0.2">
      <c r="A1225" s="163"/>
      <c r="B1225" s="468"/>
      <c r="C1225" s="468"/>
      <c r="D1225" s="468"/>
      <c r="E1225" s="468"/>
      <c r="F1225" s="468"/>
      <c r="G1225" s="468"/>
      <c r="H1225" s="455"/>
      <c r="I1225" s="457"/>
      <c r="J1225" s="443"/>
      <c r="K1225" s="443"/>
      <c r="L1225" s="443"/>
    </row>
    <row r="1226" spans="1:12" x14ac:dyDescent="0.2">
      <c r="A1226" s="163"/>
      <c r="B1226" s="468"/>
      <c r="C1226" s="468"/>
      <c r="D1226" s="468"/>
      <c r="E1226" s="468"/>
      <c r="F1226" s="468"/>
      <c r="G1226" s="468"/>
      <c r="H1226" s="455"/>
      <c r="I1226" s="457"/>
      <c r="J1226" s="443"/>
      <c r="K1226" s="443"/>
      <c r="L1226" s="443"/>
    </row>
    <row r="1227" spans="1:12" x14ac:dyDescent="0.2">
      <c r="A1227" s="163"/>
      <c r="B1227" s="468"/>
      <c r="C1227" s="468"/>
      <c r="D1227" s="468"/>
      <c r="E1227" s="468"/>
      <c r="F1227" s="468"/>
      <c r="G1227" s="468"/>
      <c r="H1227" s="455"/>
      <c r="I1227" s="457"/>
      <c r="J1227" s="443"/>
      <c r="K1227" s="443"/>
      <c r="L1227" s="443"/>
    </row>
    <row r="1228" spans="1:12" x14ac:dyDescent="0.2">
      <c r="A1228" s="163"/>
      <c r="B1228" s="468"/>
      <c r="C1228" s="468"/>
      <c r="D1228" s="468"/>
      <c r="E1228" s="468"/>
      <c r="F1228" s="468"/>
      <c r="G1228" s="468"/>
      <c r="H1228" s="455"/>
      <c r="I1228" s="457"/>
      <c r="J1228" s="443"/>
      <c r="K1228" s="443"/>
      <c r="L1228" s="443"/>
    </row>
    <row r="1229" spans="1:12" x14ac:dyDescent="0.2">
      <c r="A1229" s="163"/>
      <c r="B1229" s="468"/>
      <c r="C1229" s="468"/>
      <c r="D1229" s="468"/>
      <c r="E1229" s="468"/>
      <c r="F1229" s="468"/>
      <c r="G1229" s="468"/>
      <c r="H1229" s="455"/>
      <c r="I1229" s="457"/>
      <c r="J1229" s="443"/>
      <c r="K1229" s="443"/>
      <c r="L1229" s="443"/>
    </row>
    <row r="1230" spans="1:12" x14ac:dyDescent="0.2">
      <c r="A1230" s="163"/>
      <c r="B1230" s="468"/>
      <c r="C1230" s="468"/>
      <c r="D1230" s="468"/>
      <c r="E1230" s="468"/>
      <c r="F1230" s="468"/>
      <c r="G1230" s="468"/>
      <c r="H1230" s="455"/>
      <c r="I1230" s="457"/>
      <c r="J1230" s="443"/>
      <c r="K1230" s="443"/>
      <c r="L1230" s="443"/>
    </row>
    <row r="1231" spans="1:12" x14ac:dyDescent="0.2">
      <c r="A1231" s="163"/>
      <c r="B1231" s="468"/>
      <c r="C1231" s="468"/>
      <c r="D1231" s="468"/>
      <c r="E1231" s="468"/>
      <c r="F1231" s="468"/>
      <c r="G1231" s="468"/>
      <c r="H1231" s="455"/>
      <c r="I1231" s="457"/>
      <c r="J1231" s="443"/>
      <c r="K1231" s="443"/>
      <c r="L1231" s="443"/>
    </row>
    <row r="1232" spans="1:12" x14ac:dyDescent="0.2">
      <c r="A1232" s="163"/>
      <c r="B1232" s="468"/>
      <c r="C1232" s="468"/>
      <c r="D1232" s="468"/>
      <c r="E1232" s="468"/>
      <c r="F1232" s="468"/>
      <c r="G1232" s="468"/>
      <c r="H1232" s="455"/>
      <c r="I1232" s="457"/>
      <c r="J1232" s="443"/>
      <c r="K1232" s="443"/>
      <c r="L1232" s="443"/>
    </row>
    <row r="1233" spans="1:12" x14ac:dyDescent="0.2">
      <c r="A1233" s="163"/>
      <c r="B1233" s="468"/>
      <c r="C1233" s="468"/>
      <c r="D1233" s="468"/>
      <c r="E1233" s="468"/>
      <c r="F1233" s="468"/>
      <c r="G1233" s="468"/>
      <c r="H1233" s="455"/>
      <c r="I1233" s="457"/>
      <c r="J1233" s="443"/>
      <c r="K1233" s="443"/>
      <c r="L1233" s="443"/>
    </row>
    <row r="1234" spans="1:12" x14ac:dyDescent="0.2">
      <c r="A1234" s="163"/>
      <c r="B1234" s="468"/>
      <c r="C1234" s="468"/>
      <c r="D1234" s="468"/>
      <c r="E1234" s="468"/>
      <c r="F1234" s="468"/>
      <c r="G1234" s="468"/>
      <c r="H1234" s="455"/>
      <c r="I1234" s="457"/>
      <c r="J1234" s="443"/>
      <c r="K1234" s="443"/>
      <c r="L1234" s="443"/>
    </row>
    <row r="1235" spans="1:12" x14ac:dyDescent="0.2">
      <c r="A1235" s="163"/>
      <c r="B1235" s="468"/>
      <c r="C1235" s="468"/>
      <c r="D1235" s="468"/>
      <c r="E1235" s="468"/>
      <c r="F1235" s="468"/>
      <c r="G1235" s="468"/>
      <c r="H1235" s="455"/>
      <c r="I1235" s="457"/>
      <c r="J1235" s="443"/>
      <c r="K1235" s="443"/>
      <c r="L1235" s="443"/>
    </row>
    <row r="1236" spans="1:12" x14ac:dyDescent="0.2">
      <c r="A1236" s="163"/>
      <c r="B1236" s="468"/>
      <c r="C1236" s="468"/>
      <c r="D1236" s="468"/>
      <c r="E1236" s="468"/>
      <c r="F1236" s="468"/>
      <c r="G1236" s="468"/>
      <c r="H1236" s="455"/>
      <c r="I1236" s="457"/>
      <c r="J1236" s="443"/>
      <c r="K1236" s="443"/>
      <c r="L1236" s="443"/>
    </row>
    <row r="1237" spans="1:12" x14ac:dyDescent="0.2">
      <c r="A1237" s="163"/>
      <c r="B1237" s="468"/>
      <c r="C1237" s="468"/>
      <c r="D1237" s="468"/>
      <c r="E1237" s="468"/>
      <c r="F1237" s="468"/>
      <c r="G1237" s="468"/>
      <c r="H1237" s="455"/>
      <c r="I1237" s="457"/>
      <c r="J1237" s="443"/>
      <c r="K1237" s="443"/>
      <c r="L1237" s="443"/>
    </row>
    <row r="1238" spans="1:12" x14ac:dyDescent="0.2">
      <c r="A1238" s="163"/>
      <c r="B1238" s="468"/>
      <c r="C1238" s="468"/>
      <c r="D1238" s="468"/>
      <c r="E1238" s="468"/>
      <c r="F1238" s="468"/>
      <c r="G1238" s="468"/>
      <c r="H1238" s="455"/>
      <c r="I1238" s="457"/>
      <c r="J1238" s="443"/>
      <c r="K1238" s="443"/>
      <c r="L1238" s="443"/>
    </row>
    <row r="1239" spans="1:12" x14ac:dyDescent="0.2">
      <c r="A1239" s="163"/>
      <c r="B1239" s="468"/>
      <c r="C1239" s="468"/>
      <c r="D1239" s="468"/>
      <c r="E1239" s="468"/>
      <c r="F1239" s="468"/>
      <c r="G1239" s="468"/>
      <c r="H1239" s="455"/>
      <c r="I1239" s="457"/>
      <c r="J1239" s="443"/>
      <c r="K1239" s="443"/>
      <c r="L1239" s="443"/>
    </row>
    <row r="1240" spans="1:12" x14ac:dyDescent="0.2">
      <c r="A1240" s="163"/>
      <c r="B1240" s="468"/>
      <c r="C1240" s="468"/>
      <c r="D1240" s="468"/>
      <c r="E1240" s="468"/>
      <c r="F1240" s="468"/>
      <c r="G1240" s="468"/>
      <c r="H1240" s="455"/>
      <c r="I1240" s="457"/>
      <c r="J1240" s="443"/>
      <c r="K1240" s="443"/>
      <c r="L1240" s="443"/>
    </row>
    <row r="1241" spans="1:12" x14ac:dyDescent="0.2">
      <c r="A1241" s="163"/>
      <c r="B1241" s="468"/>
      <c r="C1241" s="468"/>
      <c r="D1241" s="468"/>
      <c r="E1241" s="468"/>
      <c r="F1241" s="468"/>
      <c r="G1241" s="468"/>
      <c r="H1241" s="455"/>
      <c r="I1241" s="457"/>
      <c r="J1241" s="443"/>
      <c r="K1241" s="443"/>
      <c r="L1241" s="443"/>
    </row>
    <row r="1242" spans="1:12" x14ac:dyDescent="0.2">
      <c r="A1242" s="163"/>
      <c r="B1242" s="468"/>
      <c r="C1242" s="468"/>
      <c r="D1242" s="468"/>
      <c r="E1242" s="468"/>
      <c r="F1242" s="468"/>
      <c r="G1242" s="468"/>
      <c r="H1242" s="455"/>
      <c r="I1242" s="457"/>
      <c r="J1242" s="443"/>
      <c r="K1242" s="443"/>
      <c r="L1242" s="443"/>
    </row>
    <row r="1243" spans="1:12" x14ac:dyDescent="0.2">
      <c r="A1243" s="163"/>
      <c r="B1243" s="468"/>
      <c r="C1243" s="468"/>
      <c r="D1243" s="468"/>
      <c r="E1243" s="468"/>
      <c r="F1243" s="468"/>
      <c r="G1243" s="468"/>
      <c r="H1243" s="455"/>
      <c r="I1243" s="457"/>
      <c r="J1243" s="443"/>
      <c r="K1243" s="443"/>
      <c r="L1243" s="443"/>
    </row>
    <row r="1244" spans="1:12" x14ac:dyDescent="0.2">
      <c r="A1244" s="163"/>
      <c r="B1244" s="468"/>
      <c r="C1244" s="468"/>
      <c r="D1244" s="468"/>
      <c r="E1244" s="468"/>
      <c r="F1244" s="468"/>
      <c r="G1244" s="468"/>
      <c r="H1244" s="455"/>
      <c r="I1244" s="457"/>
      <c r="J1244" s="443"/>
      <c r="K1244" s="443"/>
      <c r="L1244" s="443"/>
    </row>
    <row r="1245" spans="1:12" x14ac:dyDescent="0.2">
      <c r="A1245" s="163"/>
      <c r="B1245" s="468"/>
      <c r="C1245" s="468"/>
      <c r="D1245" s="468"/>
      <c r="E1245" s="468"/>
      <c r="F1245" s="468"/>
      <c r="G1245" s="468"/>
      <c r="H1245" s="455"/>
      <c r="I1245" s="457"/>
      <c r="J1245" s="443"/>
      <c r="K1245" s="443"/>
      <c r="L1245" s="443"/>
    </row>
    <row r="1246" spans="1:12" x14ac:dyDescent="0.2">
      <c r="A1246" s="163"/>
      <c r="B1246" s="468"/>
      <c r="C1246" s="468"/>
      <c r="D1246" s="468"/>
      <c r="E1246" s="468"/>
      <c r="F1246" s="468"/>
      <c r="G1246" s="468"/>
      <c r="H1246" s="455"/>
      <c r="I1246" s="457"/>
      <c r="J1246" s="443"/>
      <c r="K1246" s="443"/>
      <c r="L1246" s="443"/>
    </row>
    <row r="1247" spans="1:12" x14ac:dyDescent="0.2">
      <c r="A1247" s="163"/>
      <c r="B1247" s="468"/>
      <c r="C1247" s="468"/>
      <c r="D1247" s="468"/>
      <c r="E1247" s="468"/>
      <c r="F1247" s="468"/>
      <c r="G1247" s="468"/>
      <c r="H1247" s="455"/>
      <c r="I1247" s="457"/>
      <c r="J1247" s="443"/>
      <c r="K1247" s="443"/>
      <c r="L1247" s="443"/>
    </row>
    <row r="1248" spans="1:12" x14ac:dyDescent="0.2">
      <c r="A1248" s="163"/>
      <c r="B1248" s="468"/>
      <c r="C1248" s="468"/>
      <c r="D1248" s="468"/>
      <c r="E1248" s="468"/>
      <c r="F1248" s="468"/>
      <c r="G1248" s="468"/>
      <c r="H1248" s="455"/>
      <c r="I1248" s="457"/>
      <c r="J1248" s="443"/>
      <c r="K1248" s="443"/>
      <c r="L1248" s="443"/>
    </row>
    <row r="1249" spans="1:12" x14ac:dyDescent="0.2">
      <c r="A1249" s="163"/>
      <c r="B1249" s="468"/>
      <c r="C1249" s="468"/>
      <c r="D1249" s="468"/>
      <c r="E1249" s="468"/>
      <c r="F1249" s="468"/>
      <c r="G1249" s="468"/>
      <c r="H1249" s="455"/>
      <c r="I1249" s="457"/>
      <c r="J1249" s="443"/>
      <c r="K1249" s="443"/>
      <c r="L1249" s="443"/>
    </row>
    <row r="1250" spans="1:12" ht="37" customHeight="1" x14ac:dyDescent="0.2">
      <c r="A1250" s="163"/>
      <c r="B1250" s="469"/>
      <c r="C1250" s="469"/>
      <c r="D1250" s="469"/>
      <c r="E1250" s="469"/>
      <c r="F1250" s="469"/>
      <c r="G1250" s="469"/>
      <c r="H1250" s="455"/>
      <c r="I1250" s="457"/>
      <c r="J1250" s="444"/>
      <c r="K1250" s="444"/>
      <c r="L1250" s="444"/>
    </row>
    <row r="1251" spans="1:12" x14ac:dyDescent="0.2">
      <c r="A1251" s="163"/>
      <c r="B1251" s="475"/>
      <c r="C1251" s="476"/>
      <c r="D1251" s="476"/>
      <c r="E1251" s="476"/>
      <c r="F1251" s="476"/>
      <c r="G1251" s="476"/>
      <c r="H1251" s="571"/>
      <c r="I1251" s="572"/>
      <c r="J1251" s="448" t="s">
        <v>16</v>
      </c>
      <c r="K1251" s="448" t="s">
        <v>16</v>
      </c>
      <c r="L1251" s="448" t="s">
        <v>16</v>
      </c>
    </row>
    <row r="1252" spans="1:12" x14ac:dyDescent="0.2">
      <c r="A1252" s="163"/>
      <c r="B1252" s="468"/>
      <c r="C1252" s="468"/>
      <c r="D1252" s="468"/>
      <c r="E1252" s="468"/>
      <c r="F1252" s="468"/>
      <c r="G1252" s="468"/>
      <c r="H1252" s="573"/>
      <c r="I1252" s="574"/>
      <c r="J1252" s="443"/>
      <c r="K1252" s="443"/>
      <c r="L1252" s="443"/>
    </row>
    <row r="1253" spans="1:12" x14ac:dyDescent="0.2">
      <c r="A1253" s="164"/>
      <c r="B1253" s="468"/>
      <c r="C1253" s="468"/>
      <c r="D1253" s="468"/>
      <c r="E1253" s="468"/>
      <c r="F1253" s="468"/>
      <c r="G1253" s="468"/>
      <c r="H1253" s="575"/>
      <c r="I1253" s="576"/>
      <c r="J1253" s="443"/>
      <c r="K1253" s="443"/>
      <c r="L1253" s="443"/>
    </row>
    <row r="1254" spans="1:12" x14ac:dyDescent="0.2">
      <c r="A1254" s="165"/>
      <c r="B1254" s="483"/>
      <c r="C1254" s="504"/>
      <c r="D1254" s="504"/>
      <c r="E1254" s="504"/>
      <c r="F1254" s="504"/>
      <c r="G1254" s="504"/>
      <c r="H1254" s="483"/>
      <c r="I1254" s="504"/>
      <c r="J1254" s="442" t="s">
        <v>539</v>
      </c>
      <c r="K1254" s="442" t="s">
        <v>539</v>
      </c>
      <c r="L1254" s="442" t="s">
        <v>539</v>
      </c>
    </row>
    <row r="1255" spans="1:12" x14ac:dyDescent="0.2">
      <c r="A1255" s="163"/>
      <c r="B1255" s="468"/>
      <c r="C1255" s="468"/>
      <c r="D1255" s="468"/>
      <c r="E1255" s="468"/>
      <c r="F1255" s="468"/>
      <c r="G1255" s="468"/>
      <c r="H1255" s="468"/>
      <c r="I1255" s="468"/>
      <c r="J1255" s="443"/>
      <c r="K1255" s="443"/>
      <c r="L1255" s="443"/>
    </row>
    <row r="1256" spans="1:12" x14ac:dyDescent="0.2">
      <c r="A1256" s="163"/>
      <c r="B1256" s="468"/>
      <c r="C1256" s="468"/>
      <c r="D1256" s="468"/>
      <c r="E1256" s="468"/>
      <c r="F1256" s="468"/>
      <c r="G1256" s="468"/>
      <c r="H1256" s="468"/>
      <c r="I1256" s="468"/>
      <c r="J1256" s="443"/>
      <c r="K1256" s="443"/>
      <c r="L1256" s="443"/>
    </row>
    <row r="1257" spans="1:12" x14ac:dyDescent="0.2">
      <c r="A1257" s="163"/>
      <c r="B1257" s="468"/>
      <c r="C1257" s="468"/>
      <c r="D1257" s="468"/>
      <c r="E1257" s="468"/>
      <c r="F1257" s="468"/>
      <c r="G1257" s="468"/>
      <c r="H1257" s="468"/>
      <c r="I1257" s="468"/>
      <c r="J1257" s="443"/>
      <c r="K1257" s="443"/>
      <c r="L1257" s="443"/>
    </row>
    <row r="1258" spans="1:12" x14ac:dyDescent="0.2">
      <c r="A1258" s="163"/>
      <c r="B1258" s="468"/>
      <c r="C1258" s="468"/>
      <c r="D1258" s="468"/>
      <c r="E1258" s="468"/>
      <c r="F1258" s="468"/>
      <c r="G1258" s="468"/>
      <c r="H1258" s="468"/>
      <c r="I1258" s="468"/>
      <c r="J1258" s="443"/>
      <c r="K1258" s="443"/>
      <c r="L1258" s="443"/>
    </row>
    <row r="1259" spans="1:12" x14ac:dyDescent="0.2">
      <c r="A1259" s="163"/>
      <c r="B1259" s="468"/>
      <c r="C1259" s="468"/>
      <c r="D1259" s="468"/>
      <c r="E1259" s="468"/>
      <c r="F1259" s="468"/>
      <c r="G1259" s="468"/>
      <c r="H1259" s="468"/>
      <c r="I1259" s="468"/>
      <c r="J1259" s="443"/>
      <c r="K1259" s="443"/>
      <c r="L1259" s="443"/>
    </row>
    <row r="1260" spans="1:12" x14ac:dyDescent="0.2">
      <c r="A1260" s="163"/>
      <c r="B1260" s="468"/>
      <c r="C1260" s="468"/>
      <c r="D1260" s="468"/>
      <c r="E1260" s="468"/>
      <c r="F1260" s="468"/>
      <c r="G1260" s="468"/>
      <c r="H1260" s="468"/>
      <c r="I1260" s="468"/>
      <c r="J1260" s="443"/>
      <c r="K1260" s="443"/>
      <c r="L1260" s="443"/>
    </row>
    <row r="1261" spans="1:12" x14ac:dyDescent="0.2">
      <c r="A1261" s="163"/>
      <c r="B1261" s="540"/>
      <c r="C1261" s="546"/>
      <c r="D1261" s="546"/>
      <c r="E1261" s="546"/>
      <c r="F1261" s="546"/>
      <c r="G1261" s="546"/>
      <c r="H1261" s="468"/>
      <c r="I1261" s="468"/>
      <c r="J1261" s="443" t="s">
        <v>539</v>
      </c>
      <c r="K1261" s="443" t="s">
        <v>539</v>
      </c>
      <c r="L1261" s="443" t="s">
        <v>539</v>
      </c>
    </row>
    <row r="1262" spans="1:12" x14ac:dyDescent="0.2">
      <c r="A1262" s="163"/>
      <c r="B1262" s="546"/>
      <c r="C1262" s="546"/>
      <c r="D1262" s="546"/>
      <c r="E1262" s="546"/>
      <c r="F1262" s="546"/>
      <c r="G1262" s="546"/>
      <c r="H1262" s="468"/>
      <c r="I1262" s="468"/>
      <c r="J1262" s="443"/>
      <c r="K1262" s="443"/>
      <c r="L1262" s="443"/>
    </row>
    <row r="1263" spans="1:12" x14ac:dyDescent="0.2">
      <c r="A1263" s="163"/>
      <c r="B1263" s="546"/>
      <c r="C1263" s="546"/>
      <c r="D1263" s="546"/>
      <c r="E1263" s="546"/>
      <c r="F1263" s="546"/>
      <c r="G1263" s="546"/>
      <c r="H1263" s="468"/>
      <c r="I1263" s="468"/>
      <c r="J1263" s="443"/>
      <c r="K1263" s="443"/>
      <c r="L1263" s="443"/>
    </row>
    <row r="1264" spans="1:12" x14ac:dyDescent="0.2">
      <c r="A1264" s="163"/>
      <c r="B1264" s="546"/>
      <c r="C1264" s="546"/>
      <c r="D1264" s="546"/>
      <c r="E1264" s="546"/>
      <c r="F1264" s="546"/>
      <c r="G1264" s="546"/>
      <c r="H1264" s="468"/>
      <c r="I1264" s="468"/>
      <c r="J1264" s="443"/>
      <c r="K1264" s="443"/>
      <c r="L1264" s="443"/>
    </row>
    <row r="1265" spans="1:12" x14ac:dyDescent="0.2">
      <c r="A1265" s="163"/>
      <c r="B1265" s="546"/>
      <c r="C1265" s="546"/>
      <c r="D1265" s="546"/>
      <c r="E1265" s="546"/>
      <c r="F1265" s="546"/>
      <c r="G1265" s="546"/>
      <c r="H1265" s="468"/>
      <c r="I1265" s="468"/>
      <c r="J1265" s="443"/>
      <c r="K1265" s="443"/>
      <c r="L1265" s="443"/>
    </row>
    <row r="1266" spans="1:12" x14ac:dyDescent="0.2">
      <c r="A1266" s="163"/>
      <c r="B1266" s="546"/>
      <c r="C1266" s="546"/>
      <c r="D1266" s="546"/>
      <c r="E1266" s="546"/>
      <c r="F1266" s="546"/>
      <c r="G1266" s="546"/>
      <c r="H1266" s="468"/>
      <c r="I1266" s="468"/>
      <c r="J1266" s="443"/>
      <c r="K1266" s="443"/>
      <c r="L1266" s="443"/>
    </row>
    <row r="1267" spans="1:12" x14ac:dyDescent="0.2">
      <c r="A1267" s="163"/>
      <c r="B1267" s="546"/>
      <c r="C1267" s="546"/>
      <c r="D1267" s="546"/>
      <c r="E1267" s="546"/>
      <c r="F1267" s="546"/>
      <c r="G1267" s="546"/>
      <c r="H1267" s="468"/>
      <c r="I1267" s="468"/>
      <c r="J1267" s="443"/>
      <c r="K1267" s="443"/>
      <c r="L1267" s="443"/>
    </row>
    <row r="1268" spans="1:12" x14ac:dyDescent="0.2">
      <c r="A1268" s="163"/>
      <c r="B1268" s="540"/>
      <c r="C1268" s="546"/>
      <c r="D1268" s="546"/>
      <c r="E1268" s="546"/>
      <c r="F1268" s="546"/>
      <c r="G1268" s="546"/>
      <c r="H1268" s="468"/>
      <c r="I1268" s="468"/>
      <c r="J1268" s="443" t="s">
        <v>539</v>
      </c>
      <c r="K1268" s="443" t="s">
        <v>539</v>
      </c>
      <c r="L1268" s="443" t="s">
        <v>539</v>
      </c>
    </row>
    <row r="1269" spans="1:12" x14ac:dyDescent="0.2">
      <c r="A1269" s="163"/>
      <c r="B1269" s="546"/>
      <c r="C1269" s="546"/>
      <c r="D1269" s="546"/>
      <c r="E1269" s="546"/>
      <c r="F1269" s="546"/>
      <c r="G1269" s="546"/>
      <c r="H1269" s="468"/>
      <c r="I1269" s="468"/>
      <c r="J1269" s="443"/>
      <c r="K1269" s="443"/>
      <c r="L1269" s="443"/>
    </row>
    <row r="1270" spans="1:12" x14ac:dyDescent="0.2">
      <c r="A1270" s="163"/>
      <c r="B1270" s="546"/>
      <c r="C1270" s="546"/>
      <c r="D1270" s="546"/>
      <c r="E1270" s="546"/>
      <c r="F1270" s="546"/>
      <c r="G1270" s="546"/>
      <c r="H1270" s="468"/>
      <c r="I1270" s="468"/>
      <c r="J1270" s="443"/>
      <c r="K1270" s="443"/>
      <c r="L1270" s="443"/>
    </row>
    <row r="1271" spans="1:12" x14ac:dyDescent="0.2">
      <c r="A1271" s="163"/>
      <c r="B1271" s="546"/>
      <c r="C1271" s="546"/>
      <c r="D1271" s="546"/>
      <c r="E1271" s="546"/>
      <c r="F1271" s="546"/>
      <c r="G1271" s="546"/>
      <c r="H1271" s="468"/>
      <c r="I1271" s="468"/>
      <c r="J1271" s="443"/>
      <c r="K1271" s="443"/>
      <c r="L1271" s="443"/>
    </row>
    <row r="1272" spans="1:12" x14ac:dyDescent="0.2">
      <c r="A1272" s="163"/>
      <c r="B1272" s="546"/>
      <c r="C1272" s="546"/>
      <c r="D1272" s="546"/>
      <c r="E1272" s="546"/>
      <c r="F1272" s="546"/>
      <c r="G1272" s="546"/>
      <c r="H1272" s="468"/>
      <c r="I1272" s="468"/>
      <c r="J1272" s="443"/>
      <c r="K1272" s="443"/>
      <c r="L1272" s="443"/>
    </row>
    <row r="1273" spans="1:12" x14ac:dyDescent="0.2">
      <c r="A1273" s="183"/>
      <c r="B1273" s="540"/>
      <c r="C1273" s="546"/>
      <c r="D1273" s="546"/>
      <c r="E1273" s="546"/>
      <c r="F1273" s="546"/>
      <c r="G1273" s="546"/>
      <c r="H1273" s="468"/>
      <c r="I1273" s="468"/>
      <c r="J1273" s="443" t="s">
        <v>539</v>
      </c>
      <c r="K1273" s="443" t="s">
        <v>539</v>
      </c>
      <c r="L1273" s="443" t="s">
        <v>539</v>
      </c>
    </row>
    <row r="1274" spans="1:12" x14ac:dyDescent="0.2">
      <c r="A1274" s="183"/>
      <c r="B1274" s="546"/>
      <c r="C1274" s="546"/>
      <c r="D1274" s="546"/>
      <c r="E1274" s="546"/>
      <c r="F1274" s="546"/>
      <c r="G1274" s="546"/>
      <c r="H1274" s="468"/>
      <c r="I1274" s="468"/>
      <c r="J1274" s="443"/>
      <c r="K1274" s="443"/>
      <c r="L1274" s="443"/>
    </row>
    <row r="1275" spans="1:12" x14ac:dyDescent="0.2">
      <c r="A1275" s="183"/>
      <c r="B1275" s="546"/>
      <c r="C1275" s="546"/>
      <c r="D1275" s="546"/>
      <c r="E1275" s="546"/>
      <c r="F1275" s="546"/>
      <c r="G1275" s="546"/>
      <c r="H1275" s="468"/>
      <c r="I1275" s="468"/>
      <c r="J1275" s="443"/>
      <c r="K1275" s="443"/>
      <c r="L1275" s="443"/>
    </row>
    <row r="1276" spans="1:12" x14ac:dyDescent="0.2">
      <c r="A1276" s="183"/>
      <c r="B1276" s="546"/>
      <c r="C1276" s="546"/>
      <c r="D1276" s="546"/>
      <c r="E1276" s="546"/>
      <c r="F1276" s="546"/>
      <c r="G1276" s="546"/>
      <c r="H1276" s="468"/>
      <c r="I1276" s="468"/>
      <c r="J1276" s="443"/>
      <c r="K1276" s="443"/>
      <c r="L1276" s="443"/>
    </row>
    <row r="1277" spans="1:12" x14ac:dyDescent="0.2">
      <c r="A1277" s="183"/>
      <c r="B1277" s="546"/>
      <c r="C1277" s="546"/>
      <c r="D1277" s="546"/>
      <c r="E1277" s="546"/>
      <c r="F1277" s="546"/>
      <c r="G1277" s="546"/>
      <c r="H1277" s="468"/>
      <c r="I1277" s="468"/>
      <c r="J1277" s="443"/>
      <c r="K1277" s="443"/>
      <c r="L1277" s="443"/>
    </row>
    <row r="1278" spans="1:12" x14ac:dyDescent="0.2">
      <c r="A1278" s="183"/>
      <c r="B1278" s="540"/>
      <c r="C1278" s="546"/>
      <c r="D1278" s="546"/>
      <c r="E1278" s="546"/>
      <c r="F1278" s="546"/>
      <c r="G1278" s="546"/>
      <c r="H1278" s="468"/>
      <c r="I1278" s="468"/>
      <c r="J1278" s="443" t="s">
        <v>539</v>
      </c>
      <c r="K1278" s="443" t="s">
        <v>539</v>
      </c>
      <c r="L1278" s="443" t="s">
        <v>539</v>
      </c>
    </row>
    <row r="1279" spans="1:12" x14ac:dyDescent="0.2">
      <c r="A1279" s="183"/>
      <c r="B1279" s="546"/>
      <c r="C1279" s="546"/>
      <c r="D1279" s="546"/>
      <c r="E1279" s="546"/>
      <c r="F1279" s="546"/>
      <c r="G1279" s="546"/>
      <c r="H1279" s="468"/>
      <c r="I1279" s="468"/>
      <c r="J1279" s="443"/>
      <c r="K1279" s="443"/>
      <c r="L1279" s="443"/>
    </row>
    <row r="1280" spans="1:12" x14ac:dyDescent="0.2">
      <c r="A1280" s="183"/>
      <c r="B1280" s="546"/>
      <c r="C1280" s="546"/>
      <c r="D1280" s="546"/>
      <c r="E1280" s="546"/>
      <c r="F1280" s="546"/>
      <c r="G1280" s="546"/>
      <c r="H1280" s="468"/>
      <c r="I1280" s="468"/>
      <c r="J1280" s="443"/>
      <c r="K1280" s="443"/>
      <c r="L1280" s="443"/>
    </row>
    <row r="1281" spans="1:12" x14ac:dyDescent="0.2">
      <c r="A1281" s="183"/>
      <c r="B1281" s="546"/>
      <c r="C1281" s="546"/>
      <c r="D1281" s="546"/>
      <c r="E1281" s="546"/>
      <c r="F1281" s="546"/>
      <c r="G1281" s="546"/>
      <c r="H1281" s="468"/>
      <c r="I1281" s="468"/>
      <c r="J1281" s="443"/>
      <c r="K1281" s="443"/>
      <c r="L1281" s="443"/>
    </row>
    <row r="1282" spans="1:12" x14ac:dyDescent="0.2">
      <c r="A1282" s="183"/>
      <c r="B1282" s="540"/>
      <c r="C1282" s="546"/>
      <c r="D1282" s="546"/>
      <c r="E1282" s="546"/>
      <c r="F1282" s="546"/>
      <c r="G1282" s="546"/>
      <c r="H1282" s="468"/>
      <c r="I1282" s="468"/>
      <c r="J1282" s="443" t="s">
        <v>539</v>
      </c>
      <c r="K1282" s="443" t="s">
        <v>539</v>
      </c>
      <c r="L1282" s="443" t="s">
        <v>539</v>
      </c>
    </row>
    <row r="1283" spans="1:12" x14ac:dyDescent="0.2">
      <c r="A1283" s="183"/>
      <c r="B1283" s="546"/>
      <c r="C1283" s="546"/>
      <c r="D1283" s="546"/>
      <c r="E1283" s="546"/>
      <c r="F1283" s="546"/>
      <c r="G1283" s="546"/>
      <c r="H1283" s="468"/>
      <c r="I1283" s="468"/>
      <c r="J1283" s="443"/>
      <c r="K1283" s="443"/>
      <c r="L1283" s="443"/>
    </row>
    <row r="1284" spans="1:12" x14ac:dyDescent="0.2">
      <c r="A1284" s="183"/>
      <c r="B1284" s="546"/>
      <c r="C1284" s="546"/>
      <c r="D1284" s="546"/>
      <c r="E1284" s="546"/>
      <c r="F1284" s="546"/>
      <c r="G1284" s="546"/>
      <c r="H1284" s="468"/>
      <c r="I1284" s="468"/>
      <c r="J1284" s="443"/>
      <c r="K1284" s="443"/>
      <c r="L1284" s="443"/>
    </row>
    <row r="1285" spans="1:12" x14ac:dyDescent="0.2">
      <c r="A1285" s="183"/>
      <c r="B1285" s="540"/>
      <c r="C1285" s="546"/>
      <c r="D1285" s="546"/>
      <c r="E1285" s="546"/>
      <c r="F1285" s="546"/>
      <c r="G1285" s="546"/>
      <c r="H1285" s="468"/>
      <c r="I1285" s="468"/>
      <c r="J1285" s="443" t="s">
        <v>539</v>
      </c>
      <c r="K1285" s="443" t="s">
        <v>539</v>
      </c>
      <c r="L1285" s="443" t="s">
        <v>539</v>
      </c>
    </row>
    <row r="1286" spans="1:12" x14ac:dyDescent="0.2">
      <c r="A1286" s="183"/>
      <c r="B1286" s="546"/>
      <c r="C1286" s="546"/>
      <c r="D1286" s="546"/>
      <c r="E1286" s="546"/>
      <c r="F1286" s="546"/>
      <c r="G1286" s="546"/>
      <c r="H1286" s="468"/>
      <c r="I1286" s="468"/>
      <c r="J1286" s="443"/>
      <c r="K1286" s="443"/>
      <c r="L1286" s="443"/>
    </row>
    <row r="1287" spans="1:12" x14ac:dyDescent="0.2">
      <c r="A1287" s="183"/>
      <c r="B1287" s="546"/>
      <c r="C1287" s="546"/>
      <c r="D1287" s="546"/>
      <c r="E1287" s="546"/>
      <c r="F1287" s="546"/>
      <c r="G1287" s="546"/>
      <c r="H1287" s="468"/>
      <c r="I1287" s="468"/>
      <c r="J1287" s="443"/>
      <c r="K1287" s="443"/>
      <c r="L1287" s="443"/>
    </row>
    <row r="1288" spans="1:12" x14ac:dyDescent="0.2">
      <c r="A1288" s="184"/>
      <c r="B1288" s="546"/>
      <c r="C1288" s="546"/>
      <c r="D1288" s="546"/>
      <c r="E1288" s="546"/>
      <c r="F1288" s="546"/>
      <c r="G1288" s="546"/>
      <c r="H1288" s="468"/>
      <c r="I1288" s="468"/>
      <c r="J1288" s="443"/>
      <c r="K1288" s="443"/>
      <c r="L1288" s="443"/>
    </row>
  </sheetData>
  <mergeCells count="823">
    <mergeCell ref="H1189:I1203"/>
    <mergeCell ref="B1254:G1260"/>
    <mergeCell ref="B1261:G1267"/>
    <mergeCell ref="B1278:G1281"/>
    <mergeCell ref="B1282:G1284"/>
    <mergeCell ref="B1285:G1288"/>
    <mergeCell ref="B919:G921"/>
    <mergeCell ref="A695:A701"/>
    <mergeCell ref="A1213:A1215"/>
    <mergeCell ref="B1134:G1147"/>
    <mergeCell ref="B1251:G1253"/>
    <mergeCell ref="A1162:A1164"/>
    <mergeCell ref="B1112:G1117"/>
    <mergeCell ref="B1128:G1133"/>
    <mergeCell ref="B1103:G1108"/>
    <mergeCell ref="B885:G893"/>
    <mergeCell ref="A801:A803"/>
    <mergeCell ref="B739:G751"/>
    <mergeCell ref="A702:A728"/>
    <mergeCell ref="B1189:G1203"/>
    <mergeCell ref="A729:A730"/>
    <mergeCell ref="B752:G757"/>
    <mergeCell ref="B758:G761"/>
    <mergeCell ref="B1268:G1272"/>
    <mergeCell ref="B1273:G1277"/>
    <mergeCell ref="H1134:I1147"/>
    <mergeCell ref="J1134:J1147"/>
    <mergeCell ref="K1134:K1147"/>
    <mergeCell ref="H1184:I1188"/>
    <mergeCell ref="J1184:J1188"/>
    <mergeCell ref="K1184:K1188"/>
    <mergeCell ref="B1148:G1169"/>
    <mergeCell ref="H1148:I1168"/>
    <mergeCell ref="J1148:J1168"/>
    <mergeCell ref="K1148:K1168"/>
    <mergeCell ref="H1169:I1169"/>
    <mergeCell ref="B1170:G1183"/>
    <mergeCell ref="H1170:I1183"/>
    <mergeCell ref="J1170:J1183"/>
    <mergeCell ref="K1170:K1183"/>
    <mergeCell ref="H1254:I1288"/>
    <mergeCell ref="J1254:J1260"/>
    <mergeCell ref="K1254:K1260"/>
    <mergeCell ref="B1184:G1188"/>
    <mergeCell ref="J1278:J1281"/>
    <mergeCell ref="J1282:J1284"/>
    <mergeCell ref="J1285:J1288"/>
    <mergeCell ref="H1251:I1253"/>
    <mergeCell ref="H1112:I1117"/>
    <mergeCell ref="J1112:J1117"/>
    <mergeCell ref="K1112:K1117"/>
    <mergeCell ref="L1112:L1117"/>
    <mergeCell ref="B1118:G1123"/>
    <mergeCell ref="B334:G337"/>
    <mergeCell ref="H334:I337"/>
    <mergeCell ref="J334:J337"/>
    <mergeCell ref="K334:K337"/>
    <mergeCell ref="L334:L337"/>
    <mergeCell ref="B338:G344"/>
    <mergeCell ref="H338:I344"/>
    <mergeCell ref="J338:J344"/>
    <mergeCell ref="K338:K344"/>
    <mergeCell ref="L338:L344"/>
    <mergeCell ref="J1118:J1123"/>
    <mergeCell ref="K1118:K1123"/>
    <mergeCell ref="L1118:L1123"/>
    <mergeCell ref="H1021:I1035"/>
    <mergeCell ref="J1021:J1035"/>
    <mergeCell ref="L1042:L1064"/>
    <mergeCell ref="H983:I999"/>
    <mergeCell ref="J983:J999"/>
    <mergeCell ref="K983:K999"/>
    <mergeCell ref="B1204:G1213"/>
    <mergeCell ref="H1204:I1213"/>
    <mergeCell ref="J1204:J1213"/>
    <mergeCell ref="K1204:K1213"/>
    <mergeCell ref="L1204:L1213"/>
    <mergeCell ref="B1214:G1250"/>
    <mergeCell ref="H1214:I1250"/>
    <mergeCell ref="J1214:J1250"/>
    <mergeCell ref="K1214:K1250"/>
    <mergeCell ref="L1214:L1250"/>
    <mergeCell ref="A1111:A1113"/>
    <mergeCell ref="L1134:L1147"/>
    <mergeCell ref="J1000:J1020"/>
    <mergeCell ref="A1104:A1110"/>
    <mergeCell ref="B1088:G1091"/>
    <mergeCell ref="H1088:I1096"/>
    <mergeCell ref="J1088:J1096"/>
    <mergeCell ref="K1088:K1096"/>
    <mergeCell ref="L1088:L1096"/>
    <mergeCell ref="B1092:G1096"/>
    <mergeCell ref="L1103:L1108"/>
    <mergeCell ref="B1109:G1111"/>
    <mergeCell ref="H1109:I1111"/>
    <mergeCell ref="J1109:J1111"/>
    <mergeCell ref="K1109:K1111"/>
    <mergeCell ref="L1109:L1111"/>
    <mergeCell ref="B1097:G1102"/>
    <mergeCell ref="H1097:I1102"/>
    <mergeCell ref="H1103:I1108"/>
    <mergeCell ref="J1103:J1108"/>
    <mergeCell ref="K1103:K1108"/>
    <mergeCell ref="K1065:K1076"/>
    <mergeCell ref="L1065:L1076"/>
    <mergeCell ref="B1124:G1127"/>
    <mergeCell ref="A998:A999"/>
    <mergeCell ref="B983:G999"/>
    <mergeCell ref="B1065:G1076"/>
    <mergeCell ref="B1077:G1082"/>
    <mergeCell ref="B1083:G1087"/>
    <mergeCell ref="H1083:I1087"/>
    <mergeCell ref="J1083:J1087"/>
    <mergeCell ref="K1083:K1087"/>
    <mergeCell ref="L1083:L1087"/>
    <mergeCell ref="B1036:G1040"/>
    <mergeCell ref="B1041:G1041"/>
    <mergeCell ref="B1042:G1064"/>
    <mergeCell ref="H1042:I1064"/>
    <mergeCell ref="J1042:J1064"/>
    <mergeCell ref="K1042:K1064"/>
    <mergeCell ref="L1000:L1020"/>
    <mergeCell ref="B1021:G1035"/>
    <mergeCell ref="L1021:L1035"/>
    <mergeCell ref="B1000:G1020"/>
    <mergeCell ref="H1000:I1020"/>
    <mergeCell ref="K1021:K1035"/>
    <mergeCell ref="K1000:K1020"/>
    <mergeCell ref="J1065:J1076"/>
    <mergeCell ref="A947:A949"/>
    <mergeCell ref="B933:G955"/>
    <mergeCell ref="B956:G959"/>
    <mergeCell ref="B960:G975"/>
    <mergeCell ref="H960:I975"/>
    <mergeCell ref="J960:J975"/>
    <mergeCell ref="K960:K975"/>
    <mergeCell ref="L960:L975"/>
    <mergeCell ref="B976:G982"/>
    <mergeCell ref="H976:I982"/>
    <mergeCell ref="J976:J982"/>
    <mergeCell ref="K976:K982"/>
    <mergeCell ref="L976:L982"/>
    <mergeCell ref="H885:I893"/>
    <mergeCell ref="J885:J893"/>
    <mergeCell ref="K885:K893"/>
    <mergeCell ref="L885:L893"/>
    <mergeCell ref="B894:G912"/>
    <mergeCell ref="H894:I912"/>
    <mergeCell ref="J894:J912"/>
    <mergeCell ref="K894:K912"/>
    <mergeCell ref="B922:G932"/>
    <mergeCell ref="H922:I932"/>
    <mergeCell ref="J922:J932"/>
    <mergeCell ref="K922:K932"/>
    <mergeCell ref="L922:L932"/>
    <mergeCell ref="L894:L912"/>
    <mergeCell ref="B913:G918"/>
    <mergeCell ref="H913:I918"/>
    <mergeCell ref="J913:J918"/>
    <mergeCell ref="K913:K918"/>
    <mergeCell ref="L913:L918"/>
    <mergeCell ref="B868:G877"/>
    <mergeCell ref="H868:I877"/>
    <mergeCell ref="J868:J877"/>
    <mergeCell ref="K868:K877"/>
    <mergeCell ref="L868:L877"/>
    <mergeCell ref="B878:G884"/>
    <mergeCell ref="H878:I884"/>
    <mergeCell ref="J878:J884"/>
    <mergeCell ref="K878:K884"/>
    <mergeCell ref="L878:L884"/>
    <mergeCell ref="J832:J843"/>
    <mergeCell ref="K832:K843"/>
    <mergeCell ref="L832:L843"/>
    <mergeCell ref="B844:G867"/>
    <mergeCell ref="H844:I867"/>
    <mergeCell ref="J844:J867"/>
    <mergeCell ref="K844:K867"/>
    <mergeCell ref="L844:L867"/>
    <mergeCell ref="B816:G818"/>
    <mergeCell ref="H816:I818"/>
    <mergeCell ref="B819:G831"/>
    <mergeCell ref="H819:I831"/>
    <mergeCell ref="B832:G843"/>
    <mergeCell ref="H832:I843"/>
    <mergeCell ref="J816:J818"/>
    <mergeCell ref="K816:K818"/>
    <mergeCell ref="L816:L818"/>
    <mergeCell ref="J819:J831"/>
    <mergeCell ref="K819:K831"/>
    <mergeCell ref="L819:L831"/>
    <mergeCell ref="J805:J809"/>
    <mergeCell ref="K805:K809"/>
    <mergeCell ref="L805:L809"/>
    <mergeCell ref="B810:G815"/>
    <mergeCell ref="H810:I815"/>
    <mergeCell ref="J810:J815"/>
    <mergeCell ref="K810:K815"/>
    <mergeCell ref="L810:L815"/>
    <mergeCell ref="B788:G798"/>
    <mergeCell ref="H788:I798"/>
    <mergeCell ref="J788:J804"/>
    <mergeCell ref="K788:K804"/>
    <mergeCell ref="L788:L804"/>
    <mergeCell ref="B799:G804"/>
    <mergeCell ref="H799:I804"/>
    <mergeCell ref="B805:G809"/>
    <mergeCell ref="H805:I809"/>
    <mergeCell ref="B729:G738"/>
    <mergeCell ref="H729:I738"/>
    <mergeCell ref="J729:J738"/>
    <mergeCell ref="K729:K738"/>
    <mergeCell ref="H739:I751"/>
    <mergeCell ref="J739:J751"/>
    <mergeCell ref="K739:K751"/>
    <mergeCell ref="L739:L751"/>
    <mergeCell ref="B762:G787"/>
    <mergeCell ref="H762:I787"/>
    <mergeCell ref="J762:J787"/>
    <mergeCell ref="K762:K787"/>
    <mergeCell ref="L762:L787"/>
    <mergeCell ref="H752:I757"/>
    <mergeCell ref="J752:J757"/>
    <mergeCell ref="K752:K757"/>
    <mergeCell ref="L752:L757"/>
    <mergeCell ref="H758:I761"/>
    <mergeCell ref="J758:J761"/>
    <mergeCell ref="K758:K761"/>
    <mergeCell ref="L758:L761"/>
    <mergeCell ref="B715:G723"/>
    <mergeCell ref="H715:I723"/>
    <mergeCell ref="J715:J723"/>
    <mergeCell ref="K715:K723"/>
    <mergeCell ref="L715:L723"/>
    <mergeCell ref="B724:G728"/>
    <mergeCell ref="H724:I728"/>
    <mergeCell ref="J724:J728"/>
    <mergeCell ref="K724:K728"/>
    <mergeCell ref="L724:L728"/>
    <mergeCell ref="B711:G714"/>
    <mergeCell ref="H711:I714"/>
    <mergeCell ref="J711:J714"/>
    <mergeCell ref="K711:K714"/>
    <mergeCell ref="L711:L714"/>
    <mergeCell ref="L693:L697"/>
    <mergeCell ref="B698:G701"/>
    <mergeCell ref="H698:I701"/>
    <mergeCell ref="J698:J701"/>
    <mergeCell ref="K698:K701"/>
    <mergeCell ref="L698:L701"/>
    <mergeCell ref="L702:L707"/>
    <mergeCell ref="B708:G710"/>
    <mergeCell ref="H708:I710"/>
    <mergeCell ref="J708:J710"/>
    <mergeCell ref="B702:G707"/>
    <mergeCell ref="H702:I707"/>
    <mergeCell ref="J702:J707"/>
    <mergeCell ref="K702:K707"/>
    <mergeCell ref="B688:G692"/>
    <mergeCell ref="H688:I692"/>
    <mergeCell ref="J688:J692"/>
    <mergeCell ref="K688:K692"/>
    <mergeCell ref="K708:K710"/>
    <mergeCell ref="L669:L672"/>
    <mergeCell ref="B673:G687"/>
    <mergeCell ref="H673:I687"/>
    <mergeCell ref="J673:J687"/>
    <mergeCell ref="K673:K687"/>
    <mergeCell ref="L673:L687"/>
    <mergeCell ref="L688:L692"/>
    <mergeCell ref="B693:G697"/>
    <mergeCell ref="H693:I697"/>
    <mergeCell ref="J693:J697"/>
    <mergeCell ref="K693:K697"/>
    <mergeCell ref="L708:L710"/>
    <mergeCell ref="B665:G668"/>
    <mergeCell ref="H665:I668"/>
    <mergeCell ref="J665:J668"/>
    <mergeCell ref="K665:K668"/>
    <mergeCell ref="L665:L668"/>
    <mergeCell ref="B669:G672"/>
    <mergeCell ref="H669:I672"/>
    <mergeCell ref="J669:J672"/>
    <mergeCell ref="K669:K672"/>
    <mergeCell ref="B656:G664"/>
    <mergeCell ref="H656:I664"/>
    <mergeCell ref="J656:J664"/>
    <mergeCell ref="K656:K664"/>
    <mergeCell ref="B652:G655"/>
    <mergeCell ref="H652:I655"/>
    <mergeCell ref="J652:J655"/>
    <mergeCell ref="K652:K655"/>
    <mergeCell ref="L656:L664"/>
    <mergeCell ref="B642:G647"/>
    <mergeCell ref="H642:I647"/>
    <mergeCell ref="J642:J647"/>
    <mergeCell ref="K642:K647"/>
    <mergeCell ref="L642:L647"/>
    <mergeCell ref="B648:G651"/>
    <mergeCell ref="H648:I651"/>
    <mergeCell ref="J648:J651"/>
    <mergeCell ref="K648:K651"/>
    <mergeCell ref="L648:L651"/>
    <mergeCell ref="B637:G641"/>
    <mergeCell ref="H637:I641"/>
    <mergeCell ref="J637:J641"/>
    <mergeCell ref="K637:K641"/>
    <mergeCell ref="L637:L641"/>
    <mergeCell ref="B629:G632"/>
    <mergeCell ref="H629:I632"/>
    <mergeCell ref="J629:J632"/>
    <mergeCell ref="K629:K632"/>
    <mergeCell ref="L629:L632"/>
    <mergeCell ref="B633:G636"/>
    <mergeCell ref="H633:I636"/>
    <mergeCell ref="J633:J636"/>
    <mergeCell ref="K633:K636"/>
    <mergeCell ref="L633:L636"/>
    <mergeCell ref="B620:G624"/>
    <mergeCell ref="H620:I624"/>
    <mergeCell ref="J620:J624"/>
    <mergeCell ref="K620:K624"/>
    <mergeCell ref="L620:L624"/>
    <mergeCell ref="B625:G628"/>
    <mergeCell ref="H625:I628"/>
    <mergeCell ref="J625:J628"/>
    <mergeCell ref="K625:K628"/>
    <mergeCell ref="L625:L628"/>
    <mergeCell ref="B611:G616"/>
    <mergeCell ref="H611:I616"/>
    <mergeCell ref="J611:J616"/>
    <mergeCell ref="K611:K616"/>
    <mergeCell ref="L611:L616"/>
    <mergeCell ref="B617:G619"/>
    <mergeCell ref="H617:I619"/>
    <mergeCell ref="J617:J619"/>
    <mergeCell ref="K617:K619"/>
    <mergeCell ref="L617:L619"/>
    <mergeCell ref="B604:G606"/>
    <mergeCell ref="H604:I606"/>
    <mergeCell ref="J604:J606"/>
    <mergeCell ref="K604:K606"/>
    <mergeCell ref="L604:L606"/>
    <mergeCell ref="B607:G610"/>
    <mergeCell ref="H607:I610"/>
    <mergeCell ref="J607:J610"/>
    <mergeCell ref="K607:K610"/>
    <mergeCell ref="L607:L610"/>
    <mergeCell ref="B598:G603"/>
    <mergeCell ref="H598:I603"/>
    <mergeCell ref="J598:J603"/>
    <mergeCell ref="K598:K603"/>
    <mergeCell ref="L598:L603"/>
    <mergeCell ref="B590:G593"/>
    <mergeCell ref="H590:I593"/>
    <mergeCell ref="J590:J593"/>
    <mergeCell ref="K590:K593"/>
    <mergeCell ref="L590:L593"/>
    <mergeCell ref="B594:G597"/>
    <mergeCell ref="H594:I597"/>
    <mergeCell ref="J594:J597"/>
    <mergeCell ref="B585:G589"/>
    <mergeCell ref="H585:I589"/>
    <mergeCell ref="J585:J589"/>
    <mergeCell ref="K585:K589"/>
    <mergeCell ref="L585:L589"/>
    <mergeCell ref="B577:G580"/>
    <mergeCell ref="H577:I580"/>
    <mergeCell ref="J577:J580"/>
    <mergeCell ref="K577:K580"/>
    <mergeCell ref="L577:L580"/>
    <mergeCell ref="B581:G584"/>
    <mergeCell ref="H581:I584"/>
    <mergeCell ref="J581:J584"/>
    <mergeCell ref="K581:K584"/>
    <mergeCell ref="L581:L584"/>
    <mergeCell ref="B553:G561"/>
    <mergeCell ref="H553:I561"/>
    <mergeCell ref="K562:K566"/>
    <mergeCell ref="L562:L566"/>
    <mergeCell ref="B570:G576"/>
    <mergeCell ref="H570:I576"/>
    <mergeCell ref="J570:J576"/>
    <mergeCell ref="K570:K576"/>
    <mergeCell ref="L570:L576"/>
    <mergeCell ref="B562:G566"/>
    <mergeCell ref="H562:I566"/>
    <mergeCell ref="J562:J566"/>
    <mergeCell ref="H567:I567"/>
    <mergeCell ref="B567:G569"/>
    <mergeCell ref="J567:J569"/>
    <mergeCell ref="K567:K569"/>
    <mergeCell ref="L567:L569"/>
    <mergeCell ref="B545:G548"/>
    <mergeCell ref="H545:I548"/>
    <mergeCell ref="J545:J548"/>
    <mergeCell ref="K545:K548"/>
    <mergeCell ref="L545:L548"/>
    <mergeCell ref="B549:G552"/>
    <mergeCell ref="H549:I552"/>
    <mergeCell ref="J549:J552"/>
    <mergeCell ref="K549:K552"/>
    <mergeCell ref="L549:L552"/>
    <mergeCell ref="B539:G544"/>
    <mergeCell ref="H539:I544"/>
    <mergeCell ref="J539:J544"/>
    <mergeCell ref="K539:K544"/>
    <mergeCell ref="L539:L544"/>
    <mergeCell ref="B528:G532"/>
    <mergeCell ref="H528:I532"/>
    <mergeCell ref="J528:J532"/>
    <mergeCell ref="K528:K532"/>
    <mergeCell ref="L528:L532"/>
    <mergeCell ref="B533:G538"/>
    <mergeCell ref="H533:I538"/>
    <mergeCell ref="J533:J538"/>
    <mergeCell ref="B524:G527"/>
    <mergeCell ref="H524:I527"/>
    <mergeCell ref="J524:J527"/>
    <mergeCell ref="K524:K527"/>
    <mergeCell ref="L524:L527"/>
    <mergeCell ref="B515:G517"/>
    <mergeCell ref="H515:I517"/>
    <mergeCell ref="J515:J517"/>
    <mergeCell ref="K515:K517"/>
    <mergeCell ref="L515:L517"/>
    <mergeCell ref="B518:G523"/>
    <mergeCell ref="H518:I523"/>
    <mergeCell ref="J518:J523"/>
    <mergeCell ref="K518:K523"/>
    <mergeCell ref="L518:L523"/>
    <mergeCell ref="B506:G510"/>
    <mergeCell ref="H506:I510"/>
    <mergeCell ref="J506:J510"/>
    <mergeCell ref="K506:K510"/>
    <mergeCell ref="L506:L510"/>
    <mergeCell ref="B511:G514"/>
    <mergeCell ref="H511:I514"/>
    <mergeCell ref="J511:J514"/>
    <mergeCell ref="K511:K514"/>
    <mergeCell ref="L511:L514"/>
    <mergeCell ref="B491:G495"/>
    <mergeCell ref="H491:I495"/>
    <mergeCell ref="J491:J495"/>
    <mergeCell ref="K491:K495"/>
    <mergeCell ref="L491:L495"/>
    <mergeCell ref="B496:G505"/>
    <mergeCell ref="H496:I505"/>
    <mergeCell ref="J496:J505"/>
    <mergeCell ref="K496:K505"/>
    <mergeCell ref="L496:L505"/>
    <mergeCell ref="H464:I467"/>
    <mergeCell ref="K474:K478"/>
    <mergeCell ref="L474:L478"/>
    <mergeCell ref="B487:G490"/>
    <mergeCell ref="H487:I490"/>
    <mergeCell ref="J487:J490"/>
    <mergeCell ref="K487:K490"/>
    <mergeCell ref="L487:L490"/>
    <mergeCell ref="B468:G473"/>
    <mergeCell ref="H468:I473"/>
    <mergeCell ref="J468:J473"/>
    <mergeCell ref="K468:K473"/>
    <mergeCell ref="L468:L473"/>
    <mergeCell ref="B474:G478"/>
    <mergeCell ref="H474:I478"/>
    <mergeCell ref="J474:J478"/>
    <mergeCell ref="B479:G481"/>
    <mergeCell ref="B482:G486"/>
    <mergeCell ref="H479:I486"/>
    <mergeCell ref="J479:J481"/>
    <mergeCell ref="K479:K481"/>
    <mergeCell ref="L479:L481"/>
    <mergeCell ref="J482:J486"/>
    <mergeCell ref="K482:K486"/>
    <mergeCell ref="B441:G445"/>
    <mergeCell ref="H441:I445"/>
    <mergeCell ref="J441:J445"/>
    <mergeCell ref="K441:K445"/>
    <mergeCell ref="L441:L445"/>
    <mergeCell ref="B446:G454"/>
    <mergeCell ref="H446:I454"/>
    <mergeCell ref="B464:G467"/>
    <mergeCell ref="J464:J467"/>
    <mergeCell ref="K464:K467"/>
    <mergeCell ref="L464:L467"/>
    <mergeCell ref="J446:J454"/>
    <mergeCell ref="K446:K454"/>
    <mergeCell ref="L446:L454"/>
    <mergeCell ref="B455:G459"/>
    <mergeCell ref="H455:I459"/>
    <mergeCell ref="J455:J459"/>
    <mergeCell ref="K455:K459"/>
    <mergeCell ref="L455:L459"/>
    <mergeCell ref="B460:G463"/>
    <mergeCell ref="H460:I463"/>
    <mergeCell ref="J460:J463"/>
    <mergeCell ref="K460:K463"/>
    <mergeCell ref="L460:L463"/>
    <mergeCell ref="B435:G440"/>
    <mergeCell ref="H435:I440"/>
    <mergeCell ref="J435:J440"/>
    <mergeCell ref="K435:K440"/>
    <mergeCell ref="L435:L440"/>
    <mergeCell ref="B417:G421"/>
    <mergeCell ref="H417:I421"/>
    <mergeCell ref="J417:J421"/>
    <mergeCell ref="K417:K421"/>
    <mergeCell ref="L417:L421"/>
    <mergeCell ref="B422:G434"/>
    <mergeCell ref="H422:I434"/>
    <mergeCell ref="J422:J434"/>
    <mergeCell ref="B391:G395"/>
    <mergeCell ref="H391:I395"/>
    <mergeCell ref="J391:J395"/>
    <mergeCell ref="K391:K395"/>
    <mergeCell ref="L391:L395"/>
    <mergeCell ref="B410:G416"/>
    <mergeCell ref="H410:I416"/>
    <mergeCell ref="J410:J416"/>
    <mergeCell ref="K410:K416"/>
    <mergeCell ref="L410:L416"/>
    <mergeCell ref="B396:G404"/>
    <mergeCell ref="H396:I404"/>
    <mergeCell ref="J396:J404"/>
    <mergeCell ref="K396:K404"/>
    <mergeCell ref="L396:L404"/>
    <mergeCell ref="B405:G409"/>
    <mergeCell ref="H405:I409"/>
    <mergeCell ref="J405:J409"/>
    <mergeCell ref="K405:K409"/>
    <mergeCell ref="L405:L409"/>
    <mergeCell ref="J379:J386"/>
    <mergeCell ref="K379:K386"/>
    <mergeCell ref="L379:L386"/>
    <mergeCell ref="B387:G390"/>
    <mergeCell ref="H387:I390"/>
    <mergeCell ref="J387:J390"/>
    <mergeCell ref="K387:K390"/>
    <mergeCell ref="L387:L390"/>
    <mergeCell ref="B374:G378"/>
    <mergeCell ref="H374:I378"/>
    <mergeCell ref="J374:J378"/>
    <mergeCell ref="K374:K378"/>
    <mergeCell ref="L374:L378"/>
    <mergeCell ref="B379:G386"/>
    <mergeCell ref="H379:I386"/>
    <mergeCell ref="B354:G359"/>
    <mergeCell ref="H354:I359"/>
    <mergeCell ref="J354:J359"/>
    <mergeCell ref="K354:K359"/>
    <mergeCell ref="L354:L359"/>
    <mergeCell ref="K365:K369"/>
    <mergeCell ref="L365:L369"/>
    <mergeCell ref="B370:G373"/>
    <mergeCell ref="H370:I373"/>
    <mergeCell ref="J370:J373"/>
    <mergeCell ref="K370:K373"/>
    <mergeCell ref="L370:L373"/>
    <mergeCell ref="B360:G364"/>
    <mergeCell ref="H360:I364"/>
    <mergeCell ref="J360:J364"/>
    <mergeCell ref="K360:K364"/>
    <mergeCell ref="L360:L364"/>
    <mergeCell ref="B365:G369"/>
    <mergeCell ref="H365:I369"/>
    <mergeCell ref="J365:J369"/>
    <mergeCell ref="B345:G349"/>
    <mergeCell ref="H345:I349"/>
    <mergeCell ref="J345:J349"/>
    <mergeCell ref="K345:K349"/>
    <mergeCell ref="L345:L349"/>
    <mergeCell ref="B350:G353"/>
    <mergeCell ref="H350:I353"/>
    <mergeCell ref="J350:J353"/>
    <mergeCell ref="K350:K353"/>
    <mergeCell ref="L350:L353"/>
    <mergeCell ref="J324:J327"/>
    <mergeCell ref="K324:K327"/>
    <mergeCell ref="L324:L327"/>
    <mergeCell ref="B328:G333"/>
    <mergeCell ref="H328:I333"/>
    <mergeCell ref="J328:J333"/>
    <mergeCell ref="K328:K333"/>
    <mergeCell ref="L328:L333"/>
    <mergeCell ref="J311:J315"/>
    <mergeCell ref="K311:K315"/>
    <mergeCell ref="L311:L315"/>
    <mergeCell ref="B316:G323"/>
    <mergeCell ref="H316:I323"/>
    <mergeCell ref="J316:J323"/>
    <mergeCell ref="K316:K323"/>
    <mergeCell ref="L316:L323"/>
    <mergeCell ref="B324:G327"/>
    <mergeCell ref="H324:I327"/>
    <mergeCell ref="B305:G310"/>
    <mergeCell ref="H305:I310"/>
    <mergeCell ref="J305:J310"/>
    <mergeCell ref="K305:K310"/>
    <mergeCell ref="L305:L310"/>
    <mergeCell ref="B311:G315"/>
    <mergeCell ref="H311:I315"/>
    <mergeCell ref="B293:G298"/>
    <mergeCell ref="B299:G301"/>
    <mergeCell ref="B302:G304"/>
    <mergeCell ref="H299:I301"/>
    <mergeCell ref="H302:I304"/>
    <mergeCell ref="H293:I295"/>
    <mergeCell ref="B286:G292"/>
    <mergeCell ref="H286:I292"/>
    <mergeCell ref="J286:J292"/>
    <mergeCell ref="K286:K292"/>
    <mergeCell ref="L286:L292"/>
    <mergeCell ref="B274:G278"/>
    <mergeCell ref="H274:I278"/>
    <mergeCell ref="J274:J278"/>
    <mergeCell ref="K274:K278"/>
    <mergeCell ref="L274:L278"/>
    <mergeCell ref="B279:G285"/>
    <mergeCell ref="H279:I285"/>
    <mergeCell ref="J279:J285"/>
    <mergeCell ref="K279:K285"/>
    <mergeCell ref="L279:L285"/>
    <mergeCell ref="J270:J273"/>
    <mergeCell ref="K270:K273"/>
    <mergeCell ref="L270:L273"/>
    <mergeCell ref="L239:L242"/>
    <mergeCell ref="B243:G264"/>
    <mergeCell ref="H243:I264"/>
    <mergeCell ref="J243:J264"/>
    <mergeCell ref="K243:K264"/>
    <mergeCell ref="L243:L264"/>
    <mergeCell ref="B265:G269"/>
    <mergeCell ref="H265:I269"/>
    <mergeCell ref="J265:J269"/>
    <mergeCell ref="K265:K269"/>
    <mergeCell ref="L265:L269"/>
    <mergeCell ref="B270:G273"/>
    <mergeCell ref="H270:I273"/>
    <mergeCell ref="B234:G238"/>
    <mergeCell ref="H234:I238"/>
    <mergeCell ref="J234:J238"/>
    <mergeCell ref="K234:K238"/>
    <mergeCell ref="L234:L238"/>
    <mergeCell ref="B239:G242"/>
    <mergeCell ref="H239:I242"/>
    <mergeCell ref="J239:J242"/>
    <mergeCell ref="K239:K242"/>
    <mergeCell ref="B223:G226"/>
    <mergeCell ref="H223:I226"/>
    <mergeCell ref="J223:J226"/>
    <mergeCell ref="K223:K226"/>
    <mergeCell ref="L223:L226"/>
    <mergeCell ref="A227:A233"/>
    <mergeCell ref="B227:G233"/>
    <mergeCell ref="H227:I233"/>
    <mergeCell ref="J227:J233"/>
    <mergeCell ref="K227:K233"/>
    <mergeCell ref="L227:L233"/>
    <mergeCell ref="B209:G213"/>
    <mergeCell ref="H209:I213"/>
    <mergeCell ref="J209:J213"/>
    <mergeCell ref="K209:K213"/>
    <mergeCell ref="L209:L213"/>
    <mergeCell ref="B214:G222"/>
    <mergeCell ref="H214:I222"/>
    <mergeCell ref="J214:J222"/>
    <mergeCell ref="K214:K222"/>
    <mergeCell ref="L214:L222"/>
    <mergeCell ref="J198:J205"/>
    <mergeCell ref="K198:K205"/>
    <mergeCell ref="L198:L205"/>
    <mergeCell ref="B187:G192"/>
    <mergeCell ref="H187:I192"/>
    <mergeCell ref="J187:J192"/>
    <mergeCell ref="K187:K192"/>
    <mergeCell ref="L187:L192"/>
    <mergeCell ref="B206:G208"/>
    <mergeCell ref="H206:I208"/>
    <mergeCell ref="J206:J208"/>
    <mergeCell ref="K206:K208"/>
    <mergeCell ref="L206:L208"/>
    <mergeCell ref="A193:A222"/>
    <mergeCell ref="B193:G197"/>
    <mergeCell ref="H193:I197"/>
    <mergeCell ref="J193:J197"/>
    <mergeCell ref="K193:K197"/>
    <mergeCell ref="L174:L182"/>
    <mergeCell ref="B183:G186"/>
    <mergeCell ref="H183:I186"/>
    <mergeCell ref="J183:J186"/>
    <mergeCell ref="K183:K186"/>
    <mergeCell ref="L183:L186"/>
    <mergeCell ref="A171:A192"/>
    <mergeCell ref="B171:G173"/>
    <mergeCell ref="H171:I173"/>
    <mergeCell ref="J171:J173"/>
    <mergeCell ref="K171:K173"/>
    <mergeCell ref="L171:L173"/>
    <mergeCell ref="B174:G182"/>
    <mergeCell ref="H174:I182"/>
    <mergeCell ref="J174:J182"/>
    <mergeCell ref="K174:K182"/>
    <mergeCell ref="L193:L197"/>
    <mergeCell ref="B198:G205"/>
    <mergeCell ref="H198:I205"/>
    <mergeCell ref="A158:A170"/>
    <mergeCell ref="B158:G170"/>
    <mergeCell ref="H158:I170"/>
    <mergeCell ref="J158:J170"/>
    <mergeCell ref="K158:K170"/>
    <mergeCell ref="L158:L170"/>
    <mergeCell ref="L60:L70"/>
    <mergeCell ref="B71:G73"/>
    <mergeCell ref="H71:I73"/>
    <mergeCell ref="J71:J73"/>
    <mergeCell ref="K71:K115"/>
    <mergeCell ref="K138:K145"/>
    <mergeCell ref="L138:L145"/>
    <mergeCell ref="B146:G149"/>
    <mergeCell ref="H146:I149"/>
    <mergeCell ref="J146:J149"/>
    <mergeCell ref="K146:K149"/>
    <mergeCell ref="L146:L149"/>
    <mergeCell ref="L71:L115"/>
    <mergeCell ref="B116:G119"/>
    <mergeCell ref="H116:I137"/>
    <mergeCell ref="J116:J137"/>
    <mergeCell ref="K116:K137"/>
    <mergeCell ref="L116:L137"/>
    <mergeCell ref="A1:K1"/>
    <mergeCell ref="A2:A4"/>
    <mergeCell ref="B2:G4"/>
    <mergeCell ref="H2:I4"/>
    <mergeCell ref="J2:J4"/>
    <mergeCell ref="K2:K4"/>
    <mergeCell ref="B74:G80"/>
    <mergeCell ref="H74:I80"/>
    <mergeCell ref="B81:G115"/>
    <mergeCell ref="H81:I115"/>
    <mergeCell ref="H34:I38"/>
    <mergeCell ref="J34:J59"/>
    <mergeCell ref="K34:K59"/>
    <mergeCell ref="A60:A115"/>
    <mergeCell ref="B60:G70"/>
    <mergeCell ref="H60:I70"/>
    <mergeCell ref="J60:J70"/>
    <mergeCell ref="K60:K70"/>
    <mergeCell ref="A5:A11"/>
    <mergeCell ref="B5:G11"/>
    <mergeCell ref="H5:I11"/>
    <mergeCell ref="J5:J11"/>
    <mergeCell ref="K5:K11"/>
    <mergeCell ref="A116:A157"/>
    <mergeCell ref="H138:I145"/>
    <mergeCell ref="J138:J145"/>
    <mergeCell ref="B150:G153"/>
    <mergeCell ref="H150:I153"/>
    <mergeCell ref="J150:J153"/>
    <mergeCell ref="K150:K153"/>
    <mergeCell ref="L150:L153"/>
    <mergeCell ref="B154:G157"/>
    <mergeCell ref="H154:I157"/>
    <mergeCell ref="J154:J157"/>
    <mergeCell ref="K154:K157"/>
    <mergeCell ref="L154:L157"/>
    <mergeCell ref="B138:G145"/>
    <mergeCell ref="L5:L11"/>
    <mergeCell ref="L34:L59"/>
    <mergeCell ref="B39:G59"/>
    <mergeCell ref="H39:I59"/>
    <mergeCell ref="A12:A59"/>
    <mergeCell ref="B12:G33"/>
    <mergeCell ref="H12:I33"/>
    <mergeCell ref="J12:J33"/>
    <mergeCell ref="K12:K33"/>
    <mergeCell ref="L12:L33"/>
    <mergeCell ref="B34:G38"/>
    <mergeCell ref="K1278:K1281"/>
    <mergeCell ref="K1282:K1284"/>
    <mergeCell ref="K1285:K1288"/>
    <mergeCell ref="L1268:L1272"/>
    <mergeCell ref="L1273:L1277"/>
    <mergeCell ref="L1278:L1281"/>
    <mergeCell ref="L1282:L1284"/>
    <mergeCell ref="L1285:L1288"/>
    <mergeCell ref="L2:L4"/>
    <mergeCell ref="K422:K434"/>
    <mergeCell ref="L422:L434"/>
    <mergeCell ref="K533:K538"/>
    <mergeCell ref="L533:L538"/>
    <mergeCell ref="K594:K597"/>
    <mergeCell ref="L594:L597"/>
    <mergeCell ref="L652:L655"/>
    <mergeCell ref="L729:L738"/>
    <mergeCell ref="L983:L999"/>
    <mergeCell ref="K1124:K1127"/>
    <mergeCell ref="L1124:L1127"/>
    <mergeCell ref="L1184:L1188"/>
    <mergeCell ref="K1128:K1133"/>
    <mergeCell ref="L1128:L1133"/>
    <mergeCell ref="L482:L486"/>
    <mergeCell ref="L1254:L1260"/>
    <mergeCell ref="J1261:J1267"/>
    <mergeCell ref="K1261:K1267"/>
    <mergeCell ref="L1261:L1267"/>
    <mergeCell ref="J1268:J1272"/>
    <mergeCell ref="J1273:J1277"/>
    <mergeCell ref="J1097:J1102"/>
    <mergeCell ref="K1097:K1102"/>
    <mergeCell ref="L1097:L1102"/>
    <mergeCell ref="L1170:L1183"/>
    <mergeCell ref="J1189:J1203"/>
    <mergeCell ref="K1189:K1203"/>
    <mergeCell ref="L1189:L1203"/>
    <mergeCell ref="L1148:L1168"/>
    <mergeCell ref="K1268:K1272"/>
    <mergeCell ref="K1273:K1277"/>
    <mergeCell ref="J1124:J1127"/>
    <mergeCell ref="J1128:J1133"/>
    <mergeCell ref="J1251:J1253"/>
    <mergeCell ref="K1251:K1253"/>
    <mergeCell ref="L1251:L1253"/>
  </mergeCells>
  <phoneticPr fontId="2"/>
  <printOptions horizontalCentered="1"/>
  <pageMargins left="0.31496062992125984" right="0.31496062992125984" top="0.35433070866141736" bottom="0.35433070866141736" header="0.31496062992125984" footer="0.31496062992125984"/>
  <pageSetup paperSize="9" orientation="portrait" r:id="rId1"/>
  <headerFooter>
    <oddFooter>&amp;P / &amp;N ページ</oddFooter>
  </headerFooter>
  <rowBreaks count="23" manualBreakCount="23">
    <brk id="59" max="11" man="1"/>
    <brk id="115" max="16383" man="1"/>
    <brk id="170" max="16383" man="1"/>
    <brk id="226" max="11" man="1"/>
    <brk id="278" max="16383" man="1"/>
    <brk id="333" max="16383" man="1"/>
    <brk id="390" max="11" man="1"/>
    <brk id="445" max="16383" man="1"/>
    <brk id="505" max="16383" man="1"/>
    <brk id="561" max="16383" man="1"/>
    <brk id="616" max="16383" man="1"/>
    <brk id="672" max="16383" man="1"/>
    <brk id="728" max="11" man="1"/>
    <brk id="782" max="11" man="1"/>
    <brk id="825" max="11" man="1"/>
    <brk id="884" max="11" man="1"/>
    <brk id="955" max="11" man="1"/>
    <brk id="999" max="11" man="1"/>
    <brk id="1064" max="11" man="1"/>
    <brk id="1117" max="11" man="1"/>
    <brk id="1147" max="16383" man="1"/>
    <brk id="1203" max="16383" man="1"/>
    <brk id="1253" max="11" man="1"/>
  </rowBreaks>
  <drawing r:id="rId2"/>
  <legacyDrawing r:id="rId3"/>
  <oleObjects>
    <mc:AlternateContent xmlns:mc="http://schemas.openxmlformats.org/markup-compatibility/2006">
      <mc:Choice Requires="x14">
        <oleObject progId="Excel.Sheet.8" shapeId="15361" r:id="rId4">
          <objectPr defaultSize="0" autoPict="0" r:id="rId5">
            <anchor moveWithCells="1" sizeWithCells="1">
              <from>
                <xdr:col>1</xdr:col>
                <xdr:colOff>298450</xdr:colOff>
                <xdr:row>120</xdr:row>
                <xdr:rowOff>127000</xdr:rowOff>
              </from>
              <to>
                <xdr:col>5</xdr:col>
                <xdr:colOff>641350</xdr:colOff>
                <xdr:row>133</xdr:row>
                <xdr:rowOff>76200</xdr:rowOff>
              </to>
            </anchor>
          </objectPr>
        </oleObject>
      </mc:Choice>
      <mc:Fallback>
        <oleObject progId="Excel.Sheet.8" shapeId="15361" r:id="rId4"/>
      </mc:Fallback>
    </mc:AlternateContent>
    <mc:AlternateContent xmlns:mc="http://schemas.openxmlformats.org/markup-compatibility/2006">
      <mc:Choice Requires="x14">
        <oleObject progId="Excel.Sheet.8" shapeId="15362" r:id="rId6">
          <objectPr defaultSize="0" autoPict="0" r:id="rId5">
            <anchor moveWithCells="1" sizeWithCells="1">
              <from>
                <xdr:col>1</xdr:col>
                <xdr:colOff>298450</xdr:colOff>
                <xdr:row>120</xdr:row>
                <xdr:rowOff>127000</xdr:rowOff>
              </from>
              <to>
                <xdr:col>5</xdr:col>
                <xdr:colOff>641350</xdr:colOff>
                <xdr:row>133</xdr:row>
                <xdr:rowOff>76200</xdr:rowOff>
              </to>
            </anchor>
          </objectPr>
        </oleObject>
      </mc:Choice>
      <mc:Fallback>
        <oleObject progId="Excel.Sheet.8" shapeId="15362"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名簿兼勤務表</vt: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自己点検票</vt:lpstr>
      <vt:lpstr>通所型サービス算定表</vt:lpstr>
      <vt:lpstr>'【記載例】シフト記号表（勤務時間帯）'!【記載例】シフト記号</vt:lpstr>
      <vt:lpstr>'シフト記号表（勤務時間帯）'!【記載例】シフト記号</vt:lpstr>
      <vt:lpstr>【記載例】通所介護!Print_Area</vt:lpstr>
      <vt:lpstr>記入方法!Print_Area</vt:lpstr>
      <vt:lpstr>自己点検票!Print_Area</vt:lpstr>
      <vt:lpstr>'通所介護（100名）'!Print_Area</vt:lpstr>
      <vt:lpstr>'通所介護（1枚版）'!Print_Area</vt:lpstr>
      <vt:lpstr>通所型サービス算定表!Print_Area</vt:lpstr>
      <vt:lpstr>名簿兼勤務表!Print_Area</vt:lpstr>
      <vt:lpstr>自己点検票!Print_Titles</vt:lpstr>
      <vt:lpstr>'通所介護（100名）'!Print_Titles</vt:lpstr>
      <vt:lpstr>'通所介護（1枚版）'!Print_Titles</vt:lpstr>
      <vt:lpstr>'シフト記号表（勤務時間帯）'!シフト記号表</vt:lpstr>
      <vt:lpstr>プルダウン・リスト!介護職員</vt:lpstr>
      <vt:lpstr>プルダウン・リスト!看護職員</vt:lpstr>
      <vt:lpstr>プルダウン・リスト!管理者</vt:lpstr>
      <vt:lpstr>プルダウン・リスト!機能訓練指導員</vt:lpstr>
      <vt:lpstr>プルダウン・リスト!職種</vt:lpstr>
      <vt:lpstr>プルダウン・リスト!生活相談員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渡辺 莉央</cp:lastModifiedBy>
  <cp:lastPrinted>2024-09-04T03:13:53Z</cp:lastPrinted>
  <dcterms:created xsi:type="dcterms:W3CDTF">2019-08-06T08:00:07Z</dcterms:created>
  <dcterms:modified xsi:type="dcterms:W3CDTF">2026-07-06T04:18:21Z</dcterms:modified>
</cp:coreProperties>
</file>