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itfs02\fs02_shr01\Sosiki_28\介護保険課\✿✿介護保険課指導係✿✿\03 自己点検票・準備リスト・勤務表☆\☆R8実地指導必要書類☆\令和8年度ホームページ様式\"/>
    </mc:Choice>
  </mc:AlternateContent>
  <xr:revisionPtr revIDLastSave="0" documentId="13_ncr:1_{2087FBB7-1530-4F4C-8CBE-FADD5D7F0428}" xr6:coauthVersionLast="47" xr6:coauthVersionMax="47" xr10:uidLastSave="{00000000-0000-0000-0000-000000000000}"/>
  <bookViews>
    <workbookView xWindow="-110" yWindow="-110" windowWidth="19420" windowHeight="10300" tabRatio="874" xr2:uid="{00000000-000D-0000-FFFF-FFFF00000000}"/>
  </bookViews>
  <sheets>
    <sheet name="名簿兼勤務表 (夜間対応型訪問介護)" sheetId="21" r:id="rId1"/>
    <sheet name="【記載例】夜間対応型訪問介護" sheetId="10" r:id="rId2"/>
    <sheet name="【記載例】シフト記号表（勤務時間帯）" sheetId="16" r:id="rId3"/>
    <sheet name="夜間対応型訪問介護" sheetId="20" r:id="rId4"/>
    <sheet name="シフト記号表" sheetId="19" r:id="rId5"/>
    <sheet name="記入方法" sheetId="4" r:id="rId6"/>
    <sheet name="プルダウン・リスト" sheetId="3" r:id="rId7"/>
    <sheet name="自己点検票" sheetId="22" r:id="rId8"/>
  </sheets>
  <externalReferences>
    <externalReference r:id="rId9"/>
    <externalReference r:id="rId10"/>
    <externalReference r:id="rId11"/>
    <externalReference r:id="rId12"/>
    <externalReference r:id="rId13"/>
  </externalReferences>
  <definedNames>
    <definedName name="______xlfn_COUNTIFS">#N/A</definedName>
    <definedName name="_____xlfn_COUNTIFS">#N/A</definedName>
    <definedName name="____xlfn_COUNTIFS">#N/A</definedName>
    <definedName name="___xlfn_COUNTIFS">#N/A</definedName>
    <definedName name="__xlfn_COUNTIFS">#N/A</definedName>
    <definedName name="_xlnm._FilterDatabase" localSheetId="7" hidden="1">自己点検票!$A$3:$F$285</definedName>
    <definedName name="【記載例】シフト記号" localSheetId="4">シフト記号表!$C$6:$C$47</definedName>
    <definedName name="【記載例】シフト記号">'【記載例】シフト記号表（勤務時間帯）'!$C$6:$C$47</definedName>
    <definedName name="【記載例】シフト記号表" localSheetId="4">シフト記号表!$C$6:$C$47</definedName>
    <definedName name="【記載例】シフト記号表" localSheetId="0">'[1]【記載例】シフト記号表（勤務時間帯）'!$C$6:$C$47</definedName>
    <definedName name="【記載例】シフト記号表">'【記載例】シフト記号表（勤務時間帯）'!$C$6:$C$47</definedName>
    <definedName name="ｋ">#REF!</definedName>
    <definedName name="_xlnm.Print_Area" localSheetId="2">'【記載例】シフト記号表（勤務時間帯）'!$B$1:$N$52</definedName>
    <definedName name="_xlnm.Print_Area" localSheetId="1">【記載例】夜間対応型訪問介護!$A$1:$BJ$75</definedName>
    <definedName name="_xlnm.Print_Area" localSheetId="4">シフト記号表!$B$1:$N$52</definedName>
    <definedName name="_xlnm.Print_Area" localSheetId="5">記入方法!$A$1:$Q$69</definedName>
    <definedName name="_xlnm.Print_Area" localSheetId="7">自己点検票!$A$1:$F$373</definedName>
    <definedName name="_xlnm.Print_Area" localSheetId="0">'名簿兼勤務表 (夜間対応型訪問介護)'!$A$1:$F$17</definedName>
    <definedName name="_xlnm.Print_Area" localSheetId="3">夜間対応型訪問介護!$A$1:$BJ$55</definedName>
    <definedName name="_xlnm.Print_Titles" localSheetId="1">【記載例】夜間対応型訪問介護!$1:$14</definedName>
    <definedName name="_xlnm.Print_Titles" localSheetId="7">自己点検票!$2:$3</definedName>
    <definedName name="_xlnm.Print_Titles" localSheetId="3">夜間対応型訪問介護!$1:$14</definedName>
    <definedName name="オペレーター">プルダウン・リスト!$D$18:$D$27</definedName>
    <definedName name="サービス種別">[2]サービス種類一覧!$B$4:$B$20</definedName>
    <definedName name="サービス種類">[3]サービス種類一覧!$C$4:$C$20</definedName>
    <definedName name="サービス名">#REF!</definedName>
    <definedName name="サービス名称">#REF!</definedName>
    <definedName name="シフト記号表" localSheetId="0">#REF!</definedName>
    <definedName name="シフト記号表">シフト記号表!$C$6:$C$47</definedName>
    <definedName name="シフト記載例">[1]シフト記号表!$C$6:$C$47</definedName>
    <definedName name="だだ">#REF!</definedName>
    <definedName name="っっｋ">#REF!</definedName>
    <definedName name="っっっっｌ">#REF!</definedName>
    <definedName name="確認">#REF!</definedName>
    <definedName name="管理者">プルダウン・リスト!$C$18:$C$27</definedName>
    <definedName name="種類">[4]サービス種類一覧!$A$4:$A$20</definedName>
    <definedName name="職種" localSheetId="0">[5]プルダウン・リスト!$C$12:$K$12</definedName>
    <definedName name="職種">プルダウン・リスト!$C$17:$L$17</definedName>
    <definedName name="訪問介護員">プルダウン・リスト!$E$18:$E$27</definedName>
    <definedName name="面接相談員">プルダウン・リスト!$F$18:$F$27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10" i="20" l="1"/>
  <c r="BB10" i="10"/>
  <c r="F16" i="20" l="1"/>
  <c r="F18" i="10" l="1"/>
  <c r="F16" i="10"/>
  <c r="BA54" i="20" l="1"/>
  <c r="AZ54" i="20"/>
  <c r="AY54" i="20"/>
  <c r="AX54" i="20"/>
  <c r="AW54" i="20"/>
  <c r="AV54" i="20"/>
  <c r="AU54" i="20"/>
  <c r="AT54" i="20"/>
  <c r="AS54" i="20"/>
  <c r="AR54" i="20"/>
  <c r="AQ54" i="20"/>
  <c r="AP54" i="20"/>
  <c r="AO54" i="20"/>
  <c r="AN54" i="20"/>
  <c r="AM54" i="20"/>
  <c r="AL54" i="20"/>
  <c r="AK54" i="20"/>
  <c r="AJ54" i="20"/>
  <c r="AI54" i="20"/>
  <c r="AH54" i="20"/>
  <c r="AG54" i="20"/>
  <c r="AF54" i="20"/>
  <c r="AE54" i="20"/>
  <c r="AD54" i="20"/>
  <c r="AC54" i="20"/>
  <c r="AB54" i="20"/>
  <c r="AA54" i="20"/>
  <c r="Z54" i="20"/>
  <c r="Y54" i="20"/>
  <c r="X54" i="20"/>
  <c r="W54" i="20"/>
  <c r="BA52" i="20"/>
  <c r="AZ52" i="20"/>
  <c r="AY52" i="20"/>
  <c r="AX52" i="20"/>
  <c r="AW52" i="20"/>
  <c r="AV52" i="20"/>
  <c r="AU52" i="20"/>
  <c r="AT52" i="20"/>
  <c r="AS52" i="20"/>
  <c r="AR52" i="20"/>
  <c r="AQ52" i="20"/>
  <c r="AP52" i="20"/>
  <c r="AO52" i="20"/>
  <c r="AN52" i="20"/>
  <c r="AM52" i="20"/>
  <c r="AL52" i="20"/>
  <c r="AK52" i="20"/>
  <c r="AJ52" i="20"/>
  <c r="AI52" i="20"/>
  <c r="AH52" i="20"/>
  <c r="AG52" i="20"/>
  <c r="AF52" i="20"/>
  <c r="AE52" i="20"/>
  <c r="AD52" i="20"/>
  <c r="AC52" i="20"/>
  <c r="AB52" i="20"/>
  <c r="AA52" i="20"/>
  <c r="Z52" i="20"/>
  <c r="Y52" i="20"/>
  <c r="X52" i="20"/>
  <c r="W52" i="20"/>
  <c r="BA50" i="20"/>
  <c r="AZ50" i="20"/>
  <c r="AY50" i="20"/>
  <c r="AX50" i="20"/>
  <c r="AW50" i="20"/>
  <c r="AV50" i="20"/>
  <c r="AU50" i="20"/>
  <c r="AT50" i="20"/>
  <c r="AS50" i="20"/>
  <c r="AR50" i="20"/>
  <c r="AQ50" i="20"/>
  <c r="AP50" i="20"/>
  <c r="AO50" i="20"/>
  <c r="AN50" i="20"/>
  <c r="AM50" i="20"/>
  <c r="AL50" i="20"/>
  <c r="AK50" i="20"/>
  <c r="AJ50" i="20"/>
  <c r="AI50" i="20"/>
  <c r="AH50" i="20"/>
  <c r="AG50" i="20"/>
  <c r="AF50" i="20"/>
  <c r="AE50" i="20"/>
  <c r="AD50" i="20"/>
  <c r="AC50" i="20"/>
  <c r="AB50" i="20"/>
  <c r="AA50" i="20"/>
  <c r="Z50" i="20"/>
  <c r="Y50" i="20"/>
  <c r="X50" i="20"/>
  <c r="W50" i="20"/>
  <c r="BA48" i="20"/>
  <c r="AZ48" i="20"/>
  <c r="AY48" i="20"/>
  <c r="AX48" i="20"/>
  <c r="AW48" i="20"/>
  <c r="AV48" i="20"/>
  <c r="AU48" i="20"/>
  <c r="AT48" i="20"/>
  <c r="AS48" i="20"/>
  <c r="AR48" i="20"/>
  <c r="AQ48" i="20"/>
  <c r="AP48" i="20"/>
  <c r="AO48" i="20"/>
  <c r="AN48" i="20"/>
  <c r="AM48" i="20"/>
  <c r="AL48" i="20"/>
  <c r="AK48" i="20"/>
  <c r="AJ48" i="20"/>
  <c r="AI48" i="20"/>
  <c r="AH48" i="20"/>
  <c r="AG48" i="20"/>
  <c r="AF48" i="20"/>
  <c r="AE48" i="20"/>
  <c r="AD48" i="20"/>
  <c r="AC48" i="20"/>
  <c r="AB48" i="20"/>
  <c r="AA48" i="20"/>
  <c r="Z48" i="20"/>
  <c r="Y48" i="20"/>
  <c r="X48" i="20"/>
  <c r="W48" i="20"/>
  <c r="BA46" i="20"/>
  <c r="AZ46" i="20"/>
  <c r="AY46" i="20"/>
  <c r="AX46" i="20"/>
  <c r="AW46" i="20"/>
  <c r="AV46" i="20"/>
  <c r="AU46" i="20"/>
  <c r="AT46" i="20"/>
  <c r="AS46" i="20"/>
  <c r="AR46" i="20"/>
  <c r="AQ46" i="20"/>
  <c r="AP46" i="20"/>
  <c r="AO46" i="20"/>
  <c r="AN46" i="20"/>
  <c r="AM46" i="20"/>
  <c r="AL46" i="20"/>
  <c r="AK46" i="20"/>
  <c r="AJ46" i="20"/>
  <c r="AI46" i="20"/>
  <c r="AH46" i="20"/>
  <c r="AG46" i="20"/>
  <c r="AF46" i="20"/>
  <c r="AE46" i="20"/>
  <c r="AD46" i="20"/>
  <c r="AC46" i="20"/>
  <c r="AB46" i="20"/>
  <c r="AA46" i="20"/>
  <c r="Z46" i="20"/>
  <c r="Y46" i="20"/>
  <c r="X46" i="20"/>
  <c r="W46" i="20"/>
  <c r="BA44" i="20"/>
  <c r="AZ44" i="20"/>
  <c r="AY44" i="20"/>
  <c r="AX44" i="20"/>
  <c r="AW44" i="20"/>
  <c r="AV44" i="20"/>
  <c r="AU44" i="20"/>
  <c r="AT44" i="20"/>
  <c r="AS44" i="20"/>
  <c r="AR44" i="20"/>
  <c r="AQ44" i="20"/>
  <c r="AP44" i="20"/>
  <c r="AO44" i="20"/>
  <c r="AN44" i="20"/>
  <c r="AM44" i="20"/>
  <c r="AL44" i="20"/>
  <c r="AK44" i="20"/>
  <c r="AJ44" i="20"/>
  <c r="AI44" i="20"/>
  <c r="AH44" i="20"/>
  <c r="AG44" i="20"/>
  <c r="AF44" i="20"/>
  <c r="AE44" i="20"/>
  <c r="AD44" i="20"/>
  <c r="AC44" i="20"/>
  <c r="AB44" i="20"/>
  <c r="AA44" i="20"/>
  <c r="Z44" i="20"/>
  <c r="Y44" i="20"/>
  <c r="X44" i="20"/>
  <c r="W44" i="20"/>
  <c r="BA42" i="20"/>
  <c r="AZ42" i="20"/>
  <c r="AY42" i="20"/>
  <c r="AX42" i="20"/>
  <c r="AW42" i="20"/>
  <c r="AV42" i="20"/>
  <c r="AU42" i="20"/>
  <c r="AT42" i="20"/>
  <c r="AS42" i="20"/>
  <c r="AR42" i="20"/>
  <c r="AQ42" i="20"/>
  <c r="AP42" i="20"/>
  <c r="AO42" i="20"/>
  <c r="AN42" i="20"/>
  <c r="AM42" i="20"/>
  <c r="AL42" i="20"/>
  <c r="AK42" i="20"/>
  <c r="AJ42" i="20"/>
  <c r="AI42" i="20"/>
  <c r="AH42" i="20"/>
  <c r="AG42" i="20"/>
  <c r="AF42" i="20"/>
  <c r="AE42" i="20"/>
  <c r="AD42" i="20"/>
  <c r="AC42" i="20"/>
  <c r="AB42" i="20"/>
  <c r="AA42" i="20"/>
  <c r="Z42" i="20"/>
  <c r="Y42" i="20"/>
  <c r="X42" i="20"/>
  <c r="W42" i="20"/>
  <c r="BA40" i="20"/>
  <c r="AZ40" i="20"/>
  <c r="AY40" i="20"/>
  <c r="AX40" i="20"/>
  <c r="AW40" i="20"/>
  <c r="AV40" i="20"/>
  <c r="AU40" i="20"/>
  <c r="AT40" i="20"/>
  <c r="AS40" i="20"/>
  <c r="AR40" i="20"/>
  <c r="AQ40" i="20"/>
  <c r="AP40" i="20"/>
  <c r="AO40" i="20"/>
  <c r="AN40" i="20"/>
  <c r="AM40" i="20"/>
  <c r="AL40" i="20"/>
  <c r="AK40" i="20"/>
  <c r="AJ40" i="20"/>
  <c r="AI40" i="20"/>
  <c r="AH40" i="20"/>
  <c r="AG40" i="20"/>
  <c r="AF40" i="20"/>
  <c r="AE40" i="20"/>
  <c r="AD40" i="20"/>
  <c r="AC40" i="20"/>
  <c r="AB40" i="20"/>
  <c r="AA40" i="20"/>
  <c r="Z40" i="20"/>
  <c r="Y40" i="20"/>
  <c r="X40" i="20"/>
  <c r="W40" i="20"/>
  <c r="BA38" i="20"/>
  <c r="AZ38" i="20"/>
  <c r="AY38" i="20"/>
  <c r="AX38" i="20"/>
  <c r="AW38" i="20"/>
  <c r="AV38" i="20"/>
  <c r="AU38" i="20"/>
  <c r="AT38" i="20"/>
  <c r="AS38" i="20"/>
  <c r="AR38" i="20"/>
  <c r="AQ38" i="20"/>
  <c r="AP38" i="20"/>
  <c r="AO38" i="20"/>
  <c r="AN38" i="20"/>
  <c r="AM38" i="20"/>
  <c r="AL38" i="20"/>
  <c r="AK38" i="20"/>
  <c r="AJ38" i="20"/>
  <c r="AI38" i="20"/>
  <c r="AH38" i="20"/>
  <c r="AG38" i="20"/>
  <c r="AF38" i="20"/>
  <c r="AE38" i="20"/>
  <c r="AD38" i="20"/>
  <c r="AC38" i="20"/>
  <c r="AB38" i="20"/>
  <c r="AA38" i="20"/>
  <c r="Z38" i="20"/>
  <c r="Y38" i="20"/>
  <c r="X38" i="20"/>
  <c r="W38" i="20"/>
  <c r="BA36" i="20"/>
  <c r="AZ36" i="20"/>
  <c r="AY36" i="20"/>
  <c r="AX36" i="20"/>
  <c r="AW36" i="20"/>
  <c r="AV36" i="20"/>
  <c r="AU36" i="20"/>
  <c r="AT36" i="20"/>
  <c r="AS36" i="20"/>
  <c r="AR36" i="20"/>
  <c r="AQ36" i="20"/>
  <c r="AP36" i="20"/>
  <c r="AO36" i="20"/>
  <c r="AN36" i="20"/>
  <c r="AM36" i="20"/>
  <c r="AL36" i="20"/>
  <c r="AK36" i="20"/>
  <c r="AJ36" i="20"/>
  <c r="AI36" i="20"/>
  <c r="AH36" i="20"/>
  <c r="AG36" i="20"/>
  <c r="AF36" i="20"/>
  <c r="AE36" i="20"/>
  <c r="AD36" i="20"/>
  <c r="AC36" i="20"/>
  <c r="AB36" i="20"/>
  <c r="AA36" i="20"/>
  <c r="Z36" i="20"/>
  <c r="Y36" i="20"/>
  <c r="X36" i="20"/>
  <c r="W36" i="20"/>
  <c r="BA34" i="20"/>
  <c r="AZ34" i="20"/>
  <c r="AY34" i="20"/>
  <c r="AX34" i="20"/>
  <c r="AW34" i="20"/>
  <c r="AV34" i="20"/>
  <c r="AU34" i="20"/>
  <c r="AT34" i="20"/>
  <c r="AS34" i="20"/>
  <c r="AR34" i="20"/>
  <c r="AQ34" i="20"/>
  <c r="AP34" i="20"/>
  <c r="AO34" i="20"/>
  <c r="AN34" i="20"/>
  <c r="AM34" i="20"/>
  <c r="AL34" i="20"/>
  <c r="AK34" i="20"/>
  <c r="AJ34" i="20"/>
  <c r="AI34" i="20"/>
  <c r="AH34" i="20"/>
  <c r="AG34" i="20"/>
  <c r="AF34" i="20"/>
  <c r="AE34" i="20"/>
  <c r="AD34" i="20"/>
  <c r="AC34" i="20"/>
  <c r="AB34" i="20"/>
  <c r="AA34" i="20"/>
  <c r="Z34" i="20"/>
  <c r="Y34" i="20"/>
  <c r="X34" i="20"/>
  <c r="W34" i="20"/>
  <c r="BA32" i="20"/>
  <c r="AZ32" i="20"/>
  <c r="AY32" i="20"/>
  <c r="AX32" i="20"/>
  <c r="AW32" i="20"/>
  <c r="AV32" i="20"/>
  <c r="AU32" i="20"/>
  <c r="AT32" i="20"/>
  <c r="AS32" i="20"/>
  <c r="AR32" i="20"/>
  <c r="AQ32" i="20"/>
  <c r="AP32" i="20"/>
  <c r="AO32" i="20"/>
  <c r="AN32" i="20"/>
  <c r="AM32" i="20"/>
  <c r="AL32" i="20"/>
  <c r="AK32" i="20"/>
  <c r="AJ32" i="20"/>
  <c r="AI32" i="20"/>
  <c r="AH32" i="20"/>
  <c r="AG32" i="20"/>
  <c r="AF32" i="20"/>
  <c r="AE32" i="20"/>
  <c r="AD32" i="20"/>
  <c r="AC32" i="20"/>
  <c r="AB32" i="20"/>
  <c r="AA32" i="20"/>
  <c r="Z32" i="20"/>
  <c r="Y32" i="20"/>
  <c r="X32" i="20"/>
  <c r="W32" i="20"/>
  <c r="BA30" i="20"/>
  <c r="AZ30" i="20"/>
  <c r="AY30" i="20"/>
  <c r="AX30" i="20"/>
  <c r="AW30" i="20"/>
  <c r="AV30" i="20"/>
  <c r="AU30" i="20"/>
  <c r="AT30" i="20"/>
  <c r="AS30" i="20"/>
  <c r="AR30" i="20"/>
  <c r="AQ30" i="20"/>
  <c r="AP30" i="20"/>
  <c r="AO30" i="20"/>
  <c r="AN30" i="20"/>
  <c r="AM30" i="20"/>
  <c r="AL30" i="20"/>
  <c r="AK30" i="20"/>
  <c r="AJ30" i="20"/>
  <c r="AI30" i="20"/>
  <c r="AH30" i="20"/>
  <c r="AG30" i="20"/>
  <c r="AF30" i="20"/>
  <c r="AE30" i="20"/>
  <c r="AD30" i="20"/>
  <c r="AC30" i="20"/>
  <c r="AB30" i="20"/>
  <c r="AA30" i="20"/>
  <c r="Z30" i="20"/>
  <c r="Y30" i="20"/>
  <c r="X30" i="20"/>
  <c r="W30" i="20"/>
  <c r="BA28" i="20"/>
  <c r="AZ28" i="20"/>
  <c r="AY28" i="20"/>
  <c r="AX28" i="20"/>
  <c r="AW28" i="20"/>
  <c r="AV28" i="20"/>
  <c r="AU28" i="20"/>
  <c r="AT28" i="20"/>
  <c r="AS28" i="20"/>
  <c r="AR28" i="20"/>
  <c r="AQ28" i="20"/>
  <c r="AP28" i="20"/>
  <c r="AO28" i="20"/>
  <c r="AN28" i="20"/>
  <c r="AM28" i="20"/>
  <c r="AL28" i="20"/>
  <c r="AK28" i="20"/>
  <c r="AJ28" i="20"/>
  <c r="AI28" i="20"/>
  <c r="AH28" i="20"/>
  <c r="AG28" i="20"/>
  <c r="AF28" i="20"/>
  <c r="AE28" i="20"/>
  <c r="AD28" i="20"/>
  <c r="AC28" i="20"/>
  <c r="AB28" i="20"/>
  <c r="AA28" i="20"/>
  <c r="Z28" i="20"/>
  <c r="Y28" i="20"/>
  <c r="X28" i="20"/>
  <c r="W28" i="20"/>
  <c r="BA26" i="20"/>
  <c r="AZ26" i="20"/>
  <c r="AY26" i="20"/>
  <c r="AX26" i="20"/>
  <c r="AW26" i="20"/>
  <c r="AV26" i="20"/>
  <c r="AU26" i="20"/>
  <c r="AT26" i="20"/>
  <c r="AS26" i="20"/>
  <c r="AR26" i="20"/>
  <c r="AQ26" i="20"/>
  <c r="AP26" i="20"/>
  <c r="AO26" i="20"/>
  <c r="AN26" i="20"/>
  <c r="AM26" i="20"/>
  <c r="AL26" i="20"/>
  <c r="AK26" i="20"/>
  <c r="AJ26" i="20"/>
  <c r="AI26" i="20"/>
  <c r="AH26" i="20"/>
  <c r="AG26" i="20"/>
  <c r="AF26" i="20"/>
  <c r="AE26" i="20"/>
  <c r="AD26" i="20"/>
  <c r="AC26" i="20"/>
  <c r="AB26" i="20"/>
  <c r="AA26" i="20"/>
  <c r="Z26" i="20"/>
  <c r="Y26" i="20"/>
  <c r="X26" i="20"/>
  <c r="W26" i="20"/>
  <c r="BA24" i="20"/>
  <c r="AZ24" i="20"/>
  <c r="AY24" i="20"/>
  <c r="AX24" i="20"/>
  <c r="AW24" i="20"/>
  <c r="AV24" i="20"/>
  <c r="AU24" i="20"/>
  <c r="AT24" i="20"/>
  <c r="AS24" i="20"/>
  <c r="AR24" i="20"/>
  <c r="AQ24" i="20"/>
  <c r="AP24" i="20"/>
  <c r="AO24" i="20"/>
  <c r="AN24" i="20"/>
  <c r="AM24" i="20"/>
  <c r="AL24" i="20"/>
  <c r="AK24" i="20"/>
  <c r="AJ24" i="20"/>
  <c r="AI24" i="20"/>
  <c r="AH24" i="20"/>
  <c r="AG24" i="20"/>
  <c r="AF24" i="20"/>
  <c r="AE24" i="20"/>
  <c r="AD24" i="20"/>
  <c r="AC24" i="20"/>
  <c r="AB24" i="20"/>
  <c r="AA24" i="20"/>
  <c r="Z24" i="20"/>
  <c r="Y24" i="20"/>
  <c r="X24" i="20"/>
  <c r="W24" i="20"/>
  <c r="BA22" i="20"/>
  <c r="AZ22" i="20"/>
  <c r="AY22" i="20"/>
  <c r="AX22" i="20"/>
  <c r="AW22" i="20"/>
  <c r="AV22" i="20"/>
  <c r="AU22" i="20"/>
  <c r="AT22" i="20"/>
  <c r="AS22" i="20"/>
  <c r="AR22" i="20"/>
  <c r="AQ22" i="20"/>
  <c r="AP22" i="20"/>
  <c r="AO22" i="20"/>
  <c r="AN22" i="20"/>
  <c r="AM22" i="20"/>
  <c r="AL22" i="20"/>
  <c r="AK22" i="20"/>
  <c r="AJ22" i="20"/>
  <c r="AI22" i="20"/>
  <c r="AH22" i="20"/>
  <c r="AG22" i="20"/>
  <c r="AF22" i="20"/>
  <c r="AE22" i="20"/>
  <c r="AD22" i="20"/>
  <c r="AC22" i="20"/>
  <c r="AB22" i="20"/>
  <c r="AA22" i="20"/>
  <c r="Z22" i="20"/>
  <c r="Y22" i="20"/>
  <c r="X22" i="20"/>
  <c r="W22" i="20"/>
  <c r="BA20" i="20"/>
  <c r="AZ20" i="20"/>
  <c r="AY20" i="20"/>
  <c r="AX20" i="20"/>
  <c r="AW20" i="20"/>
  <c r="AV20" i="20"/>
  <c r="AU20" i="20"/>
  <c r="AT20" i="20"/>
  <c r="AS20" i="20"/>
  <c r="AR20" i="20"/>
  <c r="AQ20" i="20"/>
  <c r="AP20" i="20"/>
  <c r="AO20" i="20"/>
  <c r="AN20" i="20"/>
  <c r="AM20" i="20"/>
  <c r="AL20" i="20"/>
  <c r="AK20" i="20"/>
  <c r="AJ20" i="20"/>
  <c r="AI20" i="20"/>
  <c r="AH20" i="20"/>
  <c r="AG20" i="20"/>
  <c r="AF20" i="20"/>
  <c r="AE20" i="20"/>
  <c r="AD20" i="20"/>
  <c r="AC20" i="20"/>
  <c r="AB20" i="20"/>
  <c r="AA20" i="20"/>
  <c r="Z20" i="20"/>
  <c r="Y20" i="20"/>
  <c r="X20" i="20"/>
  <c r="W20" i="20"/>
  <c r="BA16" i="20"/>
  <c r="AZ16" i="20"/>
  <c r="AY16" i="20"/>
  <c r="AV16" i="20"/>
  <c r="AU16" i="20"/>
  <c r="AO16" i="20"/>
  <c r="AN16" i="20"/>
  <c r="AH16" i="20"/>
  <c r="AG16" i="20"/>
  <c r="AA16" i="20"/>
  <c r="Z16" i="20"/>
  <c r="BA18" i="20"/>
  <c r="AZ18" i="20"/>
  <c r="AY18" i="20"/>
  <c r="AX18" i="20"/>
  <c r="AV18" i="20"/>
  <c r="AU18" i="20"/>
  <c r="AS18" i="20"/>
  <c r="AQ18" i="20"/>
  <c r="AO18" i="20"/>
  <c r="AN18" i="20"/>
  <c r="AL18" i="20"/>
  <c r="AJ18" i="20"/>
  <c r="AH18" i="20"/>
  <c r="AG18" i="20"/>
  <c r="AE18" i="20"/>
  <c r="X18" i="20"/>
  <c r="Z18" i="20"/>
  <c r="AA18" i="20"/>
  <c r="AC18" i="20"/>
  <c r="H54" i="20"/>
  <c r="F54" i="20"/>
  <c r="H52" i="20"/>
  <c r="F52" i="20"/>
  <c r="H50" i="20"/>
  <c r="F50" i="20"/>
  <c r="H48" i="20"/>
  <c r="F48" i="20"/>
  <c r="H46" i="20"/>
  <c r="F46" i="20"/>
  <c r="H44" i="20"/>
  <c r="F44" i="20"/>
  <c r="H42" i="20"/>
  <c r="F42" i="20"/>
  <c r="H40" i="20"/>
  <c r="F40" i="20"/>
  <c r="H38" i="20"/>
  <c r="F38" i="20"/>
  <c r="H36" i="20"/>
  <c r="F36" i="20"/>
  <c r="H34" i="20"/>
  <c r="F34" i="20"/>
  <c r="H32" i="20"/>
  <c r="F32" i="20"/>
  <c r="H30" i="20"/>
  <c r="F30" i="20"/>
  <c r="H28" i="20"/>
  <c r="F28" i="20"/>
  <c r="H26" i="20"/>
  <c r="F26" i="20"/>
  <c r="H24" i="20"/>
  <c r="F24" i="20"/>
  <c r="H22" i="20"/>
  <c r="F22" i="20"/>
  <c r="H20" i="20"/>
  <c r="F20" i="20"/>
  <c r="H18" i="20"/>
  <c r="F18" i="20"/>
  <c r="H16" i="20"/>
  <c r="B15" i="20"/>
  <c r="B17" i="20" s="1"/>
  <c r="B19" i="20" s="1"/>
  <c r="B21" i="20" s="1"/>
  <c r="B23" i="20" s="1"/>
  <c r="B25" i="20" s="1"/>
  <c r="B27" i="20" s="1"/>
  <c r="B29" i="20" s="1"/>
  <c r="B31" i="20" s="1"/>
  <c r="B33" i="20" s="1"/>
  <c r="B35" i="20" s="1"/>
  <c r="B37" i="20" s="1"/>
  <c r="B39" i="20" s="1"/>
  <c r="B41" i="20" s="1"/>
  <c r="B43" i="20" s="1"/>
  <c r="B45" i="20" s="1"/>
  <c r="B47" i="20" s="1"/>
  <c r="B49" i="20" s="1"/>
  <c r="B51" i="20" s="1"/>
  <c r="B53" i="20" s="1"/>
  <c r="BA12" i="20"/>
  <c r="BA13" i="20" s="1"/>
  <c r="BA14" i="20" s="1"/>
  <c r="AZ12" i="20"/>
  <c r="AZ13" i="20" s="1"/>
  <c r="AZ14" i="20" s="1"/>
  <c r="AY12" i="20"/>
  <c r="AY13" i="20" s="1"/>
  <c r="AY14" i="20" s="1"/>
  <c r="AF2" i="20"/>
  <c r="AX13" i="20" s="1"/>
  <c r="AX14" i="20" s="1"/>
  <c r="D47" i="19"/>
  <c r="L46" i="19"/>
  <c r="L45" i="19"/>
  <c r="D44" i="19"/>
  <c r="L43" i="19"/>
  <c r="L42" i="19"/>
  <c r="D41" i="19"/>
  <c r="L40" i="19"/>
  <c r="L39" i="19"/>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AB18" i="20" s="1"/>
  <c r="D10" i="19"/>
  <c r="L9" i="19"/>
  <c r="D9" i="19"/>
  <c r="L8" i="19"/>
  <c r="D8" i="19"/>
  <c r="L7" i="19"/>
  <c r="AW16" i="20" s="1"/>
  <c r="D7" i="19"/>
  <c r="L6" i="19"/>
  <c r="D6" i="19"/>
  <c r="BA74" i="10"/>
  <c r="AZ74" i="10"/>
  <c r="AY74" i="10"/>
  <c r="AX74" i="10"/>
  <c r="AW74" i="10"/>
  <c r="AV74" i="10"/>
  <c r="AU74" i="10"/>
  <c r="AT74" i="10"/>
  <c r="AS74" i="10"/>
  <c r="AR74" i="10"/>
  <c r="AQ74" i="10"/>
  <c r="AP74" i="10"/>
  <c r="AO74" i="10"/>
  <c r="AN74" i="10"/>
  <c r="AM74" i="10"/>
  <c r="AL74" i="10"/>
  <c r="AK74" i="10"/>
  <c r="AJ74" i="10"/>
  <c r="AI74" i="10"/>
  <c r="AH74" i="10"/>
  <c r="AG74" i="10"/>
  <c r="AF74" i="10"/>
  <c r="AE74" i="10"/>
  <c r="AD74" i="10"/>
  <c r="AC74" i="10"/>
  <c r="AB74" i="10"/>
  <c r="AA74" i="10"/>
  <c r="Z74" i="10"/>
  <c r="Y74" i="10"/>
  <c r="X74" i="10"/>
  <c r="W74" i="10"/>
  <c r="BA72" i="10"/>
  <c r="AZ72" i="10"/>
  <c r="AY72" i="10"/>
  <c r="AX72" i="10"/>
  <c r="AV72" i="10"/>
  <c r="AT72" i="10"/>
  <c r="AP72" i="10"/>
  <c r="AN72" i="10"/>
  <c r="AL72" i="10"/>
  <c r="AG72" i="10"/>
  <c r="AF72" i="10"/>
  <c r="AD72" i="10"/>
  <c r="AA72" i="10"/>
  <c r="Y72" i="10"/>
  <c r="X72" i="10"/>
  <c r="BA70" i="10"/>
  <c r="AZ70" i="10"/>
  <c r="AY70" i="10"/>
  <c r="AW70" i="10"/>
  <c r="AS70" i="10"/>
  <c r="AO70" i="10"/>
  <c r="AK70" i="10"/>
  <c r="AJ70" i="10"/>
  <c r="AG70" i="10"/>
  <c r="AC70" i="10"/>
  <c r="W70" i="10"/>
  <c r="BA68" i="10"/>
  <c r="AZ68" i="10"/>
  <c r="AY68" i="10"/>
  <c r="AX68" i="10"/>
  <c r="AR68" i="10"/>
  <c r="AQ68" i="10"/>
  <c r="AN68" i="10"/>
  <c r="AI68" i="10"/>
  <c r="AB68" i="10"/>
  <c r="Z68" i="10"/>
  <c r="X68" i="10"/>
  <c r="BA66" i="10"/>
  <c r="AZ66" i="10"/>
  <c r="AY66" i="10"/>
  <c r="AW66" i="10"/>
  <c r="AV66" i="10"/>
  <c r="AI66" i="10"/>
  <c r="AH66" i="10"/>
  <c r="AA66" i="10"/>
  <c r="BA64" i="10"/>
  <c r="AZ64" i="10"/>
  <c r="AY64" i="10"/>
  <c r="AP64" i="10"/>
  <c r="AO64" i="10"/>
  <c r="AH64" i="10"/>
  <c r="BA62" i="10"/>
  <c r="AZ62" i="10"/>
  <c r="AY62" i="10"/>
  <c r="AP62" i="10"/>
  <c r="AI62" i="10"/>
  <c r="AH62" i="10"/>
  <c r="BA60" i="10"/>
  <c r="AZ60" i="10"/>
  <c r="AY60" i="10"/>
  <c r="AT60" i="10"/>
  <c r="AG60" i="10"/>
  <c r="Y60" i="10"/>
  <c r="BA58" i="10"/>
  <c r="AZ58" i="10"/>
  <c r="AY58" i="10"/>
  <c r="AN58" i="10"/>
  <c r="AM58" i="10"/>
  <c r="AF58" i="10"/>
  <c r="BA56" i="10"/>
  <c r="AZ56" i="10"/>
  <c r="AY56" i="10"/>
  <c r="AU56" i="10"/>
  <c r="AM56" i="10"/>
  <c r="BA54" i="10"/>
  <c r="AZ54" i="10"/>
  <c r="AY54" i="10"/>
  <c r="AS54" i="10"/>
  <c r="AQ54" i="10"/>
  <c r="AL54" i="10"/>
  <c r="AD54" i="10"/>
  <c r="AC54" i="10"/>
  <c r="BA52" i="10"/>
  <c r="AZ52" i="10"/>
  <c r="AY52" i="10"/>
  <c r="AV52" i="10"/>
  <c r="AP52" i="10"/>
  <c r="AA52" i="10"/>
  <c r="BA50" i="10"/>
  <c r="AZ50" i="10"/>
  <c r="AY50" i="10"/>
  <c r="AW50" i="10"/>
  <c r="AO50" i="10"/>
  <c r="BA48" i="10"/>
  <c r="AZ48" i="10"/>
  <c r="AY48" i="10"/>
  <c r="AI48" i="10"/>
  <c r="AB48" i="10"/>
  <c r="BA46" i="10"/>
  <c r="AZ46" i="10"/>
  <c r="AY46" i="10"/>
  <c r="BA44" i="10"/>
  <c r="AZ44" i="10"/>
  <c r="AY44" i="10"/>
  <c r="BA42" i="10"/>
  <c r="AZ42" i="10"/>
  <c r="AY42" i="10"/>
  <c r="BA40" i="10"/>
  <c r="AZ40" i="10"/>
  <c r="AY40" i="10"/>
  <c r="BA38" i="10"/>
  <c r="AZ38" i="10"/>
  <c r="AY38" i="10"/>
  <c r="BA36" i="10"/>
  <c r="AZ36" i="10"/>
  <c r="AY36" i="10"/>
  <c r="BA34" i="10"/>
  <c r="AZ34" i="10"/>
  <c r="AY34" i="10"/>
  <c r="BA32" i="10"/>
  <c r="AZ32" i="10"/>
  <c r="AY32" i="10"/>
  <c r="AU32" i="10"/>
  <c r="AN32" i="10"/>
  <c r="AG32" i="10"/>
  <c r="Z32" i="10"/>
  <c r="BA30" i="10"/>
  <c r="AZ30" i="10"/>
  <c r="AY30" i="10"/>
  <c r="BA28" i="10"/>
  <c r="AZ28" i="10"/>
  <c r="AY28" i="10"/>
  <c r="AV28" i="10"/>
  <c r="AO28" i="10"/>
  <c r="AH28" i="10"/>
  <c r="AA28" i="10"/>
  <c r="BA26" i="10"/>
  <c r="AZ26" i="10"/>
  <c r="AY26" i="10"/>
  <c r="AI26" i="10"/>
  <c r="AA26" i="10"/>
  <c r="BA24" i="10"/>
  <c r="AZ24" i="10"/>
  <c r="AY24" i="10"/>
  <c r="AV24" i="10"/>
  <c r="AO24" i="10"/>
  <c r="AH24" i="10"/>
  <c r="AA24" i="10"/>
  <c r="BA22" i="10"/>
  <c r="AZ22" i="10"/>
  <c r="AY22" i="10"/>
  <c r="AU22" i="10"/>
  <c r="AN22" i="10"/>
  <c r="AG22" i="10"/>
  <c r="Z22" i="10"/>
  <c r="BA20" i="10"/>
  <c r="AZ20" i="10"/>
  <c r="AY20" i="10"/>
  <c r="BA18" i="10"/>
  <c r="AZ18" i="10"/>
  <c r="AY18" i="10"/>
  <c r="BA16" i="10"/>
  <c r="AZ16" i="10"/>
  <c r="AY16" i="10"/>
  <c r="AV16" i="10"/>
  <c r="AU16" i="10"/>
  <c r="AO16" i="10"/>
  <c r="AN16" i="10"/>
  <c r="AH16" i="10"/>
  <c r="AG16" i="10"/>
  <c r="Z16" i="10"/>
  <c r="AA16" i="10"/>
  <c r="B15" i="10"/>
  <c r="B17" i="10" s="1"/>
  <c r="B19" i="10" s="1"/>
  <c r="B21" i="10" s="1"/>
  <c r="B23" i="10" s="1"/>
  <c r="L44" i="19" l="1"/>
  <c r="L47" i="19"/>
  <c r="L41" i="19"/>
  <c r="AB13" i="20"/>
  <c r="AB14" i="20" s="1"/>
  <c r="AJ13" i="20"/>
  <c r="AJ14" i="20" s="1"/>
  <c r="AR13" i="20"/>
  <c r="AR14" i="20" s="1"/>
  <c r="BB20" i="20"/>
  <c r="BD20" i="20" s="1"/>
  <c r="BB28" i="20"/>
  <c r="BD28" i="20" s="1"/>
  <c r="BB30" i="20"/>
  <c r="BD30" i="20" s="1"/>
  <c r="BB34" i="20"/>
  <c r="BD34" i="20" s="1"/>
  <c r="BB36" i="20"/>
  <c r="BD36" i="20" s="1"/>
  <c r="BB38" i="20"/>
  <c r="BD38" i="20" s="1"/>
  <c r="BB42" i="20"/>
  <c r="BD42" i="20" s="1"/>
  <c r="BB46" i="20"/>
  <c r="BD46" i="20" s="1"/>
  <c r="BB54" i="20"/>
  <c r="BD54" i="20" s="1"/>
  <c r="AE13" i="20"/>
  <c r="AE14" i="20" s="1"/>
  <c r="AU13" i="20"/>
  <c r="AU14" i="20" s="1"/>
  <c r="X13" i="20"/>
  <c r="X14" i="20" s="1"/>
  <c r="AF13" i="20"/>
  <c r="AF14" i="20" s="1"/>
  <c r="AN13" i="20"/>
  <c r="AN14" i="20" s="1"/>
  <c r="AV13" i="20"/>
  <c r="AV14" i="20" s="1"/>
  <c r="W13" i="20"/>
  <c r="W14" i="20" s="1"/>
  <c r="AM13" i="20"/>
  <c r="AM14" i="20" s="1"/>
  <c r="AA13" i="20"/>
  <c r="AA14" i="20" s="1"/>
  <c r="AI13" i="20"/>
  <c r="AI14" i="20" s="1"/>
  <c r="AQ13" i="20"/>
  <c r="AQ14" i="20" s="1"/>
  <c r="BB26" i="20"/>
  <c r="BD26" i="20" s="1"/>
  <c r="BB50" i="20"/>
  <c r="BD50" i="20" s="1"/>
  <c r="BB22" i="20"/>
  <c r="BD22" i="20" s="1"/>
  <c r="BB48" i="20"/>
  <c r="BD48" i="20" s="1"/>
  <c r="BB24" i="20"/>
  <c r="BD24" i="20" s="1"/>
  <c r="BB32" i="20"/>
  <c r="BD32" i="20" s="1"/>
  <c r="BB40" i="20"/>
  <c r="BD40" i="20" s="1"/>
  <c r="BB44" i="20"/>
  <c r="BD44" i="20" s="1"/>
  <c r="BB52" i="20"/>
  <c r="BD52" i="20" s="1"/>
  <c r="W16" i="20"/>
  <c r="AE16" i="20"/>
  <c r="AM16" i="20"/>
  <c r="AQ16" i="20"/>
  <c r="X16" i="20"/>
  <c r="AB16" i="20"/>
  <c r="AF16" i="20"/>
  <c r="AJ16" i="20"/>
  <c r="AR16" i="20"/>
  <c r="AD16" i="20"/>
  <c r="AL16" i="20"/>
  <c r="AP16" i="20"/>
  <c r="AT16" i="20"/>
  <c r="AX16" i="20"/>
  <c r="AI16" i="20"/>
  <c r="Y16" i="20"/>
  <c r="AC16" i="20"/>
  <c r="AK16" i="20"/>
  <c r="AS16" i="20"/>
  <c r="AK18" i="20"/>
  <c r="AW18" i="20"/>
  <c r="AD18" i="20"/>
  <c r="AP18" i="20"/>
  <c r="AT18" i="20"/>
  <c r="AI18" i="20"/>
  <c r="AM18" i="20"/>
  <c r="Y18" i="20"/>
  <c r="AF18" i="20"/>
  <c r="AR18" i="20"/>
  <c r="W18" i="20"/>
  <c r="Y13" i="20"/>
  <c r="Y14" i="20" s="1"/>
  <c r="AC13" i="20"/>
  <c r="AC14" i="20" s="1"/>
  <c r="AG13" i="20"/>
  <c r="AG14" i="20" s="1"/>
  <c r="AK13" i="20"/>
  <c r="AK14" i="20" s="1"/>
  <c r="AO13" i="20"/>
  <c r="AO14" i="20" s="1"/>
  <c r="AS13" i="20"/>
  <c r="AS14" i="20" s="1"/>
  <c r="AW13" i="20"/>
  <c r="AW14" i="20" s="1"/>
  <c r="BE8" i="20"/>
  <c r="Z13" i="20"/>
  <c r="Z14" i="20" s="1"/>
  <c r="AD13" i="20"/>
  <c r="AD14" i="20" s="1"/>
  <c r="AH13" i="20"/>
  <c r="AH14" i="20" s="1"/>
  <c r="AL13" i="20"/>
  <c r="AL14" i="20" s="1"/>
  <c r="AP13" i="20"/>
  <c r="AP14" i="20" s="1"/>
  <c r="AT13" i="20"/>
  <c r="AT14" i="20" s="1"/>
  <c r="BB16" i="20" l="1"/>
  <c r="BD16" i="20" s="1"/>
  <c r="BB18" i="20"/>
  <c r="BD18" i="20" s="1"/>
  <c r="L11" i="16" l="1"/>
  <c r="F44" i="10" l="1"/>
  <c r="H74" i="10" l="1"/>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F46" i="10"/>
  <c r="H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H16" i="10"/>
  <c r="D47" i="16" l="1"/>
  <c r="L46" i="16"/>
  <c r="L45" i="16"/>
  <c r="D44" i="16"/>
  <c r="L43" i="16"/>
  <c r="L42" i="16"/>
  <c r="L44" i="16" s="1"/>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L47" i="16" l="1"/>
  <c r="AU20" i="10"/>
  <c r="AN20" i="10"/>
  <c r="AG20" i="10"/>
  <c r="Z20" i="10"/>
  <c r="Z44" i="10"/>
  <c r="AO40" i="10"/>
  <c r="AU18" i="10"/>
  <c r="AM44" i="10"/>
  <c r="Y44" i="10"/>
  <c r="AU42" i="10"/>
  <c r="AB40" i="10"/>
  <c r="AV38" i="10"/>
  <c r="AB36" i="10"/>
  <c r="AT34" i="10"/>
  <c r="AN18" i="10"/>
  <c r="AV40" i="10"/>
  <c r="Z18" i="10"/>
  <c r="AU44" i="10"/>
  <c r="Z42" i="10"/>
  <c r="AW40" i="10"/>
  <c r="AG18" i="10"/>
  <c r="AF22" i="10"/>
  <c r="Y22" i="10"/>
  <c r="AM22" i="10"/>
  <c r="AT22" i="10"/>
  <c r="W66" i="10"/>
  <c r="AW60" i="10"/>
  <c r="AL60" i="10"/>
  <c r="AL52" i="10"/>
  <c r="AW46" i="10"/>
  <c r="AH46" i="10"/>
  <c r="AJ40" i="10"/>
  <c r="AS34" i="10"/>
  <c r="AD34" i="10"/>
  <c r="AO22" i="10"/>
  <c r="AV60" i="10"/>
  <c r="AJ60" i="10"/>
  <c r="AT52" i="10"/>
  <c r="AG52" i="10"/>
  <c r="Y52" i="10"/>
  <c r="AV46" i="10"/>
  <c r="AE46" i="10"/>
  <c r="AT40" i="10"/>
  <c r="AG40" i="10"/>
  <c r="AQ34" i="10"/>
  <c r="AC34" i="10"/>
  <c r="AU28" i="10"/>
  <c r="AG28" i="10"/>
  <c r="AA22" i="10"/>
  <c r="AE66" i="10"/>
  <c r="AF52" i="10"/>
  <c r="X52" i="10"/>
  <c r="AQ46" i="10"/>
  <c r="AA46" i="10"/>
  <c r="AL34" i="10"/>
  <c r="AA34" i="10"/>
  <c r="AV22" i="10"/>
  <c r="AQ66" i="10"/>
  <c r="AO60" i="10"/>
  <c r="AB60" i="10"/>
  <c r="AX52" i="10"/>
  <c r="AN52" i="10"/>
  <c r="AD52" i="10"/>
  <c r="AI46" i="10"/>
  <c r="W46" i="10"/>
  <c r="AL40" i="10"/>
  <c r="Y40" i="10"/>
  <c r="AI34" i="10"/>
  <c r="AN28" i="10"/>
  <c r="Z28" i="10"/>
  <c r="AH22" i="10"/>
  <c r="AR22" i="10"/>
  <c r="X22" i="10"/>
  <c r="AI22" i="10"/>
  <c r="AX22" i="10"/>
  <c r="AD22" i="10"/>
  <c r="AJ22" i="10"/>
  <c r="AK22" i="10"/>
  <c r="AE22" i="10"/>
  <c r="AS22" i="10"/>
  <c r="AQ22" i="10"/>
  <c r="W22" i="10"/>
  <c r="AP22" i="10"/>
  <c r="AW22" i="10"/>
  <c r="AB22" i="10"/>
  <c r="AC22" i="10"/>
  <c r="AL22" i="10"/>
  <c r="AU64" i="10"/>
  <c r="X58" i="10"/>
  <c r="AA54" i="10"/>
  <c r="AS50" i="10"/>
  <c r="AG50" i="10"/>
  <c r="AO44" i="10"/>
  <c r="AN38" i="10"/>
  <c r="AC38" i="10"/>
  <c r="AV32" i="10"/>
  <c r="AH32" i="10"/>
  <c r="AL26" i="10"/>
  <c r="AO20" i="10"/>
  <c r="AA20" i="10"/>
  <c r="Y64" i="10"/>
  <c r="AE64" i="10"/>
  <c r="AV58" i="10"/>
  <c r="AJ58" i="10"/>
  <c r="AT54" i="10"/>
  <c r="AI54" i="10"/>
  <c r="AC50" i="10"/>
  <c r="AM38" i="10"/>
  <c r="X38" i="10"/>
  <c r="AT26" i="10"/>
  <c r="AM64" i="10"/>
  <c r="AC58" i="10"/>
  <c r="AJ50" i="10"/>
  <c r="AP44" i="10"/>
  <c r="AF38" i="10"/>
  <c r="AC26" i="10"/>
  <c r="Z64" i="10"/>
  <c r="AS58" i="10"/>
  <c r="AK50" i="10"/>
  <c r="W50" i="10"/>
  <c r="AH44" i="10"/>
  <c r="AJ38" i="10"/>
  <c r="AO32" i="10"/>
  <c r="AA32" i="10"/>
  <c r="AS26" i="10"/>
  <c r="AD26" i="10"/>
  <c r="AV20" i="10"/>
  <c r="AH20" i="10"/>
  <c r="AE44" i="10"/>
  <c r="AS38" i="10"/>
  <c r="AQ26" i="10"/>
  <c r="AU62" i="10"/>
  <c r="AK62" i="10"/>
  <c r="AC62" i="10"/>
  <c r="W56" i="10"/>
  <c r="AN48" i="10"/>
  <c r="X48" i="10"/>
  <c r="AR42" i="10"/>
  <c r="AI42" i="10"/>
  <c r="AU36" i="10"/>
  <c r="AJ36" i="10"/>
  <c r="AK30" i="10"/>
  <c r="W30" i="10"/>
  <c r="AV18" i="10"/>
  <c r="AO18" i="10"/>
  <c r="AH18" i="10"/>
  <c r="AA18" i="10"/>
  <c r="AL62" i="10"/>
  <c r="AB56" i="10"/>
  <c r="AQ48" i="10"/>
  <c r="AC42" i="10"/>
  <c r="AM36" i="10"/>
  <c r="AL30" i="10"/>
  <c r="AU24" i="10"/>
  <c r="AJ18" i="10"/>
  <c r="AR62" i="10"/>
  <c r="Z62" i="10"/>
  <c r="AJ56" i="10"/>
  <c r="AX48" i="10"/>
  <c r="AP42" i="10"/>
  <c r="AH42" i="10"/>
  <c r="W42" i="10"/>
  <c r="AR36" i="10"/>
  <c r="AE36" i="10"/>
  <c r="AS30" i="10"/>
  <c r="AE30" i="10"/>
  <c r="AN24" i="10"/>
  <c r="Z24" i="10"/>
  <c r="AX62" i="10"/>
  <c r="AQ56" i="10"/>
  <c r="AK42" i="10"/>
  <c r="W36" i="10"/>
  <c r="X30" i="10"/>
  <c r="AX18" i="10"/>
  <c r="AC18" i="10"/>
  <c r="W62" i="10"/>
  <c r="AR56" i="10"/>
  <c r="AE56" i="10"/>
  <c r="AR48" i="10"/>
  <c r="AX42" i="10"/>
  <c r="AL42" i="10"/>
  <c r="AD42" i="10"/>
  <c r="AQ36" i="10"/>
  <c r="AR30" i="10"/>
  <c r="AD30" i="10"/>
  <c r="AS18" i="10"/>
  <c r="AL18" i="10"/>
  <c r="AE18" i="10"/>
  <c r="X18" i="10"/>
  <c r="AD62" i="10"/>
  <c r="Z48" i="10"/>
  <c r="AG24" i="10"/>
  <c r="AQ18" i="10"/>
  <c r="AS66" i="10"/>
  <c r="AB64" i="10"/>
  <c r="AQ60" i="10"/>
  <c r="AI60" i="10"/>
  <c r="AX58" i="10"/>
  <c r="AM50" i="10"/>
  <c r="AE50" i="10"/>
  <c r="AK46" i="10"/>
  <c r="AC46" i="10"/>
  <c r="Z38" i="10"/>
  <c r="AG36" i="10"/>
  <c r="AV34" i="10"/>
  <c r="AN34" i="10"/>
  <c r="AV26" i="10"/>
  <c r="AN26" i="10"/>
  <c r="AD68" i="10"/>
  <c r="AH58" i="10"/>
  <c r="AO56" i="10"/>
  <c r="AL48" i="10"/>
  <c r="AF34" i="10"/>
  <c r="AF26" i="10"/>
  <c r="AT68" i="10"/>
  <c r="AL68" i="10"/>
  <c r="AR64" i="10"/>
  <c r="AJ64" i="10"/>
  <c r="Y56" i="10"/>
  <c r="AF54" i="10"/>
  <c r="X54" i="10"/>
  <c r="AU50" i="10"/>
  <c r="AD48" i="10"/>
  <c r="AA40" i="10"/>
  <c r="AP38" i="10"/>
  <c r="AH38" i="10"/>
  <c r="AW36" i="10"/>
  <c r="AO36" i="10"/>
  <c r="AA60" i="10"/>
  <c r="AW56" i="10"/>
  <c r="AR44" i="10"/>
  <c r="Y36" i="10"/>
  <c r="AM70" i="10"/>
  <c r="AE70" i="10"/>
  <c r="AK66" i="10"/>
  <c r="AC66" i="10"/>
  <c r="Z58" i="10"/>
  <c r="AG56" i="10"/>
  <c r="AV54" i="10"/>
  <c r="AN54" i="10"/>
  <c r="AS46" i="10"/>
  <c r="AB44" i="10"/>
  <c r="AQ40" i="10"/>
  <c r="AI40" i="10"/>
  <c r="AX38" i="10"/>
  <c r="AU70" i="10"/>
  <c r="AP58" i="10"/>
  <c r="AT48" i="10"/>
  <c r="AJ44" i="10"/>
  <c r="X34" i="10"/>
  <c r="X26" i="10"/>
  <c r="AQ28" i="10"/>
  <c r="AM28" i="10"/>
  <c r="AI28" i="10"/>
  <c r="AE28" i="10"/>
  <c r="W28" i="10"/>
  <c r="AW24" i="10"/>
  <c r="AS24" i="10"/>
  <c r="AK24" i="10"/>
  <c r="AC24" i="10"/>
  <c r="Y24" i="10"/>
  <c r="AT18" i="10"/>
  <c r="AP18" i="10"/>
  <c r="AD18" i="10"/>
  <c r="AX28" i="10"/>
  <c r="AT28" i="10"/>
  <c r="AP28" i="10"/>
  <c r="AL28" i="10"/>
  <c r="AD28" i="10"/>
  <c r="AR24" i="10"/>
  <c r="AJ24" i="10"/>
  <c r="AF24" i="10"/>
  <c r="AB24" i="10"/>
  <c r="X24" i="10"/>
  <c r="AW18" i="10"/>
  <c r="AK18" i="10"/>
  <c r="Y18" i="10"/>
  <c r="AW28" i="10"/>
  <c r="AS28" i="10"/>
  <c r="AK28" i="10"/>
  <c r="AC28" i="10"/>
  <c r="Y28" i="10"/>
  <c r="AQ24" i="10"/>
  <c r="AM24" i="10"/>
  <c r="AI24" i="10"/>
  <c r="AE24" i="10"/>
  <c r="W24" i="10"/>
  <c r="AR18" i="10"/>
  <c r="AF18" i="10"/>
  <c r="AB18" i="10"/>
  <c r="AR28" i="10"/>
  <c r="AJ28" i="10"/>
  <c r="AF28" i="10"/>
  <c r="AB28" i="10"/>
  <c r="X28" i="10"/>
  <c r="AX24" i="10"/>
  <c r="AT24" i="10"/>
  <c r="AP24" i="10"/>
  <c r="AL24" i="10"/>
  <c r="AD24" i="10"/>
  <c r="AM18" i="10"/>
  <c r="AI18" i="10"/>
  <c r="W18" i="10"/>
  <c r="AB72" i="10"/>
  <c r="AI70" i="10"/>
  <c r="AW68" i="10"/>
  <c r="AE68" i="10"/>
  <c r="AL66" i="10"/>
  <c r="AG66" i="10"/>
  <c r="AX64" i="10"/>
  <c r="X64" i="10"/>
  <c r="AT62" i="10"/>
  <c r="AU60" i="10"/>
  <c r="AK60" i="10"/>
  <c r="AE60" i="10"/>
  <c r="AL58" i="10"/>
  <c r="AP56" i="10"/>
  <c r="AD56" i="10"/>
  <c r="AR54" i="10"/>
  <c r="AK54" i="10"/>
  <c r="AS52" i="10"/>
  <c r="AM52" i="10"/>
  <c r="AC52" i="10"/>
  <c r="AP50" i="10"/>
  <c r="AF48" i="10"/>
  <c r="AA48" i="10"/>
  <c r="AU46" i="10"/>
  <c r="AM46" i="10"/>
  <c r="AD46" i="10"/>
  <c r="Y46" i="10"/>
  <c r="AF44" i="10"/>
  <c r="AQ42" i="10"/>
  <c r="AF42" i="10"/>
  <c r="AA42" i="10"/>
  <c r="AT38" i="10"/>
  <c r="AA38" i="10"/>
  <c r="AK36" i="10"/>
  <c r="Z36" i="10"/>
  <c r="AU72" i="10"/>
  <c r="AO72" i="10"/>
  <c r="AK72" i="10"/>
  <c r="AE72" i="10"/>
  <c r="W72" i="10"/>
  <c r="AX70" i="10"/>
  <c r="AR70" i="10"/>
  <c r="AH70" i="10"/>
  <c r="Y70" i="10"/>
  <c r="AV68" i="10"/>
  <c r="AP68" i="10"/>
  <c r="AJ68" i="10"/>
  <c r="AF66" i="10"/>
  <c r="AW64" i="10"/>
  <c r="W64" i="10"/>
  <c r="AS62" i="10"/>
  <c r="AO62" i="10"/>
  <c r="Y62" i="10"/>
  <c r="AN60" i="10"/>
  <c r="AD60" i="10"/>
  <c r="X60" i="10"/>
  <c r="AE58" i="10"/>
  <c r="AS56" i="10"/>
  <c r="AH56" i="10"/>
  <c r="AC56" i="10"/>
  <c r="AJ54" i="10"/>
  <c r="AB52" i="10"/>
  <c r="AI50" i="10"/>
  <c r="AW48" i="10"/>
  <c r="AE48" i="10"/>
  <c r="AL46" i="10"/>
  <c r="AG46" i="10"/>
  <c r="AX44" i="10"/>
  <c r="X44" i="10"/>
  <c r="AT42" i="10"/>
  <c r="AU40" i="10"/>
  <c r="AK40" i="10"/>
  <c r="AE40" i="10"/>
  <c r="AL38" i="10"/>
  <c r="AP36" i="10"/>
  <c r="AD36" i="10"/>
  <c r="AR34" i="10"/>
  <c r="AK34" i="10"/>
  <c r="AR26" i="10"/>
  <c r="AK26" i="10"/>
  <c r="AH72" i="10"/>
  <c r="Z72" i="10"/>
  <c r="AQ70" i="10"/>
  <c r="X70" i="10"/>
  <c r="AO68" i="10"/>
  <c r="AN66" i="10"/>
  <c r="Z66" i="10"/>
  <c r="AN64" i="10"/>
  <c r="AG64" i="10"/>
  <c r="AV62" i="10"/>
  <c r="AG62" i="10"/>
  <c r="AB62" i="10"/>
  <c r="AR60" i="10"/>
  <c r="AM60" i="10"/>
  <c r="AI58" i="10"/>
  <c r="W58" i="10"/>
  <c r="AX56" i="10"/>
  <c r="AB54" i="10"/>
  <c r="AU52" i="10"/>
  <c r="AO52" i="10"/>
  <c r="AK52" i="10"/>
  <c r="AE52" i="10"/>
  <c r="W52" i="10"/>
  <c r="AX50" i="10"/>
  <c r="AR50" i="10"/>
  <c r="AH50" i="10"/>
  <c r="Y50" i="10"/>
  <c r="AV48" i="10"/>
  <c r="AP48" i="10"/>
  <c r="AJ48" i="10"/>
  <c r="AF46" i="10"/>
  <c r="AW44" i="10"/>
  <c r="W44" i="10"/>
  <c r="AS42" i="10"/>
  <c r="AO42" i="10"/>
  <c r="Y42" i="10"/>
  <c r="AN40" i="10"/>
  <c r="AD40" i="10"/>
  <c r="X40" i="10"/>
  <c r="AE38" i="10"/>
  <c r="AS36" i="10"/>
  <c r="AH36" i="10"/>
  <c r="AC36" i="10"/>
  <c r="AJ34" i="10"/>
  <c r="AJ26" i="10"/>
  <c r="AS72" i="10"/>
  <c r="AM72" i="10"/>
  <c r="AC72" i="10"/>
  <c r="AP70" i="10"/>
  <c r="AF68" i="10"/>
  <c r="AA68" i="10"/>
  <c r="AU66" i="10"/>
  <c r="AM66" i="10"/>
  <c r="AD66" i="10"/>
  <c r="Y66" i="10"/>
  <c r="AF64" i="10"/>
  <c r="AQ62" i="10"/>
  <c r="AF62" i="10"/>
  <c r="AA62" i="10"/>
  <c r="AT58" i="10"/>
  <c r="AA58" i="10"/>
  <c r="AK56" i="10"/>
  <c r="Z56" i="10"/>
  <c r="AH52" i="10"/>
  <c r="Z52" i="10"/>
  <c r="AQ50" i="10"/>
  <c r="X50" i="10"/>
  <c r="AO48" i="10"/>
  <c r="AN46" i="10"/>
  <c r="Z46" i="10"/>
  <c r="AN44" i="10"/>
  <c r="AG44" i="10"/>
  <c r="AV42" i="10"/>
  <c r="AG42" i="10"/>
  <c r="AB42" i="10"/>
  <c r="AR40" i="10"/>
  <c r="AM40" i="10"/>
  <c r="AI38" i="10"/>
  <c r="W38" i="10"/>
  <c r="AX36" i="10"/>
  <c r="AB34" i="10"/>
  <c r="AB26" i="10"/>
  <c r="AW72" i="10"/>
  <c r="AV70" i="10"/>
  <c r="AM68" i="10"/>
  <c r="AH68" i="10"/>
  <c r="Y68" i="10"/>
  <c r="AV64" i="10"/>
  <c r="AD64" i="10"/>
  <c r="AN62" i="10"/>
  <c r="AJ62" i="10"/>
  <c r="X62" i="10"/>
  <c r="AF60" i="10"/>
  <c r="W60" i="10"/>
  <c r="AI56" i="10"/>
  <c r="AH54" i="10"/>
  <c r="Y54" i="10"/>
  <c r="AQ52" i="10"/>
  <c r="AI52" i="10"/>
  <c r="AF50" i="10"/>
  <c r="AA50" i="10"/>
  <c r="W48" i="10"/>
  <c r="AX46" i="10"/>
  <c r="AT46" i="10"/>
  <c r="AO46" i="10"/>
  <c r="AT44" i="10"/>
  <c r="AK44" i="10"/>
  <c r="AU38" i="10"/>
  <c r="AQ38" i="10"/>
  <c r="AT36" i="10"/>
  <c r="AX34" i="10"/>
  <c r="AO34" i="10"/>
  <c r="AX26" i="10"/>
  <c r="AO26" i="10"/>
  <c r="AR72" i="10"/>
  <c r="AJ72" i="10"/>
  <c r="AB70" i="10"/>
  <c r="AU68" i="10"/>
  <c r="AG68" i="10"/>
  <c r="AP66" i="10"/>
  <c r="X66" i="10"/>
  <c r="AL64" i="10"/>
  <c r="AC64" i="10"/>
  <c r="AM62" i="10"/>
  <c r="AE62" i="10"/>
  <c r="AS60" i="10"/>
  <c r="AR58" i="10"/>
  <c r="AD58" i="10"/>
  <c r="AL56" i="10"/>
  <c r="AP54" i="10"/>
  <c r="AG54" i="10"/>
  <c r="AN50" i="10"/>
  <c r="Z50" i="10"/>
  <c r="AS44" i="10"/>
  <c r="AW42" i="10"/>
  <c r="AC40" i="10"/>
  <c r="AK38" i="10"/>
  <c r="AB38" i="10"/>
  <c r="AA36" i="10"/>
  <c r="AW34" i="10"/>
  <c r="Z34" i="10"/>
  <c r="AW26" i="10"/>
  <c r="Z26" i="10"/>
  <c r="AQ72" i="10"/>
  <c r="AI72" i="10"/>
  <c r="AF70" i="10"/>
  <c r="AA70" i="10"/>
  <c r="W68" i="10"/>
  <c r="AX66" i="10"/>
  <c r="AT66" i="10"/>
  <c r="AO66" i="10"/>
  <c r="AT64" i="10"/>
  <c r="AK64" i="10"/>
  <c r="AU58" i="10"/>
  <c r="AQ58" i="10"/>
  <c r="AT56" i="10"/>
  <c r="AX54" i="10"/>
  <c r="AO54" i="10"/>
  <c r="AW52" i="10"/>
  <c r="AV50" i="10"/>
  <c r="AM48" i="10"/>
  <c r="AH48" i="10"/>
  <c r="Y48" i="10"/>
  <c r="AV44" i="10"/>
  <c r="AD44" i="10"/>
  <c r="AN42" i="10"/>
  <c r="AJ42" i="10"/>
  <c r="X42" i="10"/>
  <c r="AF40" i="10"/>
  <c r="W40" i="10"/>
  <c r="AI36" i="10"/>
  <c r="AH34" i="10"/>
  <c r="Y34" i="10"/>
  <c r="AH26" i="10"/>
  <c r="Y26" i="10"/>
  <c r="AN70" i="10"/>
  <c r="Z70" i="10"/>
  <c r="AS64" i="10"/>
  <c r="AW62" i="10"/>
  <c r="AC60" i="10"/>
  <c r="AK58" i="10"/>
  <c r="AB58" i="10"/>
  <c r="AA56" i="10"/>
  <c r="AW54" i="10"/>
  <c r="Z54" i="10"/>
  <c r="AR52" i="10"/>
  <c r="AJ52" i="10"/>
  <c r="AB50" i="10"/>
  <c r="AU48" i="10"/>
  <c r="AG48" i="10"/>
  <c r="AP46" i="10"/>
  <c r="X46" i="10"/>
  <c r="AL44" i="10"/>
  <c r="AC44" i="10"/>
  <c r="AM42" i="10"/>
  <c r="AE42" i="10"/>
  <c r="AS40" i="10"/>
  <c r="AR38" i="10"/>
  <c r="AD38" i="10"/>
  <c r="AL36" i="10"/>
  <c r="AP34" i="10"/>
  <c r="AG34" i="10"/>
  <c r="AP26" i="10"/>
  <c r="AG26" i="10"/>
  <c r="AW32" i="10"/>
  <c r="AS32" i="10"/>
  <c r="AK32" i="10"/>
  <c r="AC32" i="10"/>
  <c r="Y32" i="10"/>
  <c r="AV30" i="10"/>
  <c r="AN30" i="10"/>
  <c r="AJ30" i="10"/>
  <c r="AF30" i="10"/>
  <c r="AB30" i="10"/>
  <c r="AQ20" i="10"/>
  <c r="AM20" i="10"/>
  <c r="AI20" i="10"/>
  <c r="AE20" i="10"/>
  <c r="W20" i="10"/>
  <c r="AW16" i="10"/>
  <c r="AS16" i="10"/>
  <c r="AK16" i="10"/>
  <c r="X16" i="10"/>
  <c r="AB16" i="10"/>
  <c r="AR32" i="10"/>
  <c r="AJ32" i="10"/>
  <c r="AF32" i="10"/>
  <c r="AB32" i="10"/>
  <c r="X32" i="10"/>
  <c r="AU30" i="10"/>
  <c r="AQ30" i="10"/>
  <c r="AM30" i="10"/>
  <c r="AI30" i="10"/>
  <c r="AA30" i="10"/>
  <c r="AX20" i="10"/>
  <c r="AT20" i="10"/>
  <c r="AP20" i="10"/>
  <c r="AL20" i="10"/>
  <c r="AD20" i="10"/>
  <c r="AR16" i="10"/>
  <c r="AJ16" i="10"/>
  <c r="AF16" i="10"/>
  <c r="Y16" i="10"/>
  <c r="AC16" i="10"/>
  <c r="AQ32" i="10"/>
  <c r="AM32" i="10"/>
  <c r="AI32" i="10"/>
  <c r="AE32" i="10"/>
  <c r="W32" i="10"/>
  <c r="AX30" i="10"/>
  <c r="AT30" i="10"/>
  <c r="AP30" i="10"/>
  <c r="AH30" i="10"/>
  <c r="Z30" i="10"/>
  <c r="AW20" i="10"/>
  <c r="AS20" i="10"/>
  <c r="AK20" i="10"/>
  <c r="AC20" i="10"/>
  <c r="Y20" i="10"/>
  <c r="AQ16" i="10"/>
  <c r="AM16" i="10"/>
  <c r="AI16" i="10"/>
  <c r="AE16" i="10"/>
  <c r="W16" i="10"/>
  <c r="AX32" i="10"/>
  <c r="AT32" i="10"/>
  <c r="AP32" i="10"/>
  <c r="AL32" i="10"/>
  <c r="AD32" i="10"/>
  <c r="AW30" i="10"/>
  <c r="AO30" i="10"/>
  <c r="AG30" i="10"/>
  <c r="AC30" i="10"/>
  <c r="Y30" i="10"/>
  <c r="AR20" i="10"/>
  <c r="AJ20" i="10"/>
  <c r="AF20" i="10"/>
  <c r="AB20" i="10"/>
  <c r="X20" i="10"/>
  <c r="AX16" i="10"/>
  <c r="AT16" i="10"/>
  <c r="AP16" i="10"/>
  <c r="AL16" i="10"/>
  <c r="AD16" i="10"/>
  <c r="AT70" i="10"/>
  <c r="AL70" i="10"/>
  <c r="AD70" i="10"/>
  <c r="AS68" i="10"/>
  <c r="AK68" i="10"/>
  <c r="AC68" i="10"/>
  <c r="AR66" i="10"/>
  <c r="AJ66" i="10"/>
  <c r="AB66" i="10"/>
  <c r="AQ64" i="10"/>
  <c r="AI64" i="10"/>
  <c r="AA64" i="10"/>
  <c r="AH60" i="10"/>
  <c r="AW58" i="10"/>
  <c r="Y58" i="10"/>
  <c r="AF56" i="10"/>
  <c r="AE54" i="10"/>
  <c r="AX40" i="10"/>
  <c r="AP40" i="10"/>
  <c r="AH40" i="10"/>
  <c r="Z40" i="10"/>
  <c r="AW38" i="10"/>
  <c r="AO38" i="10"/>
  <c r="AG38" i="10"/>
  <c r="Y38" i="10"/>
  <c r="AV36" i="10"/>
  <c r="AN36" i="10"/>
  <c r="AF36" i="10"/>
  <c r="X36" i="10"/>
  <c r="AU34" i="10"/>
  <c r="AM34" i="10"/>
  <c r="AE34" i="10"/>
  <c r="W34" i="10"/>
  <c r="AU26" i="10"/>
  <c r="AM26" i="10"/>
  <c r="AE26" i="10"/>
  <c r="W26" i="10"/>
  <c r="AP60" i="10"/>
  <c r="Z60" i="10"/>
  <c r="AG58" i="10"/>
  <c r="AN56" i="10"/>
  <c r="AU54" i="10"/>
  <c r="W54" i="10"/>
  <c r="AT50" i="10"/>
  <c r="AL50" i="10"/>
  <c r="AD50" i="10"/>
  <c r="AS48" i="10"/>
  <c r="AK48" i="10"/>
  <c r="AC48" i="10"/>
  <c r="AR46" i="10"/>
  <c r="AJ46" i="10"/>
  <c r="AB46" i="10"/>
  <c r="AQ44" i="10"/>
  <c r="AI44" i="10"/>
  <c r="AA44" i="10"/>
  <c r="AX60" i="10"/>
  <c r="AO58" i="10"/>
  <c r="AV56" i="10"/>
  <c r="X56" i="10"/>
  <c r="AM54" i="10"/>
  <c r="L41" i="16"/>
  <c r="BB74" i="10" l="1"/>
  <c r="BD74" i="10" s="1"/>
  <c r="BB56" i="10" l="1"/>
  <c r="BD56" i="10" s="1"/>
  <c r="BB36" i="10"/>
  <c r="BB70" i="10"/>
  <c r="BD70" i="10" s="1"/>
  <c r="BB50" i="10"/>
  <c r="BD50" i="10" s="1"/>
  <c r="BB72" i="10"/>
  <c r="BD72" i="10" s="1"/>
  <c r="BB40" i="10"/>
  <c r="BD40" i="10" s="1"/>
  <c r="BB46" i="10"/>
  <c r="BD46" i="10" s="1"/>
  <c r="BB68" i="10"/>
  <c r="BD68" i="10" s="1"/>
  <c r="BB22" i="10"/>
  <c r="BD22" i="10" s="1"/>
  <c r="BB20" i="10"/>
  <c r="BD20" i="10" s="1"/>
  <c r="BB32" i="10"/>
  <c r="BD32" i="10" s="1"/>
  <c r="BB34" i="10"/>
  <c r="BB38" i="10"/>
  <c r="BD38" i="10" s="1"/>
  <c r="BB42" i="10"/>
  <c r="BB24" i="10"/>
  <c r="BD24" i="10" s="1"/>
  <c r="BB54" i="10"/>
  <c r="BD54" i="10" s="1"/>
  <c r="BB44" i="10"/>
  <c r="BD44" i="10" s="1"/>
  <c r="BB62" i="10"/>
  <c r="BD62" i="10" s="1"/>
  <c r="BB30" i="10"/>
  <c r="BB16" i="10"/>
  <c r="BD16" i="10" s="1"/>
  <c r="BB26" i="10"/>
  <c r="BD26" i="10" s="1"/>
  <c r="BB64" i="10"/>
  <c r="BD64" i="10" s="1"/>
  <c r="BB58" i="10"/>
  <c r="BD58" i="10" s="1"/>
  <c r="BB52" i="10"/>
  <c r="BD52" i="10" s="1"/>
  <c r="BB66" i="10"/>
  <c r="BD66" i="10" s="1"/>
  <c r="BB48" i="10"/>
  <c r="BD48" i="10" s="1"/>
  <c r="BB60" i="10"/>
  <c r="BD60" i="10" s="1"/>
  <c r="BB28" i="10"/>
  <c r="BB18" i="10"/>
  <c r="BD18" i="10" s="1"/>
  <c r="B25" i="10"/>
  <c r="B27" i="10" s="1"/>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AF2" i="10"/>
  <c r="AX13" i="10" s="1"/>
  <c r="AX14" i="10" s="1"/>
  <c r="BD34" i="10" l="1"/>
  <c r="BD30" i="10"/>
  <c r="BD28" i="10"/>
  <c r="BD42" i="10"/>
  <c r="BD36" i="10"/>
  <c r="BE8" i="10"/>
  <c r="AE13" i="10"/>
  <c r="AE14" i="10" s="1"/>
  <c r="W13" i="10"/>
  <c r="W14" i="10" s="1"/>
  <c r="AM13" i="10"/>
  <c r="AM14" i="10" s="1"/>
  <c r="AU13" i="10"/>
  <c r="AU14" i="10" s="1"/>
  <c r="AI13" i="10"/>
  <c r="AI14" i="10" s="1"/>
  <c r="AA13" i="10"/>
  <c r="AA14" i="10" s="1"/>
  <c r="AQ13" i="10"/>
  <c r="AQ14" i="10" s="1"/>
  <c r="AY12" i="10"/>
  <c r="AY13" i="10" s="1"/>
  <c r="AY14" i="10" s="1"/>
  <c r="X13" i="10"/>
  <c r="X14" i="10" s="1"/>
  <c r="AB13" i="10"/>
  <c r="AB14" i="10" s="1"/>
  <c r="AF13" i="10"/>
  <c r="AF14" i="10" s="1"/>
  <c r="AJ13" i="10"/>
  <c r="AJ14" i="10" s="1"/>
  <c r="AN13" i="10"/>
  <c r="AN14" i="10" s="1"/>
  <c r="AR13" i="10"/>
  <c r="AR14" i="10" s="1"/>
  <c r="AV13" i="10"/>
  <c r="AV14" i="10" s="1"/>
  <c r="AZ12" i="10"/>
  <c r="AZ13" i="10" s="1"/>
  <c r="AZ14" i="10" s="1"/>
  <c r="Y13" i="10"/>
  <c r="Y14" i="10" s="1"/>
  <c r="AC13" i="10"/>
  <c r="AC14" i="10" s="1"/>
  <c r="AG13" i="10"/>
  <c r="AG14" i="10" s="1"/>
  <c r="AK13" i="10"/>
  <c r="AK14" i="10" s="1"/>
  <c r="AO13" i="10"/>
  <c r="AO14" i="10" s="1"/>
  <c r="AS13" i="10"/>
  <c r="AS14" i="10" s="1"/>
  <c r="AW13" i="10"/>
  <c r="AW14" i="10" s="1"/>
  <c r="BA12" i="10"/>
  <c r="BA13" i="10" s="1"/>
  <c r="BA14" i="10" s="1"/>
  <c r="Z13" i="10"/>
  <c r="Z14" i="10" s="1"/>
  <c r="AD13" i="10"/>
  <c r="AD14" i="10" s="1"/>
  <c r="AH13" i="10"/>
  <c r="AH14" i="10" s="1"/>
  <c r="AL13" i="10"/>
  <c r="AL14" i="10" s="1"/>
  <c r="AP13" i="10"/>
  <c r="AP14" i="10" s="1"/>
  <c r="AT13" i="10"/>
  <c r="AT14" i="10" s="1"/>
</calcChain>
</file>

<file path=xl/sharedStrings.xml><?xml version="1.0" encoding="utf-8"?>
<sst xmlns="http://schemas.openxmlformats.org/spreadsheetml/2006/main" count="2219" uniqueCount="693">
  <si>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</si>
  <si>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</si>
  <si>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</si>
  <si>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</si>
  <si>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</si>
  <si>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</si>
  <si>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</si>
  <si>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</si>
  <si>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</si>
  <si>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</si>
  <si>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</si>
  <si>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</si>
  <si>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</si>
  <si>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</si>
  <si>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</si>
  <si>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</si>
  <si>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</si>
  <si>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</si>
  <si>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</si>
  <si>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</si>
  <si>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</si>
  <si>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</si>
  <si>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</si>
  <si>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</si>
  <si>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</si>
  <si>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</si>
  <si>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</si>
  <si>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</si>
  <si>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</si>
  <si>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</si>
  <si>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</si>
  <si>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</si>
  <si>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</si>
  <si>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</si>
  <si>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</si>
  <si>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</si>
  <si>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</si>
  <si>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</si>
  <si>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</si>
  <si>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</si>
  <si>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</si>
  <si>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</si>
  <si>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</si>
  <si>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</si>
  <si>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</si>
  <si>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</si>
  <si>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</si>
  <si>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</si>
  <si>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</si>
  <si>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</si>
  <si>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</si>
  <si>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</si>
  <si>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</si>
  <si>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</si>
  <si>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</si>
  <si>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</si>
  <si>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</si>
  <si>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</si>
  <si>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</si>
  <si>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</si>
  <si>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</si>
  <si>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</si>
  <si>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</si>
  <si>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</si>
  <si>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</si>
  <si>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</si>
  <si>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</si>
  <si>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</si>
  <si>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</si>
  <si>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</si>
  <si>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</si>
  <si>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</si>
  <si>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</si>
  <si>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</si>
  <si>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</si>
  <si>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</si>
  <si>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</si>
  <si>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</si>
  <si>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</si>
  <si>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</si>
  <si>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</si>
  <si>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</si>
  <si>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</si>
  <si>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</si>
  <si>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</si>
  <si>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</si>
  <si>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</si>
  <si>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</si>
  <si>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</si>
  <si>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</si>
  <si>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</si>
  <si>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</si>
  <si>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</si>
  <si>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</si>
  <si>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</si>
  <si>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</si>
  <si>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</si>
  <si>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</si>
  <si>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</si>
  <si>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</si>
  <si>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ー</t>
    <phoneticPr fontId="2"/>
  </si>
  <si>
    <t>看護師</t>
    <rPh sb="0" eb="3">
      <t>カンゴシ</t>
    </rPh>
    <phoneticPr fontId="1"/>
  </si>
  <si>
    <t>○○　A男</t>
    <rPh sb="4" eb="5">
      <t>オトコ</t>
    </rPh>
    <phoneticPr fontId="2"/>
  </si>
  <si>
    <t>○○　B子</t>
    <rPh sb="4" eb="5">
      <t>コ</t>
    </rPh>
    <phoneticPr fontId="2"/>
  </si>
  <si>
    <t>○○　C太</t>
    <rPh sb="4" eb="5">
      <t>タ</t>
    </rPh>
    <phoneticPr fontId="2"/>
  </si>
  <si>
    <t>○○　D美</t>
    <rPh sb="4" eb="5">
      <t>ウツク</t>
    </rPh>
    <phoneticPr fontId="2"/>
  </si>
  <si>
    <t>○○　J太郎</t>
    <rPh sb="4" eb="6">
      <t>タロウ</t>
    </rPh>
    <phoneticPr fontId="2"/>
  </si>
  <si>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</si>
  <si>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</si>
  <si>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</si>
  <si>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</si>
  <si>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</si>
  <si>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</si>
  <si>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</si>
  <si>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</si>
  <si>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</si>
  <si>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</si>
  <si>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</si>
  <si>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</si>
  <si>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</si>
  <si>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</si>
  <si>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</si>
  <si>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</si>
  <si>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</si>
  <si>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</si>
  <si>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</si>
  <si>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</si>
  <si>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</si>
  <si>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</si>
  <si>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</si>
  <si>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</si>
  <si>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</si>
  <si>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</si>
  <si>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</si>
  <si>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</si>
  <si>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</si>
  <si>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</si>
  <si>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</si>
  <si>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</si>
  <si>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</si>
  <si>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</si>
  <si>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</si>
  <si>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(4) 
職種</t>
    <phoneticPr fontId="3"/>
  </si>
  <si>
    <t>管理者</t>
    <rPh sb="0" eb="3">
      <t>カンリシャ</t>
    </rPh>
    <phoneticPr fontId="1"/>
  </si>
  <si>
    <t>オペレーター</t>
  </si>
  <si>
    <t>介護福祉士</t>
    <rPh sb="0" eb="2">
      <t>カイゴ</t>
    </rPh>
    <rPh sb="2" eb="5">
      <t>フクシシ</t>
    </rPh>
    <phoneticPr fontId="1"/>
  </si>
  <si>
    <t>保健師</t>
    <rPh sb="0" eb="3">
      <t>ホケンシ</t>
    </rPh>
    <phoneticPr fontId="1"/>
  </si>
  <si>
    <t>准看護師</t>
    <rPh sb="0" eb="4">
      <t>ジュンカンゴシ</t>
    </rPh>
    <phoneticPr fontId="1"/>
  </si>
  <si>
    <t>医師</t>
    <rPh sb="0" eb="2">
      <t>イシ</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</si>
  <si>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</si>
  <si>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</si>
  <si>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社会福祉士</t>
    <rPh sb="0" eb="2">
      <t>シャカイ</t>
    </rPh>
    <rPh sb="2" eb="5">
      <t>フクシシ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</si>
  <si>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</si>
  <si>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介護支援専門員</t>
    <rPh sb="0" eb="2">
      <t>カイゴ</t>
    </rPh>
    <rPh sb="2" eb="4">
      <t>シエン</t>
    </rPh>
    <rPh sb="4" eb="7">
      <t>センモンイン</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</si>
  <si>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</si>
  <si>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</si>
  <si>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訪問介護員</t>
    <rPh sb="0" eb="2">
      <t>ホウモン</t>
    </rPh>
    <rPh sb="2" eb="5">
      <t>カイゴイン</t>
    </rPh>
    <phoneticPr fontId="1"/>
  </si>
  <si>
    <t>　17行目・・・「職種」</t>
    <rPh sb="3" eb="5">
      <t>ギョウメ</t>
    </rPh>
    <rPh sb="9" eb="11">
      <t>ショクシュ</t>
    </rPh>
    <phoneticPr fontId="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</si>
  <si>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</si>
  <si>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ー</t>
    <phoneticPr fontId="2"/>
  </si>
  <si>
    <t>　D列・・・「オペレーター」</t>
    <rPh sb="2" eb="3">
      <t>レツ</t>
    </rPh>
    <phoneticPr fontId="2"/>
  </si>
  <si>
    <t>　E列・・・「訪問介護員」</t>
    <rPh sb="2" eb="3">
      <t>レツ</t>
    </rPh>
    <rPh sb="7" eb="9">
      <t>ホウモン</t>
    </rPh>
    <rPh sb="9" eb="11">
      <t>カイゴ</t>
    </rPh>
    <rPh sb="11" eb="12">
      <t>イン</t>
    </rPh>
    <phoneticPr fontId="2"/>
  </si>
  <si>
    <t>b</t>
    <phoneticPr fontId="2"/>
  </si>
  <si>
    <t>オペレーター</t>
    <phoneticPr fontId="2"/>
  </si>
  <si>
    <t>訪問介護員</t>
    <rPh sb="0" eb="2">
      <t>ホウモン</t>
    </rPh>
    <rPh sb="2" eb="4">
      <t>カイゴ</t>
    </rPh>
    <rPh sb="4" eb="5">
      <t>イン</t>
    </rPh>
    <phoneticPr fontId="2"/>
  </si>
  <si>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</si>
  <si>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</si>
  <si>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</si>
  <si>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</si>
  <si>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</si>
  <si>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</si>
  <si>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</si>
  <si>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</si>
  <si>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夜間対応型訪問介護</t>
    <rPh sb="0" eb="2">
      <t>ヤカン</t>
    </rPh>
    <rPh sb="2" eb="5">
      <t>タイオウガタ</t>
    </rPh>
    <rPh sb="5" eb="7">
      <t>ホウモン</t>
    </rPh>
    <rPh sb="7" eb="9">
      <t>カイゴ</t>
    </rPh>
    <phoneticPr fontId="1"/>
  </si>
  <si>
    <t>b</t>
    <phoneticPr fontId="2"/>
  </si>
  <si>
    <t>○○　L太</t>
    <rPh sb="4" eb="5">
      <t>ブト</t>
    </rPh>
    <phoneticPr fontId="2"/>
  </si>
  <si>
    <t>　(5) 面接相談員に印（○）をつけてください。</t>
    <rPh sb="5" eb="7">
      <t>メンセツ</t>
    </rPh>
    <rPh sb="7" eb="10">
      <t>ソウダンイン</t>
    </rPh>
    <rPh sb="11" eb="12">
      <t>シルシ</t>
    </rPh>
    <phoneticPr fontId="2"/>
  </si>
  <si>
    <t>従業者の勤務の体制及び勤務形態一覧表　記入方法　（夜間対応型訪問介護）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ヤカン</t>
    </rPh>
    <rPh sb="27" eb="30">
      <t>タイオウガタ</t>
    </rPh>
    <rPh sb="30" eb="32">
      <t>ホウモン</t>
    </rPh>
    <rPh sb="32" eb="34">
      <t>カイゴ</t>
    </rPh>
    <phoneticPr fontId="3"/>
  </si>
  <si>
    <t>面接相談員</t>
    <rPh sb="0" eb="2">
      <t>メンセツ</t>
    </rPh>
    <rPh sb="2" eb="5">
      <t>ソウダンイン</t>
    </rPh>
    <phoneticPr fontId="2"/>
  </si>
  <si>
    <t>　F列・・・「面接相談員」</t>
    <rPh sb="2" eb="3">
      <t>レツ</t>
    </rPh>
    <rPh sb="7" eb="9">
      <t>メンセツ</t>
    </rPh>
    <rPh sb="9" eb="12">
      <t>ソウダンイン</t>
    </rPh>
    <phoneticPr fontId="2"/>
  </si>
  <si>
    <t>(5)
勤務
形態</t>
    <phoneticPr fontId="3"/>
  </si>
  <si>
    <t>(6) 資格</t>
    <rPh sb="4" eb="6">
      <t>シカク</t>
    </rPh>
    <phoneticPr fontId="2"/>
  </si>
  <si>
    <t>(7) 氏　名</t>
    <phoneticPr fontId="3"/>
  </si>
  <si>
    <t>(8)</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</si>
  <si>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</si>
  <si>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</si>
  <si>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B</t>
  </si>
  <si>
    <t>u</t>
  </si>
  <si>
    <t>u</t>
    <phoneticPr fontId="2"/>
  </si>
  <si>
    <t>面接相談員</t>
    <rPh sb="0" eb="2">
      <t>メンセツ</t>
    </rPh>
    <rPh sb="2" eb="5">
      <t>ソウダンイン</t>
    </rPh>
    <phoneticPr fontId="2"/>
  </si>
  <si>
    <t>○○　N男</t>
  </si>
  <si>
    <t>○○　M子</t>
  </si>
  <si>
    <t>○○　K子</t>
  </si>
  <si>
    <t>○○　H美</t>
  </si>
  <si>
    <t>○○　G太</t>
  </si>
  <si>
    <t>○○　F子</t>
  </si>
  <si>
    <t>○○　E夫</t>
  </si>
  <si>
    <t>b</t>
  </si>
  <si>
    <t>厚労　太郎</t>
    <phoneticPr fontId="2"/>
  </si>
  <si>
    <t>○○　A男</t>
    <phoneticPr fontId="2"/>
  </si>
  <si>
    <t>○○　B子</t>
    <phoneticPr fontId="2"/>
  </si>
  <si>
    <t>管理者</t>
    <rPh sb="0" eb="3">
      <t>カンリシャ</t>
    </rPh>
    <phoneticPr fontId="2"/>
  </si>
  <si>
    <t>a</t>
    <phoneticPr fontId="2"/>
  </si>
  <si>
    <t>b</t>
    <phoneticPr fontId="2"/>
  </si>
  <si>
    <t>（標準様式1）</t>
    <rPh sb="1" eb="3">
      <t>ヒョウジュン</t>
    </rPh>
    <rPh sb="3" eb="5">
      <t>ヨウシキ</t>
    </rPh>
    <phoneticPr fontId="3"/>
  </si>
  <si>
    <t>暦月</t>
  </si>
  <si>
    <t>実績</t>
  </si>
  <si>
    <t>名簿兼勤務表</t>
    <rPh sb="0" eb="2">
      <t>メイボ</t>
    </rPh>
    <rPh sb="2" eb="3">
      <t>ケン</t>
    </rPh>
    <rPh sb="3" eb="5">
      <t>キンム</t>
    </rPh>
    <rPh sb="5" eb="6">
      <t>ヒョウ</t>
    </rPh>
    <phoneticPr fontId="3"/>
  </si>
  <si>
    <t>事業所名</t>
    <phoneticPr fontId="3"/>
  </si>
  <si>
    <t>夜間対応型訪問介護</t>
    <rPh sb="0" eb="2">
      <t>ヤカン</t>
    </rPh>
    <rPh sb="2" eb="4">
      <t>タイオウ</t>
    </rPh>
    <rPh sb="4" eb="5">
      <t>ガタ</t>
    </rPh>
    <rPh sb="5" eb="7">
      <t>ホウモン</t>
    </rPh>
    <rPh sb="7" eb="9">
      <t>カイゴ</t>
    </rPh>
    <phoneticPr fontId="3"/>
  </si>
  <si>
    <t>氏  　　名</t>
    <rPh sb="0" eb="1">
      <t>シ</t>
    </rPh>
    <rPh sb="5" eb="6">
      <t>メイ</t>
    </rPh>
    <phoneticPr fontId="3"/>
  </si>
  <si>
    <t>資　格</t>
    <rPh sb="0" eb="1">
      <t>シ</t>
    </rPh>
    <rPh sb="2" eb="3">
      <t>カク</t>
    </rPh>
    <phoneticPr fontId="3"/>
  </si>
  <si>
    <t>資格取得年月日</t>
    <rPh sb="0" eb="2">
      <t>シカク</t>
    </rPh>
    <rPh sb="2" eb="4">
      <t>シュトク</t>
    </rPh>
    <rPh sb="4" eb="7">
      <t>ネンガッピ</t>
    </rPh>
    <phoneticPr fontId="3"/>
  </si>
  <si>
    <t>採用年月日</t>
    <rPh sb="0" eb="2">
      <t>サイヨウ</t>
    </rPh>
    <rPh sb="2" eb="5">
      <t>ネンガッピ</t>
    </rPh>
    <phoneticPr fontId="3"/>
  </si>
  <si>
    <t>月合計　　　　　　　　　　　　勤務時間</t>
    <rPh sb="0" eb="1">
      <t>ツキ</t>
    </rPh>
    <rPh sb="1" eb="3">
      <t>ゴウケイ</t>
    </rPh>
    <rPh sb="15" eb="17">
      <t>キンム</t>
    </rPh>
    <rPh sb="17" eb="19">
      <t>ジカン</t>
    </rPh>
    <phoneticPr fontId="3"/>
  </si>
  <si>
    <t xml:space="preserve">介福・１・２・看・社福・介護職員初任者研修・(                )   </t>
    <rPh sb="0" eb="1">
      <t>カイ</t>
    </rPh>
    <rPh sb="1" eb="2">
      <t>フク</t>
    </rPh>
    <rPh sb="7" eb="8">
      <t>ミ</t>
    </rPh>
    <rPh sb="9" eb="11">
      <t>シャフク</t>
    </rPh>
    <rPh sb="12" eb="14">
      <t>カイゴ</t>
    </rPh>
    <rPh sb="14" eb="16">
      <t>ショクイン</t>
    </rPh>
    <rPh sb="16" eb="19">
      <t>ショニンシャ</t>
    </rPh>
    <rPh sb="19" eb="21">
      <t>ケンシュウ</t>
    </rPh>
    <phoneticPr fontId="3"/>
  </si>
  <si>
    <t>　　　　　年　　月　　日</t>
    <rPh sb="5" eb="6">
      <t>トシ</t>
    </rPh>
    <rPh sb="8" eb="9">
      <t>ツキ</t>
    </rPh>
    <rPh sb="11" eb="12">
      <t>ヒ</t>
    </rPh>
    <phoneticPr fontId="3"/>
  </si>
  <si>
    <t>時間</t>
    <rPh sb="0" eb="2">
      <t>ジカン</t>
    </rPh>
    <phoneticPr fontId="3"/>
  </si>
  <si>
    <t>※</t>
    <phoneticPr fontId="3"/>
  </si>
  <si>
    <t>就業規則による常勤の従業者が勤務する時間数・・・</t>
    <rPh sb="0" eb="2">
      <t>シュウギョウ</t>
    </rPh>
    <rPh sb="2" eb="4">
      <t>キソク</t>
    </rPh>
    <rPh sb="7" eb="9">
      <t>ジョウキン</t>
    </rPh>
    <rPh sb="10" eb="11">
      <t>ジュウ</t>
    </rPh>
    <rPh sb="11" eb="13">
      <t>ギョウシャ</t>
    </rPh>
    <rPh sb="14" eb="16">
      <t>キンム</t>
    </rPh>
    <rPh sb="18" eb="21">
      <t>ジカンスウ</t>
    </rPh>
    <phoneticPr fontId="3"/>
  </si>
  <si>
    <t>週　　　　　　　　　時間</t>
    <rPh sb="0" eb="1">
      <t>シュウ</t>
    </rPh>
    <rPh sb="10" eb="12">
      <t>ジカン</t>
    </rPh>
    <phoneticPr fontId="3"/>
  </si>
  <si>
    <t>夜間対応型訪問介護　自己点検票</t>
    <phoneticPr fontId="2"/>
  </si>
  <si>
    <t>項目</t>
  </si>
  <si>
    <t>確認事項</t>
  </si>
  <si>
    <t>根拠法令</t>
  </si>
  <si>
    <t>は</t>
  </si>
  <si>
    <t>非該当</t>
  </si>
  <si>
    <t>いいえ</t>
  </si>
  <si>
    <t>い</t>
  </si>
  <si>
    <t>一　基本方針等</t>
    <phoneticPr fontId="2"/>
  </si>
  <si>
    <t>１ 基本方針</t>
  </si>
  <si>
    <t>区条例第45条</t>
    <phoneticPr fontId="2"/>
  </si>
  <si>
    <t>□</t>
  </si>
  <si>
    <t xml:space="preserve">  指定地域密着型サービスに該当する夜間対応型訪問介護の事業は、要介護状態となった場合においても、その利用者が可能な限りその居宅において、その有する能力に応じ自立した日常生活を営むことができるよう、夜間において、定期的な巡回又は随時通報によりその者の居宅を訪問し、排せつの介護、日常生活上の緊急時の対応その他の夜間において安心してその居宅において生活を送ることができるようにするための援助を行うものであるか。</t>
    <phoneticPr fontId="2"/>
  </si>
  <si>
    <t>２ 指定夜間対応型訪問介護</t>
    <phoneticPr fontId="2"/>
  </si>
  <si>
    <t>区条例第46条第1項</t>
    <rPh sb="9" eb="10">
      <t>コウ</t>
    </rPh>
    <phoneticPr fontId="2"/>
  </si>
  <si>
    <t>(1)１に規定する援助を行うため、指定夜間対応型訪問介護においては、定期的に利用者の居宅を巡回して行う夜間対応型訪問介護（以下この章において「定期巡回サービス」という。）、あらかじめ利用者の心身の状況、その置かれている環境等を把握した上で、随時、利用者からの通報を受け、通報内容等を基に訪問介護員等（指定夜間対応型訪問介護の提供に当たる介護福祉士又は法第８条第２項に規定する政令で定める者（施行規則第22条の23第１項に規定する介護職員初任者研修課程を修了した者に限る。）をいう。以下この章において同じ。）の訪問の要否等を判断するサービス（以下「オペレーションセンターサービス」という。）及びオペレーションセンター（オペレーションセンターサービスを行うための次条第１項第１号に規定するオペレーションセンター従業者を置いている事務所をいう。以下同じ。）等からの随時の連絡に対応して行う夜間対応型訪問介護（以下この章において「随時訪問サービス」という。）を提供しているか。</t>
    <phoneticPr fontId="2"/>
  </si>
  <si>
    <t xml:space="preserve">(2)オペレーションセンターは、通常の事業の実施地域内に１か所以上設置しているか。ただし、定期巡回サービスを行う訪問介護員等が利用者から通報を受けることにより適切にオペレーションセンターサービスを実施することが可能であると認められる場合は、オペレーションセンターを設置しないことができる。
</t>
    <phoneticPr fontId="2"/>
  </si>
  <si>
    <t>区条例第46条第2項</t>
    <phoneticPr fontId="2"/>
  </si>
  <si>
    <t>二　人員に関する基準　</t>
    <phoneticPr fontId="2"/>
  </si>
  <si>
    <t>１ 訪問介護員等の員数</t>
    <phoneticPr fontId="2"/>
  </si>
  <si>
    <t>区条例第47条第1項</t>
    <phoneticPr fontId="2"/>
  </si>
  <si>
    <t>(1) 指定夜間対応型訪問介護の事業を行う者（以下「指定夜間対応型訪問介護事業者」という。）が当該事業を行う事業所（以下「指定夜間対応型訪問介護事業所」という。）ごとに置くべき従業者（以下「夜間対応型訪問介護従業者」という。）の職種及び員数は、次のとおりとなっているか。ただし、前条第２項ただし書の規定に基づきオペレーションセンターを設置しない場合においては、オペレーションセンター従業者を置かないことができる。</t>
    <phoneticPr fontId="2"/>
  </si>
  <si>
    <t>①オペレーションセンター従業者　
  オペレーター（指定夜間対応型訪問介護を提供する時間帯を通じて利用者からの通報を受け付ける業務に当たる従業者をいう。以下この章において同じ。）として１以上及び利用者の面接その他の業務を行う者として１以上確保されるために必要な数以上</t>
    <phoneticPr fontId="2"/>
  </si>
  <si>
    <t>②定期巡回サービスを行う訪問介護員等
  交通事情、訪問頻度等を勘案し、利用者に適切に定期巡回サービスを提供するために必要な数以上</t>
    <phoneticPr fontId="2"/>
  </si>
  <si>
    <t>③随時訪問サービスを行う訪問介護員等
  指定夜間対応型訪問介護を提供する時間帯を通じて随時訪問サービスの提供に当たる訪問介護員等が１以上確保されるために必要な数以上</t>
    <phoneticPr fontId="2"/>
  </si>
  <si>
    <t>(2)オペレーターは、看護師、介護福祉士その他指定地域密着型サービス基準省令第６条第２項に規定する厚生労働大臣が定める者をもって充てているか。ただし、利用者の処遇に支障がない場合であって、指定夜間対応型訪問介護を提供する時間帯を通じて、これらの者との連携を確保しているときは、１年以上（指定地域密着型サービス基準省令第６条第２項ただし書に規定する特に業務に従事した経験が必要な者として厚生労働大臣が定めるものにあっては、３年以上）サービス提供責任者の業務に従事した経験を有する者をもって充てることができる。</t>
    <phoneticPr fontId="2"/>
  </si>
  <si>
    <t>区条例第47条第2項</t>
    <phoneticPr fontId="2"/>
  </si>
  <si>
    <t>(3)オペレーターは専らその職務に従事する者であるか。ただし、利用者の処遇に支障がない場合は、当該指定夜間対応型訪問介護事業所の定期巡回サービス、同一敷地内の指定訪問介護事業所若しくは指定定期巡回・随時対応型訪問介護看護事業所の職務又は利用者以外の者からの通報を受け付ける業務に従事することができる。</t>
    <phoneticPr fontId="2"/>
  </si>
  <si>
    <t>区条例第47条第3項</t>
    <phoneticPr fontId="2"/>
  </si>
  <si>
    <t>(4)指定夜間対応型訪問介護事業所の同一敷地内に次に掲げるいずれかの施設等がある場合において、当該施設等の入所者等の処遇に支障がないときは、（３）の規定にかかわらず、当該施設等の職員をオペレーターとして充てることができる。</t>
    <phoneticPr fontId="2"/>
  </si>
  <si>
    <t>区条例第47条第4項</t>
    <phoneticPr fontId="2"/>
  </si>
  <si>
    <t>□</t>
    <phoneticPr fontId="2"/>
  </si>
  <si>
    <t>①指定短期入所生活介護事業所</t>
    <phoneticPr fontId="2"/>
  </si>
  <si>
    <t>②指定短期入所療養介護事業所</t>
    <phoneticPr fontId="2"/>
  </si>
  <si>
    <t>③指定特定施設</t>
    <phoneticPr fontId="2"/>
  </si>
  <si>
    <t>④指定小規模多機能型居宅介護事業所</t>
    <phoneticPr fontId="2"/>
  </si>
  <si>
    <t>⑤指定認知症対応型共同生活介護事業所</t>
    <phoneticPr fontId="2"/>
  </si>
  <si>
    <t>⑥指定地域密着型特定施設</t>
    <phoneticPr fontId="2"/>
  </si>
  <si>
    <t>⑦指定地域密着型介護老人福祉施設</t>
    <phoneticPr fontId="2"/>
  </si>
  <si>
    <t>⑧指定看護小規模多機能型居宅介護事業所</t>
    <phoneticPr fontId="2"/>
  </si>
  <si>
    <t>⑨指定介護老人福祉施設</t>
    <phoneticPr fontId="2"/>
  </si>
  <si>
    <t>⑩介護老人保健施設</t>
    <phoneticPr fontId="2"/>
  </si>
  <si>
    <t>⑪介護医療院</t>
    <phoneticPr fontId="2"/>
  </si>
  <si>
    <t>(5)随時訪問サービスを行う訪問介護員等は、専ら当該随時訪問サービスの提供に当たる者であるか。ただし、利用者の処遇に支障がない場合は、当該指定夜間対応型訪問介護事業所の定期巡回サービス又は同一敷地内にある指定訪問介護事業所若しくは指定定期巡回・随時対応型訪問介護看護事業所の職務に従事することができる。</t>
    <phoneticPr fontId="2"/>
  </si>
  <si>
    <t>区条例第47条第5項</t>
    <phoneticPr fontId="2"/>
  </si>
  <si>
    <t>(6)当該指定夜間対応型訪問介護事業所の利用者に対するオペレーションセンターサービスの提供に支障がない場合は、（３）本文及び（５）本文の規定にかかわらず、オペレーターは、随時訪問サービスに従事することができる。</t>
    <phoneticPr fontId="2"/>
  </si>
  <si>
    <t>区条例第47条第6項</t>
  </si>
  <si>
    <t>(7)(6)の規定によりオペレーターが随時訪問サービスに従事している場合において、当該指定夜間対応型訪問介護事業所の利用者に対する随時訪問サービスの提供に支障がないときは、（１）の規定にかかわらず、随時訪問サービスを行う訪問介護員等を置かないことができる。</t>
    <phoneticPr fontId="2"/>
  </si>
  <si>
    <t>区条例第47条第7項</t>
    <phoneticPr fontId="2"/>
  </si>
  <si>
    <t>二　人員に関する基準</t>
    <phoneticPr fontId="2"/>
  </si>
  <si>
    <t>２　管理者</t>
    <phoneticPr fontId="2"/>
  </si>
  <si>
    <t>区条例第48条</t>
    <phoneticPr fontId="2"/>
  </si>
  <si>
    <t xml:space="preserve">  指定夜間対応型訪問介護事業者は、指定夜間対応型訪問介護事業所ごとに専らその職務に従事する常勤の管理者を置いているか。ただし、指定夜間対応型訪問介護事業所の管理上支障がない場合は、当該指定夜間対応型訪問介護事業所の他の職務又は他の事業所、施設等（当該指定夜間対応型訪問介護事業者が、指定定期巡回・随時対応型訪問介護看護事業者の指定を併せて受け、かつ、当該他の事業所、施設等と一体的に運営している場合に限る。）の職務に従事することができるものとし、日中のオペレーションセンターサービスを実施する場合であって、指定訪問介護事業者（指定居宅サービス等基準省令第５条第１項に規定する指定訪問介護事業者をいう。）の指定を併せて受けて、一体的に運営するときは、指定訪問介護事業所の職務に従事することができるものとする。</t>
    <phoneticPr fontId="2"/>
  </si>
  <si>
    <t>三　設備に関する基準</t>
    <rPh sb="0" eb="1">
      <t>サン</t>
    </rPh>
    <phoneticPr fontId="2"/>
  </si>
  <si>
    <t>１　設備及び備品等</t>
    <phoneticPr fontId="2"/>
  </si>
  <si>
    <t>区条例第49条第1項</t>
    <phoneticPr fontId="2"/>
  </si>
  <si>
    <t>(1)指定夜間対応型訪問介護事業所には、事業の運営を行うために必要な広さを有する専用の区画を設けるほか、指定夜間対応型訪問介護の提供に必要な設備及び備品等を備えているか。</t>
    <phoneticPr fontId="2"/>
  </si>
  <si>
    <t>(2)指定夜間対応型訪問介護事業者は、利用者が円滑に通報し、迅速な対応を受けることができるよう、オペレーションセンターごとに、次に掲げる機器等を備え、必要に応じてオペレーターに当該機器等を携帯させているか。ただし、①に掲げる機器等については、指定夜間対応型訪問介護事業者が適切に利用者の心身の状況等の情報を蓄積するための体制を確保している場合であって、オペレーターが当該情報を常時閲覧できるときは、これを備えないことができる。</t>
    <phoneticPr fontId="2"/>
  </si>
  <si>
    <t>区条例第49条第2項</t>
    <phoneticPr fontId="2"/>
  </si>
  <si>
    <t>①利用者の心身の状況等の情報を蓄積することができる機器等</t>
    <phoneticPr fontId="2"/>
  </si>
  <si>
    <t>②随時適切に利用者からの通報を受けることができる通信機器等</t>
    <phoneticPr fontId="2"/>
  </si>
  <si>
    <t>(3)指定夜間対応型訪問介護事業者は、利用者が援助を必要とする状態となったときに適切にオペレーションセンターに通報できるよう、利用者に対し、通信のための端末機器を配布しているか。ただし、利用者が適切にオペレーションセンターに随時の通報を行うことができる場合は、この限りでない。</t>
    <phoneticPr fontId="2"/>
  </si>
  <si>
    <t>区条例第49条第3項</t>
    <phoneticPr fontId="2"/>
  </si>
  <si>
    <t>(4)指定夜間対応型訪問介護事業者が指定定期巡回・随時対応型訪問介護看護事業者の指定を併せて受け、かつ、指定夜間対応型訪問介護の事業と指定定期巡回・随時対応型訪問介護看護の事業とが同一の事業所において一体的に運営されている場合については、第８条に規定する設備に関する基準を満たすことをもって、前３項に規定する基準を満たしているものとみなすことができる。</t>
    <phoneticPr fontId="2"/>
  </si>
  <si>
    <t>区条例第49条第4項</t>
  </si>
  <si>
    <t>四　運営に関する基準</t>
    <phoneticPr fontId="2"/>
  </si>
  <si>
    <t>１ 内容及び手続の説明及び同意</t>
  </si>
  <si>
    <t>(1)指定夜間対応型訪問介護事業者は、夜間対応型訪問介護の提供の開始に際し、あらかじめ、利用申込者又はその家族に対し、運営規程の概要、夜間対応型訪問介護従業者の勤務の体制、事故発生時の対応、苦情処理の体制、第三者評価の実施状況（実施の有無、実施した直近の年月日、実施した評価機関の名称、評価結果の開示状況） 等その他の利用申込者のサービスの選択に資すると認められる重要事項を記した文書を交付して説明を行い、当該提供の開始について利用申込者の文書による同意を得ているか。</t>
    <rPh sb="220" eb="222">
      <t>ブンショ</t>
    </rPh>
    <phoneticPr fontId="2"/>
  </si>
  <si>
    <t>区条例第59条準用
（第9条第1項）
平18老計発0331004･老振発0331004･老老発0331017第3の二の4(2)</t>
    <rPh sb="7" eb="9">
      <t>ジュンヨウ</t>
    </rPh>
    <rPh sb="57" eb="58">
      <t>２</t>
    </rPh>
    <phoneticPr fontId="2"/>
  </si>
  <si>
    <t>(2)指定夜間対応型訪問介護事業者は、利用申込者又はその家族からの申出があった場合には、(1)の規定による文書の交付に代えて、(5)で定めるところにより、当該利用申込者又はその家族の承諾を得て、当該文書に記すべき重要事項を電子情報処理組織を使用する方法その他の情報通信の技術を利用する方法であって次に掲げるもの（以下この条において「電磁的方法」という。）により提供することができる。この場合において、当該指定夜間対応型訪問介護事業者は、当該文書を交付したものとみなす。</t>
    <phoneticPr fontId="2"/>
  </si>
  <si>
    <r>
      <t>区条例第59条準用
（第9条第2項）</t>
    </r>
    <r>
      <rPr>
        <sz val="11"/>
        <color theme="1"/>
        <rFont val="游ゴシック"/>
        <family val="2"/>
        <charset val="128"/>
        <scheme val="minor"/>
      </rPr>
      <t/>
    </r>
    <rPh sb="7" eb="9">
      <t>ジュンヨウ</t>
    </rPh>
    <phoneticPr fontId="2"/>
  </si>
  <si>
    <t>①電子情報処理組織を使用する方法のうちア又はイに掲げるもの</t>
    <phoneticPr fontId="2"/>
  </si>
  <si>
    <t>ア　指定夜間対応型訪問介護事業者の使用に係る電子計算機と利用申込者又はその家族の使用に係る電子計算機とを接続する電気通信回線を通じて送信し、受信者の使用に係る電子計算機に備えられたファイルに記録する方法</t>
    <phoneticPr fontId="2"/>
  </si>
  <si>
    <t>イ　指定夜間対応型訪問介護事業者の使用に係る電子計算機に備えられたファイルに記録された前項に規定する重要事項を電気通信回線を通じて利用申込者又はその家族の閲覧に供し、当該利用申込者又はその家族の使用に係る電子計算機に備えられたファイルに当該重要事項を記録する方法（電磁的方法による提供を受ける旨の承諾又は受けない旨の申出をする場合にあっては、指定夜間対応型訪問介護事業者の使用に係る電子計算機に備えられたファイルにその旨を記録する方法）</t>
    <phoneticPr fontId="2"/>
  </si>
  <si>
    <t>②電磁的記録媒体（電磁的記録（電子的方式、磁気的方式その他人の知覚によっては認識することができない方式で作られる記録であって、電子計算機による情報処理の用に供されるものをいう。第203条の２第１項において同じ。）に係る記録媒体をいう。）をもって調製するファイルに前項に規定する重要事項を記録したものを交付する方法</t>
    <phoneticPr fontId="2"/>
  </si>
  <si>
    <t>(3)(2)に掲げる方法は、利用申込者又はその家族がファイルへの記録を出力することにより文書を作成することができるものであるか。</t>
    <phoneticPr fontId="2"/>
  </si>
  <si>
    <t>区条例第59条準用
（第9条第3項）</t>
    <phoneticPr fontId="2"/>
  </si>
  <si>
    <t>(4)(2)①の「電子情報処理組織」とは、指定夜間対応型訪問介護事業者の使用に係る電子計算機と、利用申込者又はその家族の使用に係る電子計算機とを電気通信回線で接続した電子情報処理組織をいう。</t>
    <phoneticPr fontId="2"/>
  </si>
  <si>
    <t>区条例第59条準用
（第9条第4項）</t>
  </si>
  <si>
    <t>(5)指定夜間対応型訪問介護事業者は、(2)の規定により(1)に規定する重要事項を提供しようとするときは、あらかじめ、当該利用申込者又はその家族に対し、その用いる次に掲げる電磁的方法の種類及び内容を示し、文書又は電磁的方法による承諾を得ているか。</t>
    <phoneticPr fontId="2"/>
  </si>
  <si>
    <t>区条例第59条準用
（第9条第5項）</t>
  </si>
  <si>
    <t>①(2)各号に規定する方法のうち指定夜間対応型訪問介護事業者が使用するもの</t>
    <phoneticPr fontId="2"/>
  </si>
  <si>
    <t>②ファイルへの記録の方式</t>
    <phoneticPr fontId="2"/>
  </si>
  <si>
    <t>(6) (5)の規定による承諾を得た指定夜間対応型訪問介護事業者は、当該利用申込者又はその家族から文書又は電磁的方法により電磁的方法による提供を受けない旨の申出があった場合は、当該利用申込者又はその家族に対し、(1)に規定する重要事項の提供を電磁的方法によってしていないか。ただし、当該利用申込者又はその家族が再び前項の規定による承諾をした場合は、この限りでない。</t>
    <phoneticPr fontId="2"/>
  </si>
  <si>
    <t>区条例第59条準用
（第9条第6項）</t>
    <phoneticPr fontId="2"/>
  </si>
  <si>
    <t>２ 提供拒否の禁止</t>
  </si>
  <si>
    <t>区条例第59条準用
（第10条）</t>
    <phoneticPr fontId="2"/>
  </si>
  <si>
    <t xml:space="preserve">  指定夜間対応型訪問介護事業者は、正当な理由がなく、指定夜間対応型訪問介護の提供を拒んでいないか。特に、要介護度や所得の多寡を理由にサービスの提供を拒否していないか。</t>
    <phoneticPr fontId="2"/>
  </si>
  <si>
    <t>平18老計発0331004･老振発0331004･老老発0331017第3の二の4(3)</t>
    <phoneticPr fontId="2"/>
  </si>
  <si>
    <t>３ サービス提供困難時の対応</t>
  </si>
  <si>
    <t>区条例第59条準用
（第11条）</t>
    <phoneticPr fontId="2"/>
  </si>
  <si>
    <t xml:space="preserve">  指定夜間対応型訪問介護事業者は、当該指定夜間対応型訪問介護事業所の通常の事業の実施地域等を勘案し、利用申込者に対し自ら適切な指定夜間対応型訪問介護を提供することが困難であると認めた場合は、当該利用申込者に係る指定居宅介護支援事業者への連絡、適当な他の指定夜間対応型訪問介護事業者等の紹介その他の必要な措置を速やかに講じているか。</t>
    <phoneticPr fontId="2"/>
  </si>
  <si>
    <t>４ 受給資格等の確認</t>
  </si>
  <si>
    <t>区条例第59条準用
（第12条第1項）</t>
    <phoneticPr fontId="2"/>
  </si>
  <si>
    <t>(1) 指定夜間対応型訪問介護事業者は、指定夜間対応型訪問介護の提供を求められた場合は、その者の提示する被保険者証によって、被保険者資格、要介護認定の有無及び要介護認定の有効期間を確かめているか。</t>
    <phoneticPr fontId="2"/>
  </si>
  <si>
    <t>(2) 指定夜間対応型訪問介護事業者は、被保険者証に、認定審査会意見が記載されているときは、当該認定審査会意見に配慮して、指定夜間対応型訪問介護を提供するよう努めているか。</t>
    <phoneticPr fontId="2"/>
  </si>
  <si>
    <t>区条例第59条準用
（第12条第2項）</t>
    <phoneticPr fontId="2"/>
  </si>
  <si>
    <t>５ 要介護認定の申請に係る援助</t>
  </si>
  <si>
    <t>区条例第59条準用
（第13条第1項）</t>
    <phoneticPr fontId="2"/>
  </si>
  <si>
    <t>(1) 指定夜間対応型訪問介護事業者は、指定夜間対応型訪問介護の提供の開始に際し、要介護認定を受けていない利用申込者については、要介護認定の申請が既に行われているかどうかを確認し、申請が行われていない場合は、当該利用申込者の意思を踏まえて速やかに当該申請が行われるよう必要な援助を行っているか。</t>
    <phoneticPr fontId="2"/>
  </si>
  <si>
    <t>(2) 指定夜間対応型訪問介護事業者は、居宅介護支援が利用者に対して行われていない等の場合であって必要と認めるときは、要介護認定の更新の申請が、遅くとも当該利用者が受けている要介護認定の有効期間が終了する日の30日前までに行われるよう、必要な援助を行っているか。</t>
    <phoneticPr fontId="2"/>
  </si>
  <si>
    <t>区条例第59条準用
（第13条第2項）</t>
    <phoneticPr fontId="2"/>
  </si>
  <si>
    <t>６ 心身の状況等の把握</t>
  </si>
  <si>
    <t>区条例第59条準用
（第14条）</t>
    <phoneticPr fontId="2"/>
  </si>
  <si>
    <t xml:space="preserve">  指定夜間対応型訪問介護事業者は、指定夜間対応型訪問介護の提供に当たっては、オペレーションセンター従業者（オペレーションセンターを設置しない場合にあっては、訪問介護員等）による利用者の面接によるほか、利用者に係る指定居宅介護支援事業者が開催するサービス担当者会議等を通じて、利用者の心身の状況、その置かれている環境、他の保健医療サービス又は福祉サービスの利用状況等の把握に努めているか。</t>
    <phoneticPr fontId="2"/>
  </si>
  <si>
    <t>７ 指定居宅介護支援事業者等との連携</t>
    <rPh sb="2" eb="4">
      <t>シテイ</t>
    </rPh>
    <phoneticPr fontId="2"/>
  </si>
  <si>
    <t>区条例第59条準用
（第15条第1項）</t>
    <phoneticPr fontId="2"/>
  </si>
  <si>
    <t>(1) 指定夜間対応型訪問介護事業者は、指定夜間対応型訪問介護を提供するに当たっては、指定居宅介護支援事業者その他保健医療サービス又は福祉サービスを提供する者との密接な連携に努めているか。</t>
  </si>
  <si>
    <t>(2) 指定夜間対応型訪問介護事業者は、指定夜間対応型訪問介護の提供の終了に際しては、利用者又はその家族に対して適切な指導を行うとともに、当該利用者に係る指定居宅介護支援事業者に対する情報の提供及び保健医療サービス又は福祉サービスを提供する者との密接な連携に努めているか。</t>
  </si>
  <si>
    <t>区条例第59条準用
（第15条第2項）</t>
    <phoneticPr fontId="2"/>
  </si>
  <si>
    <t>８ 法定代理受領サービスの提供を受けるための援助</t>
  </si>
  <si>
    <t>区条例第59条準用
（第16条）</t>
    <phoneticPr fontId="2"/>
  </si>
  <si>
    <t xml:space="preserve">  指定夜間対応型訪問介護事業者は、指定夜間対応型訪問介護の提供の開始に際し、利用申込者が施行規則第65条の4各号のいずれにも該当しないときは、当該利用申込者又はその家族に対し、居宅サービス計画の作成を指定居宅介護支援事業者に依頼する旨を区に対して届け出ること等により、指定夜間対応型訪問介護の提供を法定代理受領サービスとして受けることができる旨を説明すること、指定居宅介護支援事業者に関する情報を提供することその他の法定代理受領サービスを行うために必要な援助を行っているか。</t>
    <phoneticPr fontId="2"/>
  </si>
  <si>
    <t>９ 居宅サービス計画に沿ったサービスの提供</t>
  </si>
  <si>
    <t>区条例第59条準用
（第17条）</t>
    <phoneticPr fontId="2"/>
  </si>
  <si>
    <t xml:space="preserve">  指定夜間対応型訪問介護事業者は、居宅サービス計画が作成されている場合は、当該居宅サービス計画に沿った指定夜間対応型訪問介護を提供しているか。</t>
    <phoneticPr fontId="2"/>
  </si>
  <si>
    <t>10 居宅サービス計画等の変更の援助</t>
  </si>
  <si>
    <t>区条例第59条準用
（第18条）</t>
    <phoneticPr fontId="2"/>
  </si>
  <si>
    <t xml:space="preserve">  指定夜間対応型訪問介護事業者は、利用者が居宅サービス計画の変更を希望する場合は、当該利用者に係る指定居宅介護支援事業者への連絡その他の必要な援助を行っているか。</t>
    <phoneticPr fontId="2"/>
  </si>
  <si>
    <t>11 身分を証する書類の携行</t>
  </si>
  <si>
    <t>区条例第59条準用
（第19条）</t>
    <phoneticPr fontId="2"/>
  </si>
  <si>
    <t xml:space="preserve">  指定夜間対応型訪問介護事業者は、指定夜間対応型訪問介護従業者に身分を証する書類を携行させ、面接時、初回訪問時及び利用者又はその家族から求められたときは、これを提示すべき旨を指導しているか。</t>
    <phoneticPr fontId="2"/>
  </si>
  <si>
    <t>12 サービスの提供の記録</t>
  </si>
  <si>
    <t>区条例第59条準用
（第20条第1項）</t>
    <phoneticPr fontId="2"/>
  </si>
  <si>
    <t>(1) 指定夜間対応型訪問介護事業者は、指定夜間対応型訪問介護を提供した際には、当該指定夜間対応型訪問介護の提供日及び内容、当該指定夜間対応型訪問介護について法第42条の2第6項の規定により利用者に代わって支払を受ける地域密着型介護サービス費の額その他必要な事項を、利用者の居宅サービス計画を記載した書面又はこれに準ずる書面に記載しているか。</t>
    <phoneticPr fontId="2"/>
  </si>
  <si>
    <t>(2) 指定夜間対応型訪問介護事業者は、 指定夜間対応型訪問介護を提供した際には、提供した具体的なサービスの内容等を記録するとともに、利用者からの申出があった場合には、文書の交付その他適切な方法により、その情報を利用者に対して提供しているか。</t>
    <phoneticPr fontId="2"/>
  </si>
  <si>
    <t>区条例第59条準用
（第20条第2項）</t>
    <phoneticPr fontId="2"/>
  </si>
  <si>
    <t>13 利用料等の受領</t>
  </si>
  <si>
    <t>区条例第59条準用
（第21条第1項）</t>
    <phoneticPr fontId="2"/>
  </si>
  <si>
    <t>(1) 指定夜間対応型訪問介護事業者は、法定代理受領サービスに該当する指定夜間対応型訪問介護を提供した際には、その利用者から利用料の一部として、当該指定夜間対応型訪問介護に係る地域密着型介護サービス費用基準額から当該指定夜間対応型訪問介護事業者に支払われる地域密着型介護サービス費の額を控除して得た額の支払を受けているか。</t>
    <phoneticPr fontId="2"/>
  </si>
  <si>
    <t>(2) 指定夜間対応型訪問介護事業者は、法定代理受領サービスに該当しない指定夜間対応型訪問介護を提供した際にその利用者から支払を受ける利用料の額と、指定夜間対応型訪問介護に係る地域密着型介護サービス費用基準額との間に、不合理な差額が生じないようにしているか。</t>
    <phoneticPr fontId="2"/>
  </si>
  <si>
    <t>区条例第59条準用
（第21条第2項）</t>
    <phoneticPr fontId="2"/>
  </si>
  <si>
    <t>(3) 指定夜間対応型訪問介護事業者は、(1)、(2)の支払を受ける額のほか、利用者の選定により通常の事業の実施地域以外の地域の居宅において指定夜間対応型訪問介護を行う場合は、それに要した交通費の額の支払を利用者から受けることができる。</t>
    <phoneticPr fontId="2"/>
  </si>
  <si>
    <t>区条例第59条準用
（第21条第3項）</t>
    <phoneticPr fontId="2"/>
  </si>
  <si>
    <t>(4) 指定夜間対応型訪問介護事業者は、(3)の費用の額に係るサービスの提供に当たっては、あらかじめ、利用者又はその家族に対し、当該サービスの内容及び費用について説明を行い、利用者の同意を得ているか。</t>
    <phoneticPr fontId="2"/>
  </si>
  <si>
    <t>区条例第59条準用
（第21条第4項）</t>
    <phoneticPr fontId="2"/>
  </si>
  <si>
    <t>(5)指定夜間対応型訪問介護事業者は、夜間対応型訪問介護その他のサービスの提供に要した費用につき、その支払を受ける際、当該支払をした要介護被保険者に対し、厚生労働省令で定めるところにより、領収証を交付しているか。</t>
    <phoneticPr fontId="2"/>
  </si>
  <si>
    <t>法第42条の2第9項（第41条第8項準用）</t>
  </si>
  <si>
    <t>(6)指定夜間対応型訪問介護事業者は､法第42条の2第9項において準用する法第41条第8項の規定により交付しなければならない領収証に、指定夜間対応型訪問介護について要介護被保険者から支払を受けた費用の額のうち、法第42条の2第2項第1号に規定する厚生労働大臣が定める基準により算定した費用の額（その額が現に当該夜間対応型訪問介護に要した費用の額を超えるときは、当該現に夜間対応型訪問介護に要した費用の額とする。）、食事の提供に要した費用の額に係るもの及び滞在に要した費用の額並びにその他の費用の額を区分して記載し、当該その他の費用の額についてはそれぞれ個別の費用ごとに区分して記載しているか。</t>
    <rPh sb="67" eb="69">
      <t>シテイ</t>
    </rPh>
    <phoneticPr fontId="2"/>
  </si>
  <si>
    <t>法第42条の2第2項、第9項（第41条第8項準用）</t>
  </si>
  <si>
    <t>施行規則第65条の5（第65条準用）</t>
    <phoneticPr fontId="2"/>
  </si>
  <si>
    <t>14 保険給付の請求のための証明書の交付</t>
  </si>
  <si>
    <t>区条例第59条準用
（第22条）</t>
    <phoneticPr fontId="2"/>
  </si>
  <si>
    <t xml:space="preserve">  指定夜間対応型訪問介護事業者は、法定代理受領サービスに該当しない指定夜間対応型訪問介護に係る利用料の支払を受けた場合は、提供した指定夜間対応型訪問介護の内容、費用の額その他必要と認められる事項を記載したサービス提供証明書を利用者に対して交付しているか。</t>
    <phoneticPr fontId="2"/>
  </si>
  <si>
    <t>15 指定夜間対応型訪問介護の基本取扱方針</t>
    <phoneticPr fontId="2"/>
  </si>
  <si>
    <t>区条例第50条第1項</t>
    <phoneticPr fontId="2"/>
  </si>
  <si>
    <t>(1) 指定夜間対応型訪問介護は、定期巡回サービスについては、利用者の要介護状態の軽減又は悪化の防止に資するよう、その目標を設定し、計画的に行われるとともに、オペレーションセンターサービス及び随時訪問サービスについては、利用者からの随時の通報に適切に対応して行われるものとし、利用者が夜間において安心してその居宅において生活を送ることができるようにしているか。</t>
    <phoneticPr fontId="2"/>
  </si>
  <si>
    <t>(2) 指定夜間対応型訪問介護事業者は、自らその提供する指定夜間対応型訪問介護の質の評価を行い、常にその改善を図っているか。</t>
    <phoneticPr fontId="2"/>
  </si>
  <si>
    <t>区条例第50条第2項</t>
    <phoneticPr fontId="2"/>
  </si>
  <si>
    <t>16 指定夜間対応型訪問介護の具体的取扱方針</t>
    <phoneticPr fontId="2"/>
  </si>
  <si>
    <t>区条例第51条第1号</t>
    <phoneticPr fontId="2"/>
  </si>
  <si>
    <t xml:space="preserve">  夜間対応型訪問介護従業者の行う指定夜間対応型訪問介護の方針は、次に掲げるところによっているか。</t>
    <phoneticPr fontId="2"/>
  </si>
  <si>
    <t>(1) 定期巡回サービスの提供に当たっては、夜間対応型訪問介護計画に基づき、利用者が安心してその居宅において生活を送るのに必要な援助を行っているか。</t>
    <phoneticPr fontId="2"/>
  </si>
  <si>
    <t>(2) 随時訪問サービスを適切に行うため、オペレーションセンター従業者は、利用者の面接及び１月ないし３月に１回程度の利用者の居宅への訪問を行い、随時利用者の心身の状況、その置かれている環境等の的確な把握に努め、利用者又はその家族に対し、適切な相談及び助言を行っているか。</t>
    <phoneticPr fontId="2"/>
  </si>
  <si>
    <t>区条例第51条第2号</t>
    <phoneticPr fontId="2"/>
  </si>
  <si>
    <t>(3) 随時訪問サービスの提供に当たっては、夜間対応型訪問介護計画に基づき、利用者からの随時の連絡に迅速に対応し、必要な援助を行っているか。</t>
    <phoneticPr fontId="2"/>
  </si>
  <si>
    <t>区条例第51条第3号</t>
    <phoneticPr fontId="2"/>
  </si>
  <si>
    <t>(4) 指定夜間対応型訪問介護の提供に当たっては、懇切丁寧に行うことを旨とし、利用者又はその家族に対し、サービスの提供方法等について、理解しやすいように説明を行っているか。</t>
    <phoneticPr fontId="2"/>
  </si>
  <si>
    <t>区条例第51条第4号</t>
  </si>
  <si>
    <t>(5) 指定夜間対応型訪問介護の提供に当たっては、当該利用者又は他の利用者等の生命又は身体を保護するため緊急やむを得ない場合を除き、身体的拘束等を行ってはいないか。</t>
    <phoneticPr fontId="2"/>
  </si>
  <si>
    <t>区条例第51条第5号</t>
  </si>
  <si>
    <t>(6) (5)の身体的拘束等を行う場合には、その態様及び時間、その際の利用者の心身の状況並びに緊急やむを得ない理由を記録しているか。</t>
    <phoneticPr fontId="2"/>
  </si>
  <si>
    <t>区条例第51条第6号</t>
  </si>
  <si>
    <t>(7) 指定夜間対応型訪問介護の提供に当たっては、介護技術の進歩に対応し、適切な介護技術をもってサービスの提供を行っているか。</t>
    <phoneticPr fontId="2"/>
  </si>
  <si>
    <t>区条例第51条第7号</t>
    <phoneticPr fontId="2"/>
  </si>
  <si>
    <t>(8)夜間対応型訪問介護従業者は、利用者からの連絡内容や利用者の心身の状況を勘案し、必要があると認めるときは、利用者が利用する指定訪問看護ステーション（指定居宅サービス等基準省令第60条第１項第１号に規定する指定訪問看護ステーションをいう。）への連絡を行う等の適切な措置を講じているか。</t>
    <phoneticPr fontId="2"/>
  </si>
  <si>
    <t>区条例第51条第8号</t>
    <phoneticPr fontId="2"/>
  </si>
  <si>
    <t>(9) 指定夜間対応型訪問介護の提供に当たり利用者から合鍵を預かる場合には、その管理を厳重に行うとともに、管理方法、紛失した場合の対処方法その他必要な事項を記載した文書を利用者に交付しているか。</t>
    <phoneticPr fontId="2"/>
  </si>
  <si>
    <t>区条例第51条第9号</t>
    <phoneticPr fontId="2"/>
  </si>
  <si>
    <t>17 夜間対応型訪問介護計画の作成</t>
    <phoneticPr fontId="2"/>
  </si>
  <si>
    <t>区条例第52条第1項</t>
    <phoneticPr fontId="2"/>
  </si>
  <si>
    <t>(1) オペレーションセンター従業者（オペレーションセンターを設置しない場合にあっては、訪問介護員等。以下この章において同じ。）は、利用者の日常生活全般の状況及び希望を踏まえて、定期巡回サービス及び随時訪問サービスの目標、当該目標を達成するための具体的な定期巡回サービス及び随時訪問サービスの内容等を記載した夜間対応型訪問介護計画を作成しているか。</t>
    <phoneticPr fontId="2"/>
  </si>
  <si>
    <t>(2)夜間対応型訪問介護計画は、既に居宅サービス計画が作成されている場合は、当該居宅サービス計画の内容に沿って作成しているか。</t>
    <phoneticPr fontId="2"/>
  </si>
  <si>
    <t>区条例第52条第2項</t>
    <phoneticPr fontId="2"/>
  </si>
  <si>
    <t>(3)オペレーションセンター従業者は、夜間対応型訪問介護計画の作成に当たっては、その内容について利用者又はその家族に対して説明し、利用者の同意を得ているか。</t>
    <phoneticPr fontId="2"/>
  </si>
  <si>
    <t>区条例第52条第3項</t>
  </si>
  <si>
    <t>(4)オペレーションセンター従業者は、夜間対応型訪問介護計画を作成した際には、当該夜間対応型訪問介護計画を利用者に交付しているか。</t>
    <phoneticPr fontId="2"/>
  </si>
  <si>
    <t>区条例第52条第4項</t>
  </si>
  <si>
    <t>(5) オペレーションセンター従業者は、夜間対応型訪問介護計画の作成後、当該夜間対応型訪問介護計画の実施状況の把握を行い、必要に応じて当該夜間対応型訪問介護計画の変更を行っているか。</t>
    <phoneticPr fontId="2"/>
  </si>
  <si>
    <t>区条例第52条第5項</t>
  </si>
  <si>
    <t xml:space="preserve">(6) (1)から(4)までの規定は、(5)に規定する夜間対応型訪問介護計画の変更について準用しているか。
</t>
    <phoneticPr fontId="2"/>
  </si>
  <si>
    <t>区条例第52条第6項</t>
  </si>
  <si>
    <t>18 同居家族に対するサービス提供の禁止</t>
    <phoneticPr fontId="2"/>
  </si>
  <si>
    <t>区条例第59条準用
（区条例第27条）</t>
    <phoneticPr fontId="2"/>
  </si>
  <si>
    <t>指定夜間対応型訪問介護従業者は、訪問介護員等に、その同居の家族である利用者に対する指定夜間対応型訪問介護の提供をさせてはいないか。</t>
    <rPh sb="0" eb="2">
      <t>シテイ</t>
    </rPh>
    <rPh sb="16" eb="20">
      <t>ホウモンカイゴ</t>
    </rPh>
    <rPh sb="20" eb="21">
      <t>イン</t>
    </rPh>
    <rPh sb="21" eb="22">
      <t>トウ</t>
    </rPh>
    <rPh sb="41" eb="43">
      <t>シテイ</t>
    </rPh>
    <phoneticPr fontId="2"/>
  </si>
  <si>
    <t>19 利用者に関する区への通知</t>
    <phoneticPr fontId="2"/>
  </si>
  <si>
    <t>区条例第59条準用
（区条例第28条）</t>
    <phoneticPr fontId="2"/>
  </si>
  <si>
    <t>指定夜間対応型訪問介護従業者は、指定夜間対応型訪問介護を受けている利用者が次のいずれかに該当する場合は、遅滞なく、意見を付してその旨を区に通知しているか。</t>
    <phoneticPr fontId="2"/>
  </si>
  <si>
    <t>①正当な理由なしに指定夜間対応型訪問介護の利用に関する指示に従わないことにより、要介護状態の程度を増進させたと認められるとき。</t>
    <phoneticPr fontId="2"/>
  </si>
  <si>
    <t>②偽りその他不正な行為によって保険給付を受け、又は受けようとしたとき。</t>
    <phoneticPr fontId="2"/>
  </si>
  <si>
    <t>20 緊急時等の対応</t>
    <phoneticPr fontId="2"/>
  </si>
  <si>
    <t>区条例第53条</t>
    <phoneticPr fontId="2"/>
  </si>
  <si>
    <t>訪問介護員等は、現に指定夜間対応型訪問介護の提供を行っているときに利用者に病状の急変が生じた場合その他必要な場合は、速やかに主治の医師への連絡を行う等の必要な措置を講じているか。</t>
    <phoneticPr fontId="2"/>
  </si>
  <si>
    <t>21 管理者等の責務</t>
    <phoneticPr fontId="2"/>
  </si>
  <si>
    <t>区条例第54条第1項</t>
    <phoneticPr fontId="2"/>
  </si>
  <si>
    <t>(1) 指定夜間対応型訪問介護事業所の管理者は、当該指定夜間対応型訪問介護事業所の従業者及び業務の管理を、一元的に行っているか。</t>
    <phoneticPr fontId="2"/>
  </si>
  <si>
    <t>(2) 指定夜間対応型訪問介護事業所の管理者は、当該指定夜間対応型訪問介護事業所の従業者にこの節の規定を遵守させるため必要な指揮命令を行っているか。</t>
    <phoneticPr fontId="2"/>
  </si>
  <si>
    <t>区条例第54条第2項</t>
    <phoneticPr fontId="2"/>
  </si>
  <si>
    <t>(3) オペレーションセンター従業者は、指定夜間対応型訪問介護事業所に対する指定夜間対応型訪問介護の利用の申込みに係る調整、訪問介護員等に対する技術指導等のサービスの内容の管理を行っているか。</t>
    <phoneticPr fontId="2"/>
  </si>
  <si>
    <t>区条例第54条第3項</t>
  </si>
  <si>
    <t>22 運営規程</t>
    <phoneticPr fontId="2"/>
  </si>
  <si>
    <t>区条例第55条</t>
    <phoneticPr fontId="2"/>
  </si>
  <si>
    <t>指定夜間対応型訪問介護事業者は、指定夜間対応型訪問介護事業所ごとに、次に掲げる事業の運営についての重要事項に関する規程を定めているか。</t>
    <phoneticPr fontId="2"/>
  </si>
  <si>
    <t>① 事業の目的及び運営の方針</t>
  </si>
  <si>
    <t>② 従業者の職種、員数及び職務の内容</t>
  </si>
  <si>
    <t>③ 営業日及び営業時間</t>
  </si>
  <si>
    <t>④ 指定夜間対応型訪問介護の内容及び利用料その他の費用の額</t>
    <phoneticPr fontId="2"/>
  </si>
  <si>
    <t>⑤ 通常の事業の実施地域</t>
  </si>
  <si>
    <t>⑥ 緊急時等における対応方法</t>
  </si>
  <si>
    <t>⑦ 合鍵の管理方法及び紛失した場合の対処方法</t>
  </si>
  <si>
    <t>⑧ 虐待の防止のための措置に関する事項</t>
  </si>
  <si>
    <t>⑨ その他運営に関する重要事項</t>
    <phoneticPr fontId="2"/>
  </si>
  <si>
    <t>23 勤務体制の確保等</t>
    <phoneticPr fontId="2"/>
  </si>
  <si>
    <t>区条例第56条第1項</t>
    <phoneticPr fontId="2"/>
  </si>
  <si>
    <t>(1) 指定夜間対応型訪問介護事業者は、利用者に対し適切な指定夜間対応型訪問介護を提供できるよう、指定夜間対応型訪問介護事業所ごとに、夜間対応型訪問介護従業者の勤務の体制を定めているか。</t>
    <phoneticPr fontId="2"/>
  </si>
  <si>
    <t>(2)指定夜間対応型訪問介護事業者は、指定夜間対応型訪問介護事業所ごとに、当該指定夜間対応型訪問介護事業所の訪問介護員等によって定期巡回サービス及び随時訪問サービスを提供しているか。ただし、指定夜間対応型訪問介護事業所が、適切に指定夜間対応型訪問介護を利用者に提供する体制を構築しており、他の指定訪問介護事業所又は指定定期巡回・随時対応型訪問介護看護事業所（以下この条において「指定訪問介護事業所等」という。）との密接な連携を図ることにより当該指定夜間対応型訪問介護事業所の効果的な運営を期待することができる場合であって、利用者の処遇に支障がないときは、区長が地域の実情を勘案し適切と認める範囲内において、指定夜間対応型訪問介護の事業の一部を、当該他の指定訪問介護事業所等の従業者に行わせることができる。</t>
    <phoneticPr fontId="2"/>
  </si>
  <si>
    <t>区条例第56条第2項</t>
    <phoneticPr fontId="2"/>
  </si>
  <si>
    <t>(3) (2)の規定にかかわらず、オペレーションセンターサービスについては、区長が地域の実情を勘案し適切と認める範囲内において、複数の指定夜間対応型訪問介護事業所の間の契約に基づき、当該複数の指定夜間対応型訪問介護事業所が密接な連携を図ることにより、一体的に利用者又はその家族等からの通報を受けているか。</t>
    <phoneticPr fontId="2"/>
  </si>
  <si>
    <t>区条例第56条第3項</t>
  </si>
  <si>
    <t>(4) 指定夜間対応型訪問介護事業者は、訪問介護員等の資質の向上のために、その研修の機会を確保しているか。</t>
    <rPh sb="4" eb="6">
      <t>シテイ</t>
    </rPh>
    <rPh sb="6" eb="8">
      <t>ヤカン</t>
    </rPh>
    <phoneticPr fontId="2"/>
  </si>
  <si>
    <t>区条例第56条第4項</t>
  </si>
  <si>
    <t>(5) 指定夜間対応型訪問介護事業者は、適切な指定夜間対応型訪問介護の提供を確保する観点から、職場において行われる性的な言動又は優越的な関係を背景とした言動であって業務上必要かつ相当な範囲を超えたものにより夜間対応型訪問介護従業者の就業環境が害されることを防止するための方針の明確化等の必要な措置を講じているか。</t>
    <phoneticPr fontId="2"/>
  </si>
  <si>
    <t>区条例第56条第5項</t>
  </si>
  <si>
    <t>24 業務継続計画の策定等</t>
    <phoneticPr fontId="2"/>
  </si>
  <si>
    <t>区条例第59条準用
（区条例第32条の2第１項）</t>
    <rPh sb="20" eb="21">
      <t>ダイ</t>
    </rPh>
    <rPh sb="22" eb="23">
      <t>コウ</t>
    </rPh>
    <phoneticPr fontId="2"/>
  </si>
  <si>
    <t>(1)指定夜間対応型訪問介護事業者は、感染症又は非常災害の発生時において、利用者に対する指定夜間対応型訪問介護の提供を継続的に実施し、及び非常時の体制における早期の業務再開を図るための計画（以下「業務継続計画」という。）を策定し、当該業務継続計画に従い必要な措置を講じているか。</t>
    <rPh sb="22" eb="23">
      <t>マタ</t>
    </rPh>
    <rPh sb="31" eb="32">
      <t>ジ</t>
    </rPh>
    <phoneticPr fontId="2"/>
  </si>
  <si>
    <t>(2)指定夜間対応型訪問介護事業者は、指定夜間対応型訪問介護従業者に対し、業務継続計画について周知するとともに、必要な研修及び訓練を定期的に実施しているか。</t>
    <phoneticPr fontId="2"/>
  </si>
  <si>
    <t>区条例第59条準用
（区条例第32条の2第2項）</t>
    <phoneticPr fontId="2"/>
  </si>
  <si>
    <t>(3)指定夜間対応型訪問介護事業者は、定期的に業務継続計画の見直しを行い、必要に応じて業務継続計画の変更を行っているか。</t>
    <phoneticPr fontId="2"/>
  </si>
  <si>
    <t>区条例第59条準用
（区条例第32条の2第3項）</t>
    <phoneticPr fontId="2"/>
  </si>
  <si>
    <t>25 衛生管理等</t>
    <phoneticPr fontId="2"/>
  </si>
  <si>
    <t>区条例第59条準用
（区条例第33条第1項）</t>
    <phoneticPr fontId="2"/>
  </si>
  <si>
    <t>(1)指定夜間対応型訪問介護事業者は、夜間対応型訪問介護従業者の清潔の保持及び健康状態について、必要な管理を行っているか。</t>
    <phoneticPr fontId="2"/>
  </si>
  <si>
    <t>(2)指定夜間対応型訪問介護事業者は、指定夜間対応型訪問介護事業所の設備及び備品等について、衛生的な管理に努めているか。</t>
    <phoneticPr fontId="2"/>
  </si>
  <si>
    <t>区条例第59条準用
（区条例第33条第2項）</t>
    <phoneticPr fontId="2"/>
  </si>
  <si>
    <t>(3)指定夜間対応型訪問介護事業者は、当該指定夜間対応型訪問介護事業所において感染症が発生し、又はまん延しないように、以下に掲げる措置を講じているか。</t>
    <rPh sb="19" eb="21">
      <t>トウガイ</t>
    </rPh>
    <phoneticPr fontId="2"/>
  </si>
  <si>
    <t>区条例第59条準用
（区条例第33条第3項）</t>
    <phoneticPr fontId="2"/>
  </si>
  <si>
    <t>①当該指定夜間対応型訪問介護事業所における感染症の予防及びまん延の防止のための対策を検討する委員会（テレビ電話装置その他の情報通信機器（以下「テレビ電話装置等」という。）を活用して行うことができるものとする。）をおおむね６月に１回以上開催するとともに、その結果について、夜間対応型訪問介護従業者に周知徹底を図っているか。</t>
    <rPh sb="1" eb="3">
      <t>トウガイ</t>
    </rPh>
    <phoneticPr fontId="2"/>
  </si>
  <si>
    <t>区条例第59条準用
（区条例第33条第3項第1号）</t>
    <rPh sb="21" eb="22">
      <t>ダイ</t>
    </rPh>
    <rPh sb="23" eb="24">
      <t>ゴウ</t>
    </rPh>
    <phoneticPr fontId="2"/>
  </si>
  <si>
    <t>②当該指定夜間対応型訪問介護事業所における感染症の予防及びまん延の防止のための指針を整備しているか。</t>
    <rPh sb="1" eb="3">
      <t>トウガイ</t>
    </rPh>
    <phoneticPr fontId="2"/>
  </si>
  <si>
    <t>区条例第59条準用
（区条例第33条第3項第2号）</t>
    <phoneticPr fontId="2"/>
  </si>
  <si>
    <t>③当該指定夜間対応型訪問介護事業所において、夜間対応型訪問介護従業者に対し、感染症の予防及びまん延の防止のための研修及び訓練を定期的に実施しているか。</t>
    <rPh sb="1" eb="3">
      <t>トウガイ</t>
    </rPh>
    <phoneticPr fontId="2"/>
  </si>
  <si>
    <t>区条例第59条準用
（区条例第33条第3項第3号）</t>
    <phoneticPr fontId="2"/>
  </si>
  <si>
    <t>26 掲示</t>
    <phoneticPr fontId="2"/>
  </si>
  <si>
    <t>区条例第59条準用
（区条例第34条第1項）</t>
    <phoneticPr fontId="2"/>
  </si>
  <si>
    <t>(1)指定夜間対応型訪問介護事業者は、指定夜間対応型訪問介護事業所の見やすい場所に、運営規程の概要、夜間対応型訪問介護従業者の勤務の体制その他の利用申込者のサービスの選択に資すると認められる重要事項を掲示しているか。</t>
    <phoneticPr fontId="2"/>
  </si>
  <si>
    <t>(2)指定夜間対応型訪問介護事業者は、重要事項を記載した書面を当該指定夜間対応型訪問介護事業所に備え付け、かつ、これをいつでも関係者に自由に閲覧させることにより、(1)の規定による掲示に代えることができる。</t>
    <phoneticPr fontId="2"/>
  </si>
  <si>
    <t>区条例第59条準用
（区条例第34条第2項）</t>
    <phoneticPr fontId="2"/>
  </si>
  <si>
    <t>(3)指定夜間対応型訪問介護事業者は、原則として、重要事項をウェブサイトに掲載しているか。</t>
    <phoneticPr fontId="2"/>
  </si>
  <si>
    <t>区条例第59条準用
（区条例第34条第3項）</t>
  </si>
  <si>
    <t>27 秘密保持等</t>
    <phoneticPr fontId="2"/>
  </si>
  <si>
    <t>区条例第59条準用
（区条例第35条第1項）</t>
    <phoneticPr fontId="2"/>
  </si>
  <si>
    <t>(1) 指定夜間対応型訪問介護事業所の従業者は、正当な理由がなく、その業務上知り得た利用者又はその家族の秘密を漏らしていないか。</t>
    <phoneticPr fontId="2"/>
  </si>
  <si>
    <t>(2) 指定夜間対応型訪問介護事業者は、当該指定夜間対応型訪問介護事業所の従業者であった者が、正当な理由がなく、その業務上知り得た利用者又はその家族の秘密を漏らすことがないよう、必要な措置を講じているか。</t>
    <phoneticPr fontId="2"/>
  </si>
  <si>
    <t>区条例第59条準用
（区条例第35条第2項）</t>
    <phoneticPr fontId="2"/>
  </si>
  <si>
    <t>(3) 指定夜間対応型訪問介護事業者は、サービス担当者会議等において、利用者の個人情報を用いる場合は利用者の同意を、利用者の家族の個人情報を用いる場合は当該家族の同意を、あらかじめ文書により得ているか。</t>
    <phoneticPr fontId="2"/>
  </si>
  <si>
    <t>区条例第59条準用
（区条例第35条第3項）</t>
    <phoneticPr fontId="2"/>
  </si>
  <si>
    <t>28 広告</t>
    <phoneticPr fontId="2"/>
  </si>
  <si>
    <t>区条例第59条準用
（区条例第36条）</t>
    <phoneticPr fontId="2"/>
  </si>
  <si>
    <t>指定夜間対応型訪問介護事業者は、指定夜間対応型訪問介護事業所について広告をする場合においては、その内容が虚偽又は誇大なものとなっていないか。</t>
    <phoneticPr fontId="2"/>
  </si>
  <si>
    <t>29 指定居宅介護支援事業者に対する利益供与の禁止</t>
  </si>
  <si>
    <t>区条例第59条準用
（区条例第37条）</t>
    <phoneticPr fontId="2"/>
  </si>
  <si>
    <t>指定夜間対応型訪問介護事業者は、指定居宅介護支援事業者又はその従業者に対し、利用者に特定の事業者によるサービスを利用させることの対償として、金品その他の財産上の利益を供与していないか。</t>
  </si>
  <si>
    <t>30 苦情処理</t>
    <phoneticPr fontId="2"/>
  </si>
  <si>
    <t>区条例第59条準用
（区条例第38条第1項）</t>
    <phoneticPr fontId="2"/>
  </si>
  <si>
    <t>(1) 指定夜間対応型訪問介護事業者は、提供した指定夜間対応型訪問介護に係る利用者及びその家族からの苦情に迅速かつ適切に対応するために、苦情を受け付けるための窓口を設置する等の必要な措置を講じているか。</t>
    <phoneticPr fontId="2"/>
  </si>
  <si>
    <t>具体的には、相談窓口、苦情処理の体制及び手順等当該事業所における苦情を処理するために講ずる措置の概要について明らかにし、利用申込者又はその家族にサービスの内容を説明する文書に苦情に対する対応の内容についても併せて記載するとともに、事業所に掲示し、かつ、ウェブサイトに掲載しているか。</t>
    <rPh sb="133" eb="135">
      <t>ケイサイ</t>
    </rPh>
    <phoneticPr fontId="2"/>
  </si>
  <si>
    <t>平18老計発0331004･老振発0331004･老老発0331017第3の一の4(28)準用</t>
    <rPh sb="38" eb="39">
      <t>イチ</t>
    </rPh>
    <rPh sb="45" eb="47">
      <t>ジュンヨウ</t>
    </rPh>
    <phoneticPr fontId="2"/>
  </si>
  <si>
    <t>(2) 指定夜間対応型訪問介護事業者は、(1)の苦情を受け付けた場合には、当該苦情の内容等を記録しているか。</t>
    <phoneticPr fontId="2"/>
  </si>
  <si>
    <t>区条例第59条準用
（区条例第38条第2項）</t>
    <phoneticPr fontId="2"/>
  </si>
  <si>
    <t>(3) 指定夜間対応型訪問介護事業者は、提供した指定夜間対応型訪問介護に関し、法第23条の規定により区が行う文書その他の物件の提出若しくは提示の求め又は区の職員からの質問若しくは照会に応じ、及び利用者からの苦情に関して区が行う調査に協力するとともに、区から指導又は助言を受けた場合においては、当該指導又は助言に従って必要な改善を行っているか。</t>
    <phoneticPr fontId="2"/>
  </si>
  <si>
    <t>区条例第59条準用
（区条例第38条第3項）</t>
    <phoneticPr fontId="2"/>
  </si>
  <si>
    <t>(4) 指定夜間対応型訪問介護事業者は、区からの求めがあった場合には、(3)の改善の内容を区に報告しているか。</t>
    <phoneticPr fontId="2"/>
  </si>
  <si>
    <t>区条例第59条準用
（区条例第38条第4項）</t>
  </si>
  <si>
    <t>(5) 指定夜間対応型訪問介護事業者は、提供した指定夜間対応型訪問介護に係る利用者からの苦情に関して国民健康保険団体連合会が行う法第176条第1項第3号の調査に協力するとともに、国民健康保険団体連合会から同号の指導又は助言を受けた場合においては、当該指導又は助言に従って必要な改善を行っているか。</t>
    <phoneticPr fontId="2"/>
  </si>
  <si>
    <t>区条例第59条準用
（区条例第38条第5項）</t>
  </si>
  <si>
    <t>(6) 指定夜間対応型訪問介護事業者は、国民健康保険団体連合会からの求めがあった場合には、(5)の改善の内容を国民健康保険団体連合会に報告しているか。</t>
    <phoneticPr fontId="2"/>
  </si>
  <si>
    <t>区条例第59条準用
（区条例第38条第6項）</t>
  </si>
  <si>
    <t>31 地域との連携等</t>
    <phoneticPr fontId="2"/>
  </si>
  <si>
    <t>区条例第57条第1項</t>
    <phoneticPr fontId="2"/>
  </si>
  <si>
    <t>(1) 指定夜間対応型訪問介護事業者は、その事業の運営に当たっては、提供した指定夜間対応型訪問介護に関する利用者からの苦情に関して区等が派遣する者が相談及び援助を行う事業その他の区が実施する事業に協力するよう努めているか。</t>
    <phoneticPr fontId="2"/>
  </si>
  <si>
    <t>(2) 指定夜間対応型訪問介護事業者は、指定夜間対応型訪問介護事業所の所在する建物と同一の建物に居住する利用者に対して指定夜間対応型訪問介護を提供する場合には、当該建物に居住する利用者以外の者に対しても指定夜間対応型訪問介護の提供を行うよう努めているか。</t>
    <phoneticPr fontId="2"/>
  </si>
  <si>
    <t>区条例第57条第2項</t>
    <phoneticPr fontId="2"/>
  </si>
  <si>
    <t>32 事故発生時の対応</t>
    <phoneticPr fontId="2"/>
  </si>
  <si>
    <t>区条例第59条準用
（区条例第40条第1項）</t>
    <phoneticPr fontId="2"/>
  </si>
  <si>
    <t>(1) 指定夜間対応型訪問介護事業者は、利用者に対する指定夜間対応型訪問介護の提供により事故が発生した場合は、区、当該利用者の家族、当該利用者に係る指定居宅介護支援事業者等に連絡を行うとともに、必要な措置を講じているか。</t>
  </si>
  <si>
    <t>(2) 指定夜間対応型訪問介護事業者は、(1)の事故の状況及び事故に際して採った処置について記録しているか。</t>
    <phoneticPr fontId="2"/>
  </si>
  <si>
    <t>区条例第59条準用
（区条例第40条第2項）</t>
    <phoneticPr fontId="2"/>
  </si>
  <si>
    <t>(3) 指定夜間対応型訪問介護事業者は、利用者に対する指定夜間対応型訪問介護の提供により賠償すべき事故が発生した場合は、損害賠償を速やかに行っているか。</t>
    <phoneticPr fontId="2"/>
  </si>
  <si>
    <t>区条例第59条準用
（区条例第40条第3項）</t>
    <phoneticPr fontId="2"/>
  </si>
  <si>
    <t>(4) 指定夜間対応型訪問介護事業者は、事故が生じた際にはその原因を解明し、再発生を防ぐための対策を講じているか。</t>
    <phoneticPr fontId="2"/>
  </si>
  <si>
    <t>平18老計発0331004･老振発0331004･老老発0331017第3の一の4(30)③準用</t>
    <rPh sb="46" eb="48">
      <t>ジュンヨウ</t>
    </rPh>
    <phoneticPr fontId="2"/>
  </si>
  <si>
    <t>33 虐待の防止</t>
    <phoneticPr fontId="2"/>
  </si>
  <si>
    <t>区条例第59条準用
（区条例第40条の2）</t>
    <rPh sb="17" eb="18">
      <t>ジョウ</t>
    </rPh>
    <phoneticPr fontId="2"/>
  </si>
  <si>
    <t xml:space="preserve">  指定夜間対応型訪問介護事業者は、虐待の発生又はその再発を防止するため、以下に掲げる措置を講じているか。</t>
    <phoneticPr fontId="2"/>
  </si>
  <si>
    <t>①当該指定夜間対応型訪問介護事業所における虐待の防止のための対策を検討する委員会（テレビ電話装置等を活用して行うことができるものとする。）を定期的に開催するとともに、その結果について、  夜間対応型訪問介護従業者に周知徹底を図っているか。</t>
    <rPh sb="1" eb="3">
      <t>トウガイ</t>
    </rPh>
    <phoneticPr fontId="2"/>
  </si>
  <si>
    <t>区条例第59条準用
（区条例第40条の2第1号）</t>
    <rPh sb="20" eb="21">
      <t>ダイ</t>
    </rPh>
    <rPh sb="22" eb="23">
      <t>ゴウ</t>
    </rPh>
    <phoneticPr fontId="2"/>
  </si>
  <si>
    <t>②当該指定夜間対応型訪問介護事業所における虐待の防止のための指針を整備しているか。</t>
    <phoneticPr fontId="2"/>
  </si>
  <si>
    <t>区条例第59条準用
（区条例第40条の2第2号）</t>
    <phoneticPr fontId="2"/>
  </si>
  <si>
    <t>③当該指定夜間対応型訪問介護事業所において、夜間対応型訪問介護従業者に対し、虐待の防止のための研修を定期的に実施しているか。</t>
    <phoneticPr fontId="2"/>
  </si>
  <si>
    <t>区条例第59条準用
（区条例第40条の2第3号）</t>
    <phoneticPr fontId="2"/>
  </si>
  <si>
    <t>④前３号に掲げる措置を適切に実施するための担当者を置いているか。</t>
    <phoneticPr fontId="2"/>
  </si>
  <si>
    <t>区条例第59条準用
（区条例第40条の2第4号）</t>
    <phoneticPr fontId="2"/>
  </si>
  <si>
    <t>34 会計の区分</t>
    <phoneticPr fontId="2"/>
  </si>
  <si>
    <t>区条例第59条準用
（区条例第41条）</t>
    <phoneticPr fontId="2"/>
  </si>
  <si>
    <t>(1) 指定夜間対応型訪問介護事業者は、指定夜間対応型訪問介護事業所ごとに経理を区分するとともに、指定夜間対応型訪問介護の事業の会計とその他の事業の会計を区分しているか。</t>
    <rPh sb="17" eb="18">
      <t>シャ</t>
    </rPh>
    <rPh sb="49" eb="51">
      <t>シテイ</t>
    </rPh>
    <phoneticPr fontId="2"/>
  </si>
  <si>
    <t>(2) 具体的な会計処理の方法等については、別に通知された「指定介護老人福祉施設等に係る会計処理等の取扱いについて」及び「介護保険の給付対象事業における会計の区分について」によるものであるか。</t>
    <phoneticPr fontId="2"/>
  </si>
  <si>
    <t>平18老計発0331004･老振発0331004･老老発0331017第3の一の4(32)準用</t>
    <rPh sb="45" eb="47">
      <t>ジュンヨウ</t>
    </rPh>
    <phoneticPr fontId="2"/>
  </si>
  <si>
    <t>35 記録の整備</t>
    <phoneticPr fontId="2"/>
  </si>
  <si>
    <t>区条例第58条第1項</t>
    <phoneticPr fontId="2"/>
  </si>
  <si>
    <t>(1) 指定夜間対応型訪問介護事業者は、従業者、設備、備品及び会計に関する諸記録を整備しているか。</t>
    <phoneticPr fontId="2"/>
  </si>
  <si>
    <t>(2) 指定夜間対応型訪問介護事業者は、利用者に対する指定夜間対応型訪問介護の提供に関する次の各号に掲げる記録を整備し、その完結の日から５年間保存しているか。</t>
    <phoneticPr fontId="2"/>
  </si>
  <si>
    <t>区条例第58条第2項</t>
    <phoneticPr fontId="2"/>
  </si>
  <si>
    <t>　① 夜間対応型訪問介護計画</t>
    <phoneticPr fontId="2"/>
  </si>
  <si>
    <t>　② 提供した具体的なサービスの内容等の記録</t>
    <phoneticPr fontId="2"/>
  </si>
  <si>
    <t>　③ 身体的拘束等の態様及び時間、その際の利用者の心身の状況並び
   に緊急やむを得ない理由の記録</t>
    <phoneticPr fontId="2"/>
  </si>
  <si>
    <t>　④ 区への通知に係る記録</t>
    <phoneticPr fontId="2"/>
  </si>
  <si>
    <t>　⑤ 苦情の内容等の記録</t>
    <phoneticPr fontId="2"/>
  </si>
  <si>
    <t>　⑥ 事故の状況及び事故に際して採った処置についての記録</t>
    <phoneticPr fontId="2"/>
  </si>
  <si>
    <t>五　変更届</t>
    <rPh sb="0" eb="1">
      <t>ゴ</t>
    </rPh>
    <phoneticPr fontId="2"/>
  </si>
  <si>
    <t>１ 変更の届出等</t>
  </si>
  <si>
    <t>法第78条の5第1項</t>
  </si>
  <si>
    <t>(1) 事業者は、当該指定に係る事業所の名称及び所在地その他厚生労働省令で定める事項に変更があったとき、又は休止した当該サービスの事業を再開したときは、厚生労働省令で定めるところにより、十日以内に、その旨を区に届け出ているか。</t>
  </si>
  <si>
    <t>施行規則第131条の13</t>
  </si>
  <si>
    <t>(2) 事業者は、当該事業を廃止し、又は休止しようとするときは、厚生労働省令で定めるところにより、その廃止又は休止の日の一月前までに、その旨を区長に届け出ているか。</t>
  </si>
  <si>
    <t>法第78条の5第2項</t>
  </si>
  <si>
    <t>六　介護給付費の算及び取扱い</t>
    <rPh sb="0" eb="1">
      <t>ロク</t>
    </rPh>
    <phoneticPr fontId="2"/>
  </si>
  <si>
    <t>１ 基本的事項</t>
  </si>
  <si>
    <t>(1) 夜間対応型訪問介護事業に要する費用の額は、平成18年厚労省告示第126号の別表「指定地域密着型サービス介護給付費単位数表」により算定しているか。ただし、夜間対応型訪問介護事業者が夜間対応型訪問介護事業所ごとに所定単位数より低い単位数を設定する旨を、区に事前に届出を行った場合は、この限りではない。</t>
    <phoneticPr fontId="2"/>
  </si>
  <si>
    <t>平18厚労告126の一
平12老企39</t>
    <phoneticPr fontId="2"/>
  </si>
  <si>
    <t>(2) 夜間対応型訪問介護事業に要する費用の額は、平成27年厚生労働省告示第93号の「厚生労働大臣が定める1単位の単価」に別表に定める単位数を乗じて算定しているか。</t>
    <phoneticPr fontId="2"/>
  </si>
  <si>
    <t>平18厚労告126の二</t>
  </si>
  <si>
    <t>なお、法第42条の2第4項の規定に基づき、厚生労働大臣が定める基準により算定した額の範囲内で、区が通常の報酬よりも高い報酬（市町村独自報酬）を算定している場合は、区が定める単位数を、平成18年厚労省告示第126号の別表「指定地域密着型サービス介護給付費単位数表」の所定単位数に加算して得た単位数を用いて算定するものとする。</t>
  </si>
  <si>
    <t>平27厚労告93</t>
  </si>
  <si>
    <t>平18老計発0331005・老振発0331005・老老発0331018第2の1(11)</t>
    <phoneticPr fontId="2"/>
  </si>
  <si>
    <t>平24厚労告119</t>
  </si>
  <si>
    <t>(3)1単位の単価に単位数を乗じて得た額に1円未満の端数があるときは、その端数金額は切り捨てて計算しているか。</t>
  </si>
  <si>
    <t>平18厚労告126の三</t>
  </si>
  <si>
    <t>六　介護給付費の算及び取扱い</t>
    <phoneticPr fontId="2"/>
  </si>
  <si>
    <t>２ 基本単位の算定について</t>
  </si>
  <si>
    <t>平18老計発0331005・老振発0331005・老老発0331018第2の3(1)</t>
    <phoneticPr fontId="2"/>
  </si>
  <si>
    <t>夜間対応型訪問介護費（Ⅰ）
  オペレーションセンターサービスに相当する部分のみを基本夜間対応型訪問介護費として１月当たりの定額とする一方、定期巡回サービス及び随時訪問サービスについては出来高としたものである。基本夜間対応型訪問介護費については、夜間対応型訪問介護を利用する者すべてについて、定期巡回サービス又は随時訪問サービスの利用の有無を問わず算定することができる。また、定期巡回サービス費及び随時訪問サービス費については、サービス提供の時間帯、１回当たりの時間の長短、具体的なサービスの内容等にかかわらず、１回の訪問ごとに所定の単位数を算定することとなる。
オペレーションセンターを設置する事業所については夜間対応型訪問介護費(Ⅰ)又は(Ⅱ)を選択することができることとしている。</t>
    <phoneticPr fontId="2"/>
  </si>
  <si>
    <t>夜間対応型訪問介護費（Ⅱ）
  定期巡回サービス、オペレーションセンターサービス及び随時訪問サービスを全て包括して１月当たりの定額としたものである。
オペレーションセンターを設置しない事業所については夜間対応型訪問介護費(Ⅱ)を算定することとなる。</t>
    <phoneticPr fontId="2"/>
  </si>
  <si>
    <t>３　２人の訪問介護員等による夜間対応型訪問介護の取扱い等</t>
    <phoneticPr fontId="2"/>
  </si>
  <si>
    <t>平18老計発0331005・老振発0331005・老老発0331018第2の3(2)</t>
    <phoneticPr fontId="2"/>
  </si>
  <si>
    <t xml:space="preserve">  ２人の訪問介護員等による夜間対応型訪問介護について、随時訪問サービス費(Ⅱ)が算定される場合のうち、厚生労働大臣が定める夜間対応型訪問介護費にかかる単位数(平成18年厚生省告示第２６３号)別表４の注イの場合としては、体重が重い利用者に排泄介助等の重介護を内容とする訪問介護を提供する場合等が該当し、注ハの場合としては、利用者の心身の状況等により異なるが、１つの目安としては１月以上定期巡回サービス又は随時訪問サービスを提供していない者からの通報を受けて随時訪問サービスを行う場合が該当するものであること。したがって、単に安全確保のために２人の訪問介護員等によるサービス提供を行った場合は、利用者側の希望により利用者や家族の同意を得て行った場合を除き、随時訪問サービス費(Ⅱ)は算定していないか。</t>
    <phoneticPr fontId="2"/>
  </si>
  <si>
    <t>４　月途中からの利用開始又は月途中での利用終了の場合</t>
    <phoneticPr fontId="2"/>
  </si>
  <si>
    <t>平18老計発0331005・老振発0331005・老老発0331018第2の3(3)</t>
    <phoneticPr fontId="2"/>
  </si>
  <si>
    <t>①夜間対応型訪問介護費(Ⅰ)を算定する場合については、月途中からの利用開始又は月途中での利用終了の場合には、基本夜間対応型訪問介護費に係る所定単位数を日割り計算して得た単数を算定しているか。</t>
    <rPh sb="65" eb="66">
      <t>ヒ</t>
    </rPh>
    <rPh sb="67" eb="68">
      <t>カカ</t>
    </rPh>
    <rPh sb="69" eb="71">
      <t>ショテイ</t>
    </rPh>
    <rPh sb="71" eb="73">
      <t>タンイ</t>
    </rPh>
    <rPh sb="73" eb="74">
      <t>スウ</t>
    </rPh>
    <rPh sb="82" eb="83">
      <t>エ</t>
    </rPh>
    <rPh sb="84" eb="86">
      <t>タンスウ</t>
    </rPh>
    <rPh sb="87" eb="89">
      <t>サンテイ</t>
    </rPh>
    <phoneticPr fontId="2"/>
  </si>
  <si>
    <t>②夜間対応型訪問介護費(Ⅱ)を算定する場合については、月途中からの利用開始又は月途中での利用終了の場合には、所定単位数を日割り計算して得た単位数を算定しているか。</t>
    <phoneticPr fontId="2"/>
  </si>
  <si>
    <t>５　夜間対応型訪問介護と通常の訪問介護の併用</t>
    <phoneticPr fontId="2"/>
  </si>
  <si>
    <t>平18老計発0331005・老振発0331005・老老発0331018第2の3(4)</t>
    <phoneticPr fontId="2"/>
  </si>
  <si>
    <t>①夜間対応型訪問介護費(Ⅰ)を算定する事業所を利用している者については、夜間対応型訪問介護費(Ⅰ)における定期巡回サービス及び随時訪問サービスは出来高による算定であることから、他の訪問介護事業所のサービスを利用していた場合でも、当該夜間対応型訪問介護事業所における定期巡回サービス費又は随時訪問サービス費及び他の訪問介護事業所における訪問介護費の算定をともに行うことが可能である。</t>
    <rPh sb="53" eb="57">
      <t>テイキジュンカイ</t>
    </rPh>
    <rPh sb="61" eb="62">
      <t>オヨ</t>
    </rPh>
    <rPh sb="63" eb="65">
      <t>ズイジ</t>
    </rPh>
    <rPh sb="65" eb="67">
      <t>ホウモン</t>
    </rPh>
    <phoneticPr fontId="2"/>
  </si>
  <si>
    <t>②夜間対応型訪問介護費(Ⅱ)を算定する事業所においては、定期巡回サービスを含めて１月当たりの包括報酬であることから、当該夜間対応型訪問介護事業所の営業日及び営業時間において他の訪問介護事業所のサービスを利用していた場合は、当該他の訪問介護事業所における訪問介護費を算定していないか。</t>
    <rPh sb="73" eb="75">
      <t>エイギョウ</t>
    </rPh>
    <rPh sb="75" eb="76">
      <t>ビ</t>
    </rPh>
    <rPh sb="76" eb="77">
      <t>オヨ</t>
    </rPh>
    <rPh sb="78" eb="80">
      <t>エイギョウ</t>
    </rPh>
    <rPh sb="80" eb="82">
      <t>ジカン</t>
    </rPh>
    <rPh sb="107" eb="109">
      <t>バアイ</t>
    </rPh>
    <phoneticPr fontId="2"/>
  </si>
  <si>
    <t>６　高齢者虐待防止措置未実施減算</t>
    <phoneticPr fontId="2"/>
  </si>
  <si>
    <t>平18厚告126別表の2 注 2</t>
    <phoneticPr fontId="2"/>
  </si>
  <si>
    <t xml:space="preserve">  別に厚生労働大臣が定める基準を満たさない場合は、高齢者虐待防止措置未実施減算として、所定単位数の100分の１に相当する単位数を所定単位数から減算しているか。</t>
    <phoneticPr fontId="2"/>
  </si>
  <si>
    <t xml:space="preserve">  高齢者虐待防止措置未実施減算については、事業所において高齢者虐待が発生した場合ではなく、地域密着型サービス基準第３条の３８の２に規定する措置を講じていない場合に、利用者全員について所定単位数から減算することとなる。</t>
    <phoneticPr fontId="2"/>
  </si>
  <si>
    <t xml:space="preserve">  具体的には①高齢者虐待防止のための対策を検討する委員会を定期的に開催していない②高齢者虐待防止のための指針を整備していない③高齢者虐待防止のための年１回以上の研修を実施していない又は高齢者虐待防止措置を適正に実施するための担当者を置いていない事実が生じた場合、速やかに改善計画を区長に提出した後、事実が生じた月から３月後に改善計画に基づく改善状況を区長に報告することとし、事実が生じた月の翌月から改善が認められた月までの間について、利用者全員について所定単位数から減算することとする。</t>
    <rPh sb="141" eb="142">
      <t>ク</t>
    </rPh>
    <rPh sb="176" eb="177">
      <t>ク</t>
    </rPh>
    <phoneticPr fontId="2"/>
  </si>
  <si>
    <t>７　業務継続計画未策定減算</t>
    <phoneticPr fontId="2"/>
  </si>
  <si>
    <t>平18厚告126別表の2 注 3</t>
    <phoneticPr fontId="2"/>
  </si>
  <si>
    <t xml:space="preserve">  別に厚生労働大臣が定める基準を満たさない場合は、業務継続計画未策定減算として、所定単位数の 100 分の１に相当する単位数を所定単位数から減算しているか。</t>
    <phoneticPr fontId="2"/>
  </si>
  <si>
    <t xml:space="preserve">  業務継続計画未策定減算については地域密着型サービス基準第３条の３０の２第１項に規定する基準を満たさない事実が生じた場合に、その翌月（基準を満たさない事実が生じた日が月の初日である場合は当該月）から基準に満たない状況が解消されるに至った月まで、当該事業所の利用者全員について、所定単位数から減算することとする。 </t>
    <phoneticPr fontId="2"/>
  </si>
  <si>
    <t>８　２４時間通報対応加算</t>
    <phoneticPr fontId="2"/>
  </si>
  <si>
    <t>平18厚告126別表の2 注 4</t>
    <phoneticPr fontId="2"/>
  </si>
  <si>
    <t xml:space="preserve">  夜間対応型訪問介護費(Ⅰ)について、別に厚生労働大臣が定める基準に適合しているものとして、電子情報処理組織を使用する方法により、区長に対し、老健局長が定める様式による届出を行った指定夜間対応型訪問介護事業所が日中においてオペレーションセンターサービス(指定地域密着型サービス基準第5条第1項に規定するオペレーションセンターサービスをいう。)を行う場合は、24時間通報対応加算として、1月につき610単位を所定単位数に加算しているか。</t>
    <rPh sb="66" eb="67">
      <t>ク</t>
    </rPh>
    <phoneticPr fontId="2"/>
  </si>
  <si>
    <t>９　同一建物若しくは隣接する敷地内の建物の減算</t>
    <phoneticPr fontId="2"/>
  </si>
  <si>
    <t>平18厚告126別表の2 注 5</t>
    <phoneticPr fontId="2"/>
  </si>
  <si>
    <t xml:space="preserve">  事業所の所在する建物と同一の敷地内若しくは隣接する敷地内の建物若しくは指定夜間対応型訪問介護事業所と同一建物に居住する利用者（指定夜間対応型訪問介護事業所における１月当たりの利用者が同一敷地内建物等に 50 人以上居住する建物に居住する利用者を除く。）又は指定夜間対応型訪問介護事業所事業所における１月当たりの利用者が同一の建物に20人以上居住する建物（同一敷地内建物等を除く。）に居住する利用者に対して指定夜間対応型訪問介護を行った場合に、夜間対応型訪問介護事業者費(Ⅰ)については、定期巡回サービス又は随時訪問サービスを行った際に算定する所定単位数の 100 分の 90 に相当する単位数を算定を、夜間対応型訪問介護事業者費(Ⅱ)については、所定単位数の 100 分の 90 に相当する単位数を算定し、指定夜間対応型訪問介護事業所における 1 月当たりの利用者が同一敷地内建物等に 50 人以上居住する建物に居住する利用者に対して、指定夜間対応型訪問介護を行った場合に、夜間対応型訪問介護事業者費(Ⅰ)については、定期巡回サービス又は随時訪問サービスを行った際に算定する所定単位数の 100 分の 85 に相当する単位数を、夜間対応型訪問介護事業者費(Ⅱ)については、所定単位数の 100 分の 85 に相当する単位数を算定しているか。</t>
    <rPh sb="128" eb="129">
      <t>マタ</t>
    </rPh>
    <rPh sb="141" eb="144">
      <t>ジギョウショ</t>
    </rPh>
    <rPh sb="144" eb="147">
      <t>ジギョウショ</t>
    </rPh>
    <rPh sb="152" eb="153">
      <t>ツキ</t>
    </rPh>
    <rPh sb="153" eb="154">
      <t>ア</t>
    </rPh>
    <rPh sb="157" eb="160">
      <t>リヨウシャ</t>
    </rPh>
    <rPh sb="161" eb="163">
      <t>ドウイツ</t>
    </rPh>
    <rPh sb="164" eb="166">
      <t>タテモノ</t>
    </rPh>
    <rPh sb="188" eb="189">
      <t>ノゾ</t>
    </rPh>
    <rPh sb="193" eb="195">
      <t>キョジュウ</t>
    </rPh>
    <rPh sb="197" eb="199">
      <t>リヨウ</t>
    </rPh>
    <rPh sb="199" eb="200">
      <t>シャ</t>
    </rPh>
    <rPh sb="201" eb="202">
      <t>タイ</t>
    </rPh>
    <rPh sb="253" eb="254">
      <t>マタ</t>
    </rPh>
    <rPh sb="264" eb="265">
      <t>オコナ</t>
    </rPh>
    <rPh sb="267" eb="268">
      <t>サイ</t>
    </rPh>
    <rPh sb="269" eb="271">
      <t>サンテイ</t>
    </rPh>
    <phoneticPr fontId="2"/>
  </si>
  <si>
    <t>平18-0331005 第2の3の(7)</t>
    <phoneticPr fontId="2"/>
  </si>
  <si>
    <t>１０ 認知症専門ケア加算</t>
    <phoneticPr fontId="2"/>
  </si>
  <si>
    <t>平18厚労告126別表の2のハ</t>
    <phoneticPr fontId="2"/>
  </si>
  <si>
    <t xml:space="preserve">  別に厚生労働大臣が定める基準に適合しているものとして、電子情報処理組織を使用する方法により、区長に対し、老健局長が定める様式による届出を行った指定夜間対応型訪問介護事業所において、別に厚生労働大臣が定める者に対して専門的な認知症ケアを行った場合は、当該基準に掲げる区分に従い、夜間対応型訪問介護費(Ⅰ)については定期巡回サービス又は随時訪問サービスを行った際に１日につき、夜間対応型訪問介護費(Ⅱ)については１月につき、次に掲げる所定単位数を加算しているか。 </t>
    <rPh sb="207" eb="208">
      <t>ツキ</t>
    </rPh>
    <phoneticPr fontId="2"/>
  </si>
  <si>
    <t xml:space="preserve">  ただし、次に掲げるいずれかの加算を算定している場合においては、次に掲げるその他の加算は算定しない。</t>
    <phoneticPr fontId="2"/>
  </si>
  <si>
    <t>(１)夜間対応型訪問介護費(Ⅰ)を算定している場合</t>
    <phoneticPr fontId="2"/>
  </si>
  <si>
    <t>① 認知症専門ケア加算(Ⅰ)  3単位</t>
    <phoneticPr fontId="2"/>
  </si>
  <si>
    <t>② 認知症専門ケア加算(Ⅱ)  4単位</t>
    <phoneticPr fontId="2"/>
  </si>
  <si>
    <t>(２)夜間対応型訪問介護費(Ⅱ)を算定している場合</t>
    <phoneticPr fontId="2"/>
  </si>
  <si>
    <t>① 認知症専門ケア加算(Ⅰ)  90単位</t>
    <phoneticPr fontId="2"/>
  </si>
  <si>
    <t>② 認知症専門ケア加算(Ⅱ)  120単位</t>
    <phoneticPr fontId="2"/>
  </si>
  <si>
    <t xml:space="preserve">①認知症専門ケア加算(Ⅰ) </t>
  </si>
  <si>
    <t>平27厚労告95の三の四</t>
    <phoneticPr fontId="2"/>
  </si>
  <si>
    <t xml:space="preserve"> 次に掲げる基準のいずれにも適合すること。 </t>
  </si>
  <si>
    <t xml:space="preserve"> ア 事業所における利用者の総数のうち、周囲の者による日常生活に対する注意を必要とする認知症の者（以下「対象者」。）の占める割合が２分の１以上であること。 </t>
    <rPh sb="38" eb="40">
      <t>ヒツヨウ</t>
    </rPh>
    <phoneticPr fontId="2"/>
  </si>
  <si>
    <t xml:space="preserve"> イ 認知症介護に係る専門的な研修を修了している者を、事業所における対象者の数が20人未満である場合にあっては１以上、対象者の数が20人以上である場合にあっては１に対象者の数が19を超えて10又はその端数を増すごとに１を加えて得た数以上配置し、チームとして専門的な認知症ケアを実施していること。 </t>
    <phoneticPr fontId="2"/>
  </si>
  <si>
    <t xml:space="preserve"> ウ 当該事業所の従業者に対する認知症ケアに関する留意事項の伝達又  は技術的指導に係る会議を定期的に開催していること。</t>
    <phoneticPr fontId="2"/>
  </si>
  <si>
    <t xml:space="preserve">②認知症専門ケア加算(Ⅱ) </t>
  </si>
  <si>
    <t>ア ①及びイ～ウの基準に適合していること。</t>
    <rPh sb="3" eb="4">
      <t>オヨ</t>
    </rPh>
    <phoneticPr fontId="2"/>
  </si>
  <si>
    <t>イ 事業所における利用者の総数のうち、日常生活に支障を来すおそれのある症状又は行動が認められることから介護を必要とする認知症の者の占める割合が１００分の２０以上であること。</t>
    <phoneticPr fontId="2"/>
  </si>
  <si>
    <t>ウ 認知症介護の指導に係る専門的な研修を修了している者を１名以上配置し、事業所全体の認知症ケアの指導等を実施していること。</t>
    <phoneticPr fontId="2"/>
  </si>
  <si>
    <t>エ 当該事業所における介護職員、看護職員ごとの認知症ケアに関する研修計画を作成し、当該計画に従い、研修(外部における研修を含む。)を実施又は実施を予定していること。</t>
    <phoneticPr fontId="2"/>
  </si>
  <si>
    <t>１１ サービス提供体制強化加算</t>
    <phoneticPr fontId="2"/>
  </si>
  <si>
    <t>平18厚労告126別表の2のニの注</t>
    <phoneticPr fontId="2"/>
  </si>
  <si>
    <t xml:space="preserve">  別に厚生労働大臣が定める基準に適合しているものとして、電子情報処理組織を使用する方法により、区長に対し、老健局長が定める様式による届出を行った指定夜間対応型訪問介護事業所が、利用者に対し、指定夜間対応型訪問介護を行った場合は、当該基準に掲げる区分に従い、夜間対応型訪問介護費(Ⅰ)については定期巡回サービス又は随時訪問サービスを行った際に１回につき、夜間対応型訪問介護費(Ⅱ)については１月につき、次に掲げる所定単位数を加算しているか。 </t>
    <rPh sb="172" eb="173">
      <t>カイ</t>
    </rPh>
    <phoneticPr fontId="2"/>
  </si>
  <si>
    <t>平18老計発0331005・老振発0331005・老老発0331018第2の3 (13)</t>
    <phoneticPr fontId="2"/>
  </si>
  <si>
    <t>平27厚労告95の五十</t>
    <rPh sb="9" eb="10">
      <t>ゴ</t>
    </rPh>
    <phoneticPr fontId="2"/>
  </si>
  <si>
    <t>イ サービス提供強化加算（Ⅰ）</t>
  </si>
  <si>
    <t xml:space="preserve">  次のいずれにも適合すること。</t>
  </si>
  <si>
    <t>①指定夜間対応型訪問介護事業所の全ての訪問介護員等に対し、訪問介護員等ごとに研修計画を作成し、当該計画に従い、研修(外部における研修を含む。)を実施又は実施を予定していること。</t>
    <phoneticPr fontId="2"/>
  </si>
  <si>
    <t>②利用者に関する情報若しくはサービス提供に当たっての留意事項の伝達又は当該指定夜間対応型訪問介護事業所における訪問介護員等の技術指導を目的とした会議を定期的に開催すること。</t>
    <phoneticPr fontId="2"/>
  </si>
  <si>
    <t>③当該指定夜間対応型訪問介護事業所の全ての訪問介護員等に対し、健康診断等を定期的に実施すること。</t>
    <phoneticPr fontId="2"/>
  </si>
  <si>
    <t>④次のいずれかに適合すること。
(ア)当該指定夜間対応型訪問介護事業所の訪問介護員等の総数のうち、介護福祉士の占める割合が１００分の６０以上であること。
(イ)当該指定夜間対応型訪問介護事業所の訪問介護員等の総数のうち、勤続年数１０年以上の介護福祉士の占める割合が１００分の２５以上であること。</t>
    <phoneticPr fontId="2"/>
  </si>
  <si>
    <t>ロ サービス提供強化加算（Ⅱ）　</t>
  </si>
  <si>
    <t>　次のいずれにも適合すること</t>
  </si>
  <si>
    <t>①イ①から③までに掲げる基準のいずれにも適合すること。</t>
    <phoneticPr fontId="2"/>
  </si>
  <si>
    <t>②当該指定夜間対応型訪問介護事業所の訪問介護員等の総数のうち、介護福祉士の占める割合が１００分の４０以上又は介護福祉士、実務者研修修了者及び介護職員基礎研修課程修了者の占める割合が１００分の６０以上であること。</t>
    <phoneticPr fontId="2"/>
  </si>
  <si>
    <t>ハ サービス提供強化加算（Ⅲ）</t>
    <phoneticPr fontId="2"/>
  </si>
  <si>
    <t xml:space="preserve">②次のいずれかに適合すること。 </t>
    <phoneticPr fontId="2"/>
  </si>
  <si>
    <t xml:space="preserve"> (ア)指定夜間対応型訪問介護事業所の訪問介護員等の総数のうち、介護福祉士の占める割合が１００分の３０以上又は介護福祉士、実務者研修修了者及び介護職員基礎研修課程修了者の占める割合が１００分の５０以上であること。</t>
    <phoneticPr fontId="2"/>
  </si>
  <si>
    <t xml:space="preserve"> (イ)当該指定夜間対応型訪問介護事業所の訪問介護員等の総数のうち、勤続年数７年以上の者の占める割合が１００分の３０以上であること。</t>
    <phoneticPr fontId="2"/>
  </si>
  <si>
    <t>夜間対応型訪問介護費(Ⅰ)を算定している場合</t>
    <phoneticPr fontId="2"/>
  </si>
  <si>
    <t>①サービス提供体制強化加算(Ⅰ) 22単位</t>
    <phoneticPr fontId="2"/>
  </si>
  <si>
    <t>②サービス提供体制強化加算(Ⅱ) 18単位</t>
    <phoneticPr fontId="2"/>
  </si>
  <si>
    <t>③サービス提供体制強化加算(Ⅲ) 6単位</t>
    <phoneticPr fontId="2"/>
  </si>
  <si>
    <t>夜間対応型訪問介護費(Ⅱ)を算定している場合</t>
    <phoneticPr fontId="2"/>
  </si>
  <si>
    <t>①サービス提供体制強化加算(Ⅰ) 154単位</t>
    <phoneticPr fontId="2"/>
  </si>
  <si>
    <t>②サービス提供体制強化加算(Ⅱ) 126単位</t>
    <phoneticPr fontId="2"/>
  </si>
  <si>
    <t>③サービス提供体制強化加算(Ⅲ) 42単位</t>
    <phoneticPr fontId="2"/>
  </si>
  <si>
    <t>(1) 職員の割合の算定に当たっては、常勤換算方法により算出した前年度（3月を除く）の平均を用いているか。</t>
    <phoneticPr fontId="2"/>
  </si>
  <si>
    <t>平18老計発0331005・老振発0331005・老老発0331018第2の2(20)④準用</t>
    <rPh sb="44" eb="46">
      <t>ジュンヨウ</t>
    </rPh>
    <phoneticPr fontId="2"/>
  </si>
  <si>
    <t>ただし、前年度の実績が6月に満たない事業所（新たに事業を開始し、又は再開した事業所を含む）については、届出日の属する月の前3月について、常勤換算方法により算出した平均を用いることとする。</t>
  </si>
  <si>
    <t>(2) (1)のただし書きの場合、届出を行った月以降においても、直近3月間の職員の割合につき、毎月継続的に所定の割合を維持しているか。</t>
    <phoneticPr fontId="2"/>
  </si>
  <si>
    <t>平18老計発0331005・老振発0331005・老老発0331018第2の2(20)⑤準用</t>
    <rPh sb="44" eb="46">
      <t>ジュンヨウ</t>
    </rPh>
    <phoneticPr fontId="2"/>
  </si>
  <si>
    <t>なお、その割合については、毎月記録するものとし、所定の割合を下回った場合については、直ちに届出を提出しなければならない。</t>
  </si>
  <si>
    <t>（令和     年  　月末）</t>
    <phoneticPr fontId="3"/>
  </si>
  <si>
    <t>※別に厚生労働大臣が定める基準
イ　介護職員等処遇改善加算（Ⅰ）イ
　</t>
    <rPh sb="1" eb="2">
      <t>ベツ</t>
    </rPh>
    <rPh sb="3" eb="5">
      <t>コウセイ</t>
    </rPh>
    <rPh sb="5" eb="7">
      <t>ロウドウ</t>
    </rPh>
    <rPh sb="7" eb="9">
      <t>ダイジン</t>
    </rPh>
    <rPh sb="10" eb="11">
      <t>サダ</t>
    </rPh>
    <rPh sb="13" eb="15">
      <t>キジュン</t>
    </rPh>
    <rPh sb="18" eb="20">
      <t>カイゴ</t>
    </rPh>
    <rPh sb="20" eb="22">
      <t>ショクイン</t>
    </rPh>
    <rPh sb="22" eb="23">
      <t>トウ</t>
    </rPh>
    <rPh sb="23" eb="25">
      <t>ショグウ</t>
    </rPh>
    <rPh sb="25" eb="27">
      <t>カイゼン</t>
    </rPh>
    <rPh sb="27" eb="29">
      <t>カサン</t>
    </rPh>
    <phoneticPr fontId="2"/>
  </si>
  <si>
    <t>次に掲げる基準のいずれにも適合すること。</t>
    <phoneticPr fontId="2"/>
  </si>
  <si>
    <t>（１）介護職員その他の職員の賃金改善について、次に掲げる基準のいずれにも適合し、かつ、賃金改善に要する費用の見込額が介護職員等処遇改善加算の算定見込額以上となる賃金改善に関する計画を策定し、当該計画に基づき適切な措置を講じていること。</t>
    <phoneticPr fontId="2"/>
  </si>
  <si>
    <t>（３）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市町村長に届け出ること。</t>
    <phoneticPr fontId="2"/>
  </si>
  <si>
    <t>（５）算定日が属する月の前十二月間において、労働基準法、労働者災害補償保険法、最低賃金法、労働安全衛生法、雇用保険法その他の労働に関する法令に違反し、罰金以上の刑に処せられていないこと。</t>
    <phoneticPr fontId="2"/>
  </si>
  <si>
    <t>（７）次に掲げる基準のいずれにも適合すること。</t>
    <phoneticPr fontId="2"/>
  </si>
  <si>
    <t>（一）介護職員の任用の際における職責又は職務内容等の要件(介護職員の賃
      金に関するものを含む。)を定めていること。
（二）(一)の要件について書面をもって作成し、全ての介護職員に周知して
      いること。
（三）介護職員の資質の向上の支援に関する計画を策定し、当該計画に係る
      研修の実施又は研修の機会を確保していること。
（四）(三)について、全ての介護職員に周知していること。
（五）介護職員の経験若しくは資格等に応じて昇給する仕組み又は一定の基
      準に基づき定期に昇給を判定する仕組みを設けていること。
（六）(五)について書面をもって作成し、全ての介護職員に周知しているこ
　　　と。</t>
    <rPh sb="1" eb="2">
      <t>1</t>
    </rPh>
    <rPh sb="65" eb="66">
      <t>2</t>
    </rPh>
    <rPh sb="113" eb="114">
      <t>3</t>
    </rPh>
    <rPh sb="177" eb="178">
      <t>4</t>
    </rPh>
    <rPh sb="206" eb="207">
      <t>5</t>
    </rPh>
    <rPh sb="275" eb="276">
      <t>6</t>
    </rPh>
    <phoneticPr fontId="2"/>
  </si>
  <si>
    <t>（８）（２）の届出に係る計画の期間中に実施する職員の処遇改善の内容(賃金改善に関するものを除く。)及び当該職員の処遇改善に要する費用の見込額を全ての職員に周知していること。</t>
    <phoneticPr fontId="2"/>
  </si>
  <si>
    <t>（９）（８）の処遇改善の内容等について、インターネットの利用その他の適切な方法により公表していること。</t>
    <phoneticPr fontId="2"/>
  </si>
  <si>
    <t>ロ　介護職員等処遇改善加算（Ⅰ）ロ</t>
    <rPh sb="6" eb="7">
      <t>トウ</t>
    </rPh>
    <phoneticPr fontId="2"/>
  </si>
  <si>
    <t>（１）イ（１)から(１０)までに掲げる基準のいずれにも適合すること。</t>
    <rPh sb="16" eb="17">
      <t>カカ</t>
    </rPh>
    <rPh sb="19" eb="21">
      <t>キジュン</t>
    </rPh>
    <rPh sb="27" eb="29">
      <t>テキゴウ</t>
    </rPh>
    <phoneticPr fontId="2"/>
  </si>
  <si>
    <t xml:space="preserve">（２）次に掲げる基準のいずれかに適合すること。
</t>
    <rPh sb="3" eb="4">
      <t>ツギ</t>
    </rPh>
    <rPh sb="5" eb="6">
      <t>カカ</t>
    </rPh>
    <rPh sb="8" eb="10">
      <t>キジュン</t>
    </rPh>
    <rPh sb="16" eb="18">
      <t>テキゴウ</t>
    </rPh>
    <phoneticPr fontId="2"/>
  </si>
  <si>
    <t>　（一）ケアプランデータ連携システムを利用していること。</t>
    <rPh sb="2" eb="3">
      <t>1</t>
    </rPh>
    <rPh sb="12" eb="14">
      <t>レンケイ</t>
    </rPh>
    <rPh sb="19" eb="21">
      <t>リヨウ</t>
    </rPh>
    <phoneticPr fontId="2"/>
  </si>
  <si>
    <t>　（二）連携推進法人に所属していること。</t>
    <rPh sb="2" eb="3">
      <t>2</t>
    </rPh>
    <rPh sb="4" eb="10">
      <t>レンケイスイシンホウジン</t>
    </rPh>
    <rPh sb="11" eb="13">
      <t>ショゾク</t>
    </rPh>
    <phoneticPr fontId="2"/>
  </si>
  <si>
    <t>ハ　介護職員等処遇改善加算（Ⅱ）イ</t>
    <rPh sb="6" eb="7">
      <t>トウ</t>
    </rPh>
    <phoneticPr fontId="2"/>
  </si>
  <si>
    <t>　イ（１）から（９）までに掲げる基準のいずれにも適合すること。</t>
    <rPh sb="13" eb="14">
      <t>カカ</t>
    </rPh>
    <phoneticPr fontId="2"/>
  </si>
  <si>
    <t>ニ　介護職員等処遇改善加算（Ⅱ）ロ</t>
    <rPh sb="6" eb="7">
      <t>トウ</t>
    </rPh>
    <phoneticPr fontId="2"/>
  </si>
  <si>
    <t xml:space="preserve">次に掲げる基準のいずれにも適合すること。
</t>
    <rPh sb="0" eb="1">
      <t>ツギ</t>
    </rPh>
    <rPh sb="2" eb="3">
      <t>カカ</t>
    </rPh>
    <rPh sb="5" eb="7">
      <t>キジュン</t>
    </rPh>
    <rPh sb="13" eb="15">
      <t>テキゴウ</t>
    </rPh>
    <phoneticPr fontId="2"/>
  </si>
  <si>
    <t>（１）イ（１）から（９）までに掲げる基準のいずれにも適合すること。</t>
    <rPh sb="15" eb="16">
      <t>カカ</t>
    </rPh>
    <phoneticPr fontId="2"/>
  </si>
  <si>
    <t xml:space="preserve">（２）ロ（２）に掲げる基準に適合すること。
</t>
    <rPh sb="8" eb="9">
      <t>カカ</t>
    </rPh>
    <rPh sb="11" eb="13">
      <t>キジュン</t>
    </rPh>
    <rPh sb="14" eb="16">
      <t>テキゴウ</t>
    </rPh>
    <phoneticPr fontId="2"/>
  </si>
  <si>
    <t>ホ　介護職員等処遇改善加算（Ⅲ）</t>
    <rPh sb="6" eb="7">
      <t>トウ</t>
    </rPh>
    <phoneticPr fontId="2"/>
  </si>
  <si>
    <t xml:space="preserve">　イ(１)(一)及び(２)から(８)までに掲げる基準のいずれにも適合すること
</t>
    <rPh sb="6" eb="7">
      <t>1</t>
    </rPh>
    <phoneticPr fontId="2"/>
  </si>
  <si>
    <t>ヘ　介護職員等処遇改善加算（Ⅳ）</t>
    <rPh sb="6" eb="7">
      <t>トウ</t>
    </rPh>
    <phoneticPr fontId="2"/>
  </si>
  <si>
    <t xml:space="preserve">　イ(１)(一)、(２)から(６)まで、(７)(一)から(四)まで及び(８)に掲げる
  基準のいずれにも適合すること。
</t>
    <rPh sb="6" eb="7">
      <t>1</t>
    </rPh>
    <rPh sb="24" eb="25">
      <t>1</t>
    </rPh>
    <rPh sb="29" eb="30">
      <t>4</t>
    </rPh>
    <phoneticPr fontId="2"/>
  </si>
  <si>
    <t>□</t>
    <phoneticPr fontId="2"/>
  </si>
  <si>
    <t>六　介護給付費の算定及び取り扱い</t>
    <rPh sb="0" eb="1">
      <t>ロク</t>
    </rPh>
    <phoneticPr fontId="2"/>
  </si>
  <si>
    <t xml:space="preserve">（１）介護職員等処遇改善加算（Ⅰ）
　夜間対応型訪問介護費に各種加算減算を加えた総単位数の1000分の245に相当する単位数
</t>
    <rPh sb="49" eb="50">
      <t>ブン</t>
    </rPh>
    <rPh sb="55" eb="57">
      <t>ソウトウ</t>
    </rPh>
    <rPh sb="59" eb="62">
      <t>タンイスウ</t>
    </rPh>
    <phoneticPr fontId="2"/>
  </si>
  <si>
    <t>（２）介護職員等処遇改善加算（Ⅱ）
　夜間対応型訪問介護費に各種加算減算を加えた総単位数の1000分の224に相当する単位数</t>
    <rPh sb="3" eb="14">
      <t>カイゴショクイントウショグウカイゼンカサン</t>
    </rPh>
    <phoneticPr fontId="2"/>
  </si>
  <si>
    <t>（３）介護職員等処遇改善加算（Ⅲ）
　夜間対応型訪問介護費に各種加算減算を加えた総単位数の1000分の182に相当する単位数</t>
    <rPh sb="3" eb="8">
      <t>カイゴショクイントウ</t>
    </rPh>
    <rPh sb="8" eb="14">
      <t>ショグウカイゼンカサン</t>
    </rPh>
    <phoneticPr fontId="2"/>
  </si>
  <si>
    <t>（４）介護職員等処遇改善加算（Ⅳ）
　夜間対応型訪問介護費に各種加算減算を加えた総単位数の1000分の145に相当する単位数</t>
    <rPh sb="3" eb="14">
      <t>カイゴショクイントウショグウカイゼンカサン</t>
    </rPh>
    <phoneticPr fontId="2"/>
  </si>
  <si>
    <t xml:space="preserve">１３ 介護職員等処遇改善加算（令和８年６月１日から）
　別に厚生労働大臣が定める基準に適合する介護職員等の賃金の改善等を実施しているものとして、電子情報処理組織を使用する方法により、市町村長に対し、老健局長が定める様式による届出を行った指定夜間対応型訪問介護事業所が、利用者に対し、指定夜間対応型訪問介護を行った場合は、当該基準に掲げる区分に従い、次に掲げる単位数を所定単位数に加算する。
　ただし、次に掲げるいずれかの加算を算定している場合においては、次に掲げるその他の加算は算定しない。 
</t>
    <rPh sb="8" eb="14">
      <t>ショグウカイゼンカサン</t>
    </rPh>
    <rPh sb="15" eb="17">
      <t>レイワ</t>
    </rPh>
    <rPh sb="18" eb="19">
      <t>ネン</t>
    </rPh>
    <rPh sb="20" eb="21">
      <t>ガツ</t>
    </rPh>
    <rPh sb="22" eb="23">
      <t>ニチ</t>
    </rPh>
    <phoneticPr fontId="2"/>
  </si>
  <si>
    <t>（一）当該指定夜間対応型訪問介護事業所が仮に介護職員等処遇改善加算(Ⅳ)を算定した場合に算定することが見込まれる額の二分の一以上を基本給又は決まって毎月支払われる手当に充てるものであること。</t>
    <rPh sb="1" eb="2">
      <t>1</t>
    </rPh>
    <phoneticPr fontId="2"/>
  </si>
  <si>
    <t>（２）当該指定夜間対応型訪問介護事業所において、(1)の賃金改善に関する計画、当該計画に係る実施期間及び実施方法その他の当該事業所の職員の処遇改善の計画等を記載した介護職員等処遇改善計画書を作成し、全ての職員に周知し、市町村長(特別区の区長を含む。以下同じ。)に届け出ていること。</t>
    <phoneticPr fontId="2"/>
  </si>
  <si>
    <t>（４）指定夜間対応型訪問介護事業所において、事業年度ごとに当該事業所の職員の処遇改善に関する実績を市町村長に報告すること。</t>
    <rPh sb="14" eb="17">
      <t>ジギョウショ</t>
    </rPh>
    <phoneticPr fontId="2"/>
  </si>
  <si>
    <t>（６）当該指定夜間対応型訪問介護事業所において、労働保険料の納付が適正に行われていること。</t>
    <rPh sb="5" eb="7">
      <t>シテイ</t>
    </rPh>
    <phoneticPr fontId="2"/>
  </si>
  <si>
    <t>平27厚告95五十一（準用四十八）</t>
    <rPh sb="7" eb="10">
      <t>ゴジュウイチ</t>
    </rPh>
    <rPh sb="11" eb="13">
      <t>ジュンヨウ</t>
    </rPh>
    <rPh sb="13" eb="16">
      <t>ヨンジュウハチ</t>
    </rPh>
    <phoneticPr fontId="2"/>
  </si>
  <si>
    <t>平27厚告95五十一（準用四十八）</t>
    <phoneticPr fontId="2"/>
  </si>
  <si>
    <t xml:space="preserve">（１０）夜間対応型訪問介護費におけるサービス提供体制強化加算(Ⅰ)又は(Ⅱ)のいずれかを届け出ていること。
</t>
    <phoneticPr fontId="2"/>
  </si>
  <si>
    <t xml:space="preserve">（１）介護職員等処遇改善加算(Ⅰ)イ
　夜間対応型訪問介護費に各種加算減算を加えた総単位数の1000分の267に相当する単位数
</t>
    <rPh sb="3" eb="5">
      <t>カイゴ</t>
    </rPh>
    <rPh sb="5" eb="7">
      <t>ショクイン</t>
    </rPh>
    <rPh sb="7" eb="8">
      <t>トウ</t>
    </rPh>
    <rPh sb="8" eb="10">
      <t>ショグウ</t>
    </rPh>
    <rPh sb="10" eb="12">
      <t>カイゼン</t>
    </rPh>
    <rPh sb="12" eb="14">
      <t>カサン</t>
    </rPh>
    <rPh sb="50" eb="51">
      <t>ブン</t>
    </rPh>
    <phoneticPr fontId="2"/>
  </si>
  <si>
    <t>（２）介護職員等処遇改善加算(Ⅰ)ロ
　夜間対応型訪問介護費に各種加算減算を加えた総単位数の1000分の278に相当する単位数</t>
    <rPh sb="3" eb="5">
      <t>カイゴ</t>
    </rPh>
    <rPh sb="5" eb="7">
      <t>ショクイン</t>
    </rPh>
    <rPh sb="7" eb="8">
      <t>トウ</t>
    </rPh>
    <rPh sb="8" eb="10">
      <t>ショグウ</t>
    </rPh>
    <rPh sb="10" eb="12">
      <t>カイゼン</t>
    </rPh>
    <rPh sb="12" eb="14">
      <t>カサン</t>
    </rPh>
    <phoneticPr fontId="2"/>
  </si>
  <si>
    <t>（３）介護職員等処遇改善加算(Ⅱ)イ 
　夜間対応型訪問介護費に各種加算減算を加えた総単位数の1000分の246に相当する単位数</t>
    <rPh sb="3" eb="5">
      <t>カイゴ</t>
    </rPh>
    <rPh sb="5" eb="7">
      <t>ショクイン</t>
    </rPh>
    <rPh sb="7" eb="8">
      <t>トウ</t>
    </rPh>
    <rPh sb="8" eb="10">
      <t>ショグウ</t>
    </rPh>
    <rPh sb="10" eb="12">
      <t>カイゼン</t>
    </rPh>
    <rPh sb="12" eb="14">
      <t>カサン</t>
    </rPh>
    <phoneticPr fontId="2"/>
  </si>
  <si>
    <t>（４）介護職員等処遇改善加算(Ⅱ)ロ
　夜間対応型訪問介護費に各種加算減算を加えた総単位数の1000分の257に相当する単位数</t>
    <rPh sb="3" eb="5">
      <t>カイゴ</t>
    </rPh>
    <rPh sb="5" eb="7">
      <t>ショクイン</t>
    </rPh>
    <rPh sb="7" eb="8">
      <t>トウ</t>
    </rPh>
    <rPh sb="8" eb="10">
      <t>ショグウ</t>
    </rPh>
    <rPh sb="10" eb="12">
      <t>カイゼン</t>
    </rPh>
    <rPh sb="12" eb="14">
      <t>カサン</t>
    </rPh>
    <phoneticPr fontId="2"/>
  </si>
  <si>
    <t xml:space="preserve">（５）介護職員等処遇改善加算(Ⅲ)
　夜間対応型訪問介護費に各種加算減算を加えた総単位数の1000分の204に相当する単位数
</t>
    <rPh sb="3" eb="5">
      <t>カイゴ</t>
    </rPh>
    <rPh sb="5" eb="7">
      <t>ショクイン</t>
    </rPh>
    <rPh sb="7" eb="8">
      <t>トウ</t>
    </rPh>
    <rPh sb="8" eb="10">
      <t>ショグウ</t>
    </rPh>
    <rPh sb="10" eb="12">
      <t>カイゼン</t>
    </rPh>
    <rPh sb="12" eb="14">
      <t>カサン</t>
    </rPh>
    <phoneticPr fontId="2"/>
  </si>
  <si>
    <t xml:space="preserve">（６）介護職員等処遇改善加算(Ⅳ) 
　夜間対応型訪問介護費に各種加算減算を加えた総単位数の1000分の167に相当する単位数
</t>
    <phoneticPr fontId="2"/>
  </si>
  <si>
    <t xml:space="preserve">１２ 介護職員等処遇改善加算（令和８年５月３１日まで）
　別に厚生労働大臣が定める基準に適合する介護職員等の賃金の改善等を実施しているものとして、電子情報処理組織を使用する方法により、市町村長に対し、老健局長が定める様式による届出を行った指定夜間対応型訪問介護事業所が、利用者に対し、指定夜間対応型訪問介護を行った場合は、当該基準に掲げる区分に従い、次に掲げる単位数を所定単位数に加算しているか。ただし、次に掲げるいずれかの加算を算定している場合においては、次に掲げるその他の加算は算定しない。
</t>
    <rPh sb="8" eb="14">
      <t>ショグウカイゼンカサン</t>
    </rPh>
    <rPh sb="15" eb="17">
      <t>レイワ</t>
    </rPh>
    <rPh sb="18" eb="19">
      <t>ネン</t>
    </rPh>
    <rPh sb="20" eb="21">
      <t>ガツ</t>
    </rPh>
    <rPh sb="23" eb="24">
      <t>ニチ</t>
    </rPh>
    <rPh sb="97" eb="98">
      <t>タイ</t>
    </rPh>
    <rPh sb="100" eb="104">
      <t>ロウケンキョクチョウ</t>
    </rPh>
    <rPh sb="105" eb="106">
      <t>サダ</t>
    </rPh>
    <rPh sb="108" eb="110">
      <t>ヨウシキ</t>
    </rPh>
    <rPh sb="113" eb="115">
      <t>トドケデ</t>
    </rPh>
    <rPh sb="116" eb="117">
      <t>オコナ</t>
    </rPh>
    <rPh sb="130" eb="133">
      <t>ジギョウショ</t>
    </rPh>
    <rPh sb="135" eb="137">
      <t>リヨウ</t>
    </rPh>
    <rPh sb="137" eb="138">
      <t>シャ</t>
    </rPh>
    <rPh sb="139" eb="140">
      <t>タイ</t>
    </rPh>
    <rPh sb="154" eb="155">
      <t>オコナ</t>
    </rPh>
    <rPh sb="157" eb="159">
      <t>バアイ</t>
    </rPh>
    <rPh sb="161" eb="165">
      <t>トウガイキジュン</t>
    </rPh>
    <rPh sb="166" eb="167">
      <t>カカ</t>
    </rPh>
    <rPh sb="169" eb="171">
      <t>クブン</t>
    </rPh>
    <rPh sb="172" eb="173">
      <t>シタガ</t>
    </rPh>
    <rPh sb="175" eb="176">
      <t>ツギ</t>
    </rPh>
    <rPh sb="177" eb="178">
      <t>カカ</t>
    </rPh>
    <rPh sb="180" eb="183">
      <t>タンイスウ</t>
    </rPh>
    <rPh sb="184" eb="189">
      <t>ショテイタンイスウ</t>
    </rPh>
    <rPh sb="190" eb="192">
      <t>カサン</t>
    </rPh>
    <rPh sb="202" eb="203">
      <t>ツギ</t>
    </rPh>
    <rPh sb="204" eb="205">
      <t>カカ</t>
    </rPh>
    <rPh sb="212" eb="214">
      <t>カサン</t>
    </rPh>
    <rPh sb="215" eb="217">
      <t>サンテイ</t>
    </rPh>
    <rPh sb="221" eb="223">
      <t>バアイ</t>
    </rPh>
    <rPh sb="229" eb="230">
      <t>ツギ</t>
    </rPh>
    <rPh sb="231" eb="232">
      <t>カカ</t>
    </rPh>
    <rPh sb="236" eb="237">
      <t>タ</t>
    </rPh>
    <rPh sb="238" eb="240">
      <t>カサン</t>
    </rPh>
    <rPh sb="241" eb="243">
      <t>サンテイ</t>
    </rPh>
    <phoneticPr fontId="2"/>
  </si>
  <si>
    <t>（二）該当指定夜間対応型訪問介護事業所において、経験・技能のある介護職員のうち一人は、賃金改善後の賃金の見込額が年額四百四十万円以上であること。ただし、介護職員等処遇改善加算の算定見込額が少額であることその他の理由により、当該賃金改善が困難である場合はこの限りでないこと。</t>
    <rPh sb="1" eb="2">
      <t>2</t>
    </rPh>
    <rPh sb="3" eb="5">
      <t>ガイトウ</t>
    </rPh>
    <phoneticPr fontId="2"/>
  </si>
  <si>
    <t>平18厚労告126別表の2のホ
平18老計発0331005・老振発0331005</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</si>
</sst>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0#"/>
  </numFmts>
  <fonts count="33">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name val="ＭＳ Ｐゴシック"/>
      <family val="3"/>
      <charset val="128"/>
    </font>
    <font>
      <sz val="20"/>
      <name val="ＭＳ Ｐゴシック"/>
      <family val="3"/>
      <charset val="128"/>
    </font>
    <font>
      <b/>
      <sz val="14"/>
      <name val="ＭＳ Ｐゴシック"/>
      <family val="3"/>
      <charset val="128"/>
    </font>
    <font>
      <sz val="10"/>
      <name val="ＭＳ Ｐゴシック"/>
      <family val="3"/>
      <charset val="128"/>
    </font>
    <font>
      <sz val="8"/>
      <name val="ＭＳ Ｐゴシック"/>
      <family val="3"/>
      <charset val="128"/>
    </font>
    <font>
      <sz val="11"/>
      <name val="游ゴシック"/>
      <family val="2"/>
      <charset val="128"/>
      <scheme val="minor"/>
    </font>
    <font>
      <sz val="10"/>
      <color theme="1"/>
      <name val="游ゴシック"/>
      <family val="2"/>
      <charset val="128"/>
      <scheme val="minor"/>
    </font>
    <font>
      <sz val="9"/>
      <name val="BIZ UD明朝 Medium"/>
      <family val="1"/>
      <charset val="128"/>
    </font>
    <font>
      <sz val="9"/>
      <color theme="1"/>
      <name val="游ゴシック"/>
      <family val="2"/>
      <charset val="128"/>
      <scheme val="minor"/>
    </font>
    <font>
      <sz val="10"/>
      <name val="BIZ UD明朝 Medium"/>
      <family val="1"/>
      <charset val="128"/>
    </font>
    <font>
      <sz val="10"/>
      <color theme="1"/>
      <name val="BIZ UD明朝 Medium"/>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4">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medium">
        <color indexed="64"/>
      </right>
      <top style="medium">
        <color indexed="64"/>
      </top>
      <bottom style="medium">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medium">
        <color indexed="64"/>
      </bottom>
      <diagonal/>
    </border>
  </borders>
  <cellStyleXfs count="2">
    <xf numFmtId="0" fontId="0" fillId="0" borderId="0">
      <alignment vertical="center"/>
    </xf>
    <xf numFmtId="0" fontId="22" fillId="0" borderId="0"/>
  </cellStyleXfs>
  <cellXfs count="458">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17"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18" fillId="3" borderId="0" xfId="0" applyFont="1" applyFill="1" applyAlignment="1" applyProtection="1">
      <alignment horizontal="left" vertical="center"/>
    </xf>
    <xf numFmtId="0" fontId="19" fillId="3" borderId="0" xfId="0" applyFont="1" applyFill="1" applyAlignment="1" applyProtection="1">
      <alignment horizontal="center"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20" fillId="3" borderId="0" xfId="0" applyFont="1" applyFill="1">
      <alignment vertical="center"/>
    </xf>
    <xf numFmtId="0" fontId="19" fillId="3" borderId="0" xfId="0" applyFont="1" applyFill="1">
      <alignment vertical="center"/>
    </xf>
    <xf numFmtId="0" fontId="20" fillId="3" borderId="0" xfId="0" applyFont="1" applyFill="1" applyAlignment="1">
      <alignment horizontal="left" vertical="center"/>
    </xf>
    <xf numFmtId="0" fontId="19" fillId="3" borderId="0" xfId="0" applyFont="1" applyFill="1" applyAlignment="1" applyProtection="1">
      <alignment horizontal="center" vertical="center"/>
      <protection locked="0"/>
    </xf>
    <xf numFmtId="0" fontId="19" fillId="5" borderId="8" xfId="0" applyFont="1" applyFill="1" applyBorder="1" applyAlignment="1" applyProtection="1">
      <alignment horizontal="center" vertical="center"/>
      <protection locked="0"/>
    </xf>
    <xf numFmtId="0" fontId="19" fillId="5" borderId="0" xfId="0" applyFont="1" applyFill="1" applyBorder="1" applyAlignment="1" applyProtection="1">
      <alignment horizontal="center" vertical="center"/>
      <protection locked="0"/>
    </xf>
    <xf numFmtId="20" fontId="19" fillId="5" borderId="8" xfId="0" applyNumberFormat="1" applyFont="1" applyFill="1" applyBorder="1" applyAlignment="1" applyProtection="1">
      <alignment horizontal="center" vertical="center"/>
      <protection locked="0"/>
    </xf>
    <xf numFmtId="0" fontId="19" fillId="3" borderId="0" xfId="0" applyFont="1" applyFill="1" applyAlignment="1" applyProtection="1">
      <alignment horizontal="right" vertical="center"/>
      <protection locked="0"/>
    </xf>
    <xf numFmtId="0" fontId="19" fillId="3" borderId="0" xfId="0" applyFont="1" applyFill="1" applyProtection="1">
      <alignment vertical="center"/>
      <protection locked="0"/>
    </xf>
    <xf numFmtId="0" fontId="19" fillId="3" borderId="8" xfId="0" applyNumberFormat="1" applyFont="1" applyFill="1" applyBorder="1" applyAlignment="1" applyProtection="1">
      <alignment horizontal="center" vertical="center"/>
    </xf>
    <xf numFmtId="0" fontId="19" fillId="5" borderId="8" xfId="0" applyFont="1" applyFill="1" applyBorder="1" applyAlignment="1" applyProtection="1">
      <alignment horizontal="left" vertical="center"/>
      <protection locked="0"/>
    </xf>
    <xf numFmtId="20" fontId="19" fillId="3" borderId="8" xfId="0" applyNumberFormat="1" applyFont="1" applyFill="1" applyBorder="1" applyAlignment="1" applyProtection="1">
      <alignment horizontal="center" vertical="center"/>
      <protection locked="0"/>
    </xf>
    <xf numFmtId="0" fontId="21" fillId="5" borderId="45" xfId="0" applyFont="1" applyFill="1" applyBorder="1" applyAlignment="1" applyProtection="1">
      <alignment horizontal="center" vertical="center"/>
      <protection locked="0"/>
    </xf>
    <xf numFmtId="0" fontId="21" fillId="5" borderId="42" xfId="0" applyFont="1" applyFill="1" applyBorder="1" applyAlignment="1" applyProtection="1">
      <alignment horizontal="center" vertical="center"/>
      <protection locked="0"/>
    </xf>
    <xf numFmtId="0" fontId="21"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77" fontId="8" fillId="0" borderId="51" xfId="0" applyNumberFormat="1" applyFont="1" applyBorder="1" applyAlignment="1">
      <alignment horizontal="center" vertical="center" shrinkToFit="1"/>
    </xf>
    <xf numFmtId="177" fontId="8" fillId="0" borderId="47" xfId="0" applyNumberFormat="1" applyFont="1" applyBorder="1" applyAlignment="1">
      <alignment horizontal="center" vertical="center" shrinkToFit="1"/>
    </xf>
    <xf numFmtId="177" fontId="8" fillId="0" borderId="50" xfId="0" applyNumberFormat="1" applyFont="1" applyBorder="1" applyAlignment="1">
      <alignment horizontal="center" vertical="center" shrinkToFit="1"/>
    </xf>
    <xf numFmtId="177" fontId="8" fillId="0" borderId="66" xfId="0" applyNumberFormat="1" applyFont="1" applyBorder="1" applyAlignment="1">
      <alignment horizontal="center" vertical="center" shrinkToFit="1"/>
    </xf>
    <xf numFmtId="177" fontId="8" fillId="0" borderId="67" xfId="0" applyNumberFormat="1" applyFont="1" applyBorder="1" applyAlignment="1">
      <alignment horizontal="center" vertical="center" shrinkToFit="1"/>
    </xf>
    <xf numFmtId="177" fontId="8" fillId="0" borderId="68" xfId="0" applyNumberFormat="1" applyFont="1" applyBorder="1" applyAlignment="1">
      <alignment horizontal="center" vertical="center" shrinkToFit="1"/>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1" fillId="0" borderId="8" xfId="0" applyFont="1" applyFill="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177"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7"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2" fillId="0" borderId="0" xfId="1"/>
    <xf numFmtId="0" fontId="23" fillId="0" borderId="0" xfId="1" applyFont="1"/>
    <xf numFmtId="0" fontId="22" fillId="0" borderId="0" xfId="1" applyAlignment="1">
      <alignment horizontal="right"/>
    </xf>
    <xf numFmtId="0" fontId="22" fillId="0" borderId="27" xfId="1" applyBorder="1" applyAlignment="1">
      <alignment horizontal="right"/>
    </xf>
    <xf numFmtId="0" fontId="24" fillId="0" borderId="0" xfId="1" applyFont="1"/>
    <xf numFmtId="0" fontId="22" fillId="0" borderId="100" xfId="1" applyBorder="1"/>
    <xf numFmtId="0" fontId="25" fillId="0" borderId="8" xfId="1" applyFont="1" applyBorder="1" applyAlignment="1">
      <alignment horizontal="center" vertical="center" wrapText="1"/>
    </xf>
    <xf numFmtId="0" fontId="22" fillId="0" borderId="8" xfId="1" applyBorder="1" applyAlignment="1">
      <alignment horizontal="center" vertical="center"/>
    </xf>
    <xf numFmtId="0" fontId="22" fillId="0" borderId="8" xfId="1" applyBorder="1"/>
    <xf numFmtId="0" fontId="26" fillId="0" borderId="8" xfId="1" applyFont="1" applyBorder="1" applyAlignment="1">
      <alignment horizontal="left" vertical="center" wrapText="1"/>
    </xf>
    <xf numFmtId="0" fontId="25" fillId="0" borderId="8" xfId="1" applyFont="1" applyBorder="1" applyAlignment="1">
      <alignment horizontal="center" vertical="center"/>
    </xf>
    <xf numFmtId="0" fontId="25" fillId="0" borderId="8" xfId="1" applyFont="1" applyBorder="1" applyAlignment="1">
      <alignment horizontal="right" vertical="center"/>
    </xf>
    <xf numFmtId="0" fontId="25" fillId="0" borderId="27" xfId="1" applyFont="1" applyBorder="1" applyAlignment="1">
      <alignment horizontal="center" vertical="center"/>
    </xf>
    <xf numFmtId="0" fontId="27" fillId="0" borderId="0" xfId="0" applyFont="1">
      <alignment vertical="center"/>
    </xf>
    <xf numFmtId="0" fontId="27" fillId="0" borderId="0" xfId="0" applyFont="1" applyAlignment="1">
      <alignment vertical="top"/>
    </xf>
    <xf numFmtId="0" fontId="28" fillId="0" borderId="0" xfId="0" applyFont="1" applyAlignment="1">
      <alignment vertical="top" textRotation="255"/>
    </xf>
    <xf numFmtId="0" fontId="0" fillId="0" borderId="0" xfId="0" applyAlignment="1">
      <alignment horizontal="center" vertical="center"/>
    </xf>
    <xf numFmtId="0" fontId="29" fillId="0" borderId="0" xfId="0" applyFont="1" applyBorder="1" applyAlignment="1">
      <alignment horizontal="left" vertical="top" wrapText="1"/>
    </xf>
    <xf numFmtId="0" fontId="29" fillId="0" borderId="0" xfId="0" applyFont="1" applyBorder="1" applyAlignment="1">
      <alignment vertical="top" wrapText="1"/>
    </xf>
    <xf numFmtId="0" fontId="29" fillId="0" borderId="0" xfId="0" applyFont="1" applyBorder="1" applyAlignment="1">
      <alignment horizontal="left" vertical="top"/>
    </xf>
    <xf numFmtId="0" fontId="29" fillId="0" borderId="0" xfId="0" applyFont="1" applyBorder="1" applyAlignment="1">
      <alignment vertical="top"/>
    </xf>
    <xf numFmtId="0" fontId="27" fillId="0" borderId="0" xfId="0" applyFont="1" applyBorder="1">
      <alignment vertical="center"/>
    </xf>
    <xf numFmtId="0" fontId="27" fillId="0" borderId="0" xfId="0" applyFont="1" applyBorder="1" applyAlignment="1">
      <alignment vertical="top"/>
    </xf>
    <xf numFmtId="0" fontId="0" fillId="0" borderId="0" xfId="0" applyBorder="1">
      <alignment vertical="center"/>
    </xf>
    <xf numFmtId="0" fontId="29" fillId="0" borderId="0" xfId="0" applyFont="1" applyBorder="1" applyAlignment="1">
      <alignment horizontal="center" vertical="top"/>
    </xf>
    <xf numFmtId="0" fontId="0" fillId="0" borderId="0" xfId="0" applyBorder="1" applyAlignment="1">
      <alignment horizontal="center" vertical="top"/>
    </xf>
    <xf numFmtId="0" fontId="30" fillId="0" borderId="0" xfId="0" applyFont="1" applyBorder="1">
      <alignment vertical="center"/>
    </xf>
    <xf numFmtId="0" fontId="29" fillId="0" borderId="0" xfId="0" applyFont="1" applyBorder="1" applyAlignment="1">
      <alignment vertical="center"/>
    </xf>
    <xf numFmtId="0" fontId="31" fillId="0" borderId="59" xfId="0" applyFont="1" applyBorder="1" applyAlignment="1">
      <alignment horizontal="center" vertical="top" textRotation="255" wrapText="1"/>
    </xf>
    <xf numFmtId="0" fontId="31" fillId="0" borderId="60" xfId="0" applyFont="1" applyBorder="1" applyAlignment="1">
      <alignment horizontal="center" vertical="top" textRotation="255" wrapText="1"/>
    </xf>
    <xf numFmtId="0" fontId="31" fillId="0" borderId="59" xfId="0" applyFont="1" applyBorder="1" applyAlignment="1">
      <alignment vertical="top" textRotation="255" wrapText="1"/>
    </xf>
    <xf numFmtId="0" fontId="31" fillId="0" borderId="60" xfId="0" applyFont="1" applyBorder="1" applyAlignment="1">
      <alignment vertical="top" textRotation="255" wrapText="1"/>
    </xf>
    <xf numFmtId="0" fontId="31" fillId="0" borderId="3"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6" xfId="0" applyFont="1" applyBorder="1" applyAlignment="1">
      <alignment horizontal="justify" vertical="center" wrapText="1"/>
    </xf>
    <xf numFmtId="0" fontId="31" fillId="0" borderId="15" xfId="0" applyFont="1" applyBorder="1" applyAlignment="1">
      <alignment horizontal="justify" vertical="top" wrapText="1"/>
    </xf>
    <xf numFmtId="0" fontId="31" fillId="0" borderId="58" xfId="0" applyFont="1" applyBorder="1" applyAlignment="1">
      <alignment horizontal="justify" vertical="top" wrapText="1"/>
    </xf>
    <xf numFmtId="0" fontId="31" fillId="0" borderId="3" xfId="0" applyFont="1" applyBorder="1" applyAlignment="1">
      <alignment horizontal="justify" vertical="top" wrapText="1"/>
    </xf>
    <xf numFmtId="0" fontId="31" fillId="0" borderId="58" xfId="0" applyFont="1" applyBorder="1" applyAlignment="1">
      <alignment horizontal="center" vertical="top" wrapText="1"/>
    </xf>
    <xf numFmtId="0" fontId="31" fillId="0" borderId="60" xfId="0" applyFont="1" applyBorder="1" applyAlignment="1">
      <alignment horizontal="justify" vertical="top" wrapText="1"/>
    </xf>
    <xf numFmtId="0" fontId="31" fillId="0" borderId="60" xfId="0" applyFont="1" applyBorder="1" applyAlignment="1">
      <alignment horizontal="center" vertical="top" wrapText="1"/>
    </xf>
    <xf numFmtId="0" fontId="31" fillId="0" borderId="57" xfId="0" applyFont="1" applyBorder="1" applyAlignment="1">
      <alignment horizontal="left" vertical="top" wrapText="1"/>
    </xf>
    <xf numFmtId="0" fontId="31" fillId="0" borderId="101" xfId="0" applyFont="1" applyBorder="1" applyAlignment="1">
      <alignment horizontal="justify" vertical="top" wrapText="1"/>
    </xf>
    <xf numFmtId="0" fontId="31" fillId="0" borderId="57" xfId="0" applyFont="1" applyBorder="1" applyAlignment="1">
      <alignment horizontal="center" vertical="top" wrapText="1"/>
    </xf>
    <xf numFmtId="0" fontId="31" fillId="0" borderId="58" xfId="0" applyFont="1" applyBorder="1" applyAlignment="1">
      <alignment horizontal="center" vertical="top"/>
    </xf>
    <xf numFmtId="0" fontId="31" fillId="0" borderId="59" xfId="0" applyFont="1" applyBorder="1" applyAlignment="1">
      <alignment horizontal="justify" vertical="top" wrapText="1"/>
    </xf>
    <xf numFmtId="0" fontId="31" fillId="0" borderId="6" xfId="0" applyFont="1" applyBorder="1" applyAlignment="1">
      <alignment horizontal="justify" vertical="top" wrapText="1"/>
    </xf>
    <xf numFmtId="0" fontId="31" fillId="0" borderId="59" xfId="0" applyFont="1" applyBorder="1" applyAlignment="1">
      <alignment horizontal="center" vertical="top"/>
    </xf>
    <xf numFmtId="0" fontId="31" fillId="0" borderId="59" xfId="0" applyFont="1" applyBorder="1" applyAlignment="1">
      <alignment horizontal="center" vertical="top" wrapText="1"/>
    </xf>
    <xf numFmtId="0" fontId="31" fillId="0" borderId="6" xfId="0" applyFont="1" applyBorder="1" applyAlignment="1">
      <alignment vertical="top" wrapText="1"/>
    </xf>
    <xf numFmtId="0" fontId="31" fillId="0" borderId="15" xfId="0" applyFont="1" applyBorder="1" applyAlignment="1">
      <alignment vertical="top" wrapText="1"/>
    </xf>
    <xf numFmtId="0" fontId="31" fillId="0" borderId="60" xfId="0" applyFont="1" applyBorder="1" applyAlignment="1">
      <alignment horizontal="center" vertical="top"/>
    </xf>
    <xf numFmtId="0" fontId="31" fillId="0" borderId="57" xfId="0" applyFont="1" applyBorder="1" applyAlignment="1">
      <alignment horizontal="justify" vertical="top" wrapText="1"/>
    </xf>
    <xf numFmtId="0" fontId="31" fillId="0" borderId="101" xfId="0" applyFont="1" applyBorder="1" applyAlignment="1">
      <alignment vertical="top" wrapText="1"/>
    </xf>
    <xf numFmtId="0" fontId="31" fillId="0" borderId="57" xfId="0" applyFont="1" applyBorder="1" applyAlignment="1">
      <alignment horizontal="center" vertical="top"/>
    </xf>
    <xf numFmtId="0" fontId="31" fillId="0" borderId="3" xfId="0" applyFont="1" applyBorder="1" applyAlignment="1">
      <alignment vertical="top" wrapText="1"/>
    </xf>
    <xf numFmtId="0" fontId="31" fillId="0" borderId="59" xfId="0" applyFont="1" applyBorder="1" applyAlignment="1">
      <alignment horizontal="justify" vertical="center" wrapText="1"/>
    </xf>
    <xf numFmtId="0" fontId="31" fillId="0" borderId="60" xfId="0" applyFont="1" applyBorder="1" applyAlignment="1">
      <alignment horizontal="justify" vertical="center" wrapText="1"/>
    </xf>
    <xf numFmtId="0" fontId="31" fillId="0" borderId="3" xfId="0" applyFont="1" applyBorder="1" applyAlignment="1">
      <alignment horizontal="justify" vertical="center" wrapText="1"/>
    </xf>
    <xf numFmtId="0" fontId="31" fillId="0" borderId="15" xfId="0" applyFont="1" applyBorder="1" applyAlignment="1">
      <alignment horizontal="left" vertical="top" wrapText="1"/>
    </xf>
    <xf numFmtId="0" fontId="31" fillId="0" borderId="15" xfId="0" applyFont="1" applyBorder="1" applyAlignment="1">
      <alignment horizontal="center" vertical="top" wrapText="1"/>
    </xf>
    <xf numFmtId="0" fontId="31" fillId="0" borderId="101" xfId="0" applyFont="1" applyBorder="1" applyAlignment="1">
      <alignment horizontal="center" vertical="top" wrapText="1"/>
    </xf>
    <xf numFmtId="0" fontId="31" fillId="0" borderId="15" xfId="0" applyFont="1" applyBorder="1" applyAlignment="1">
      <alignment horizontal="justify" vertical="center" wrapText="1"/>
    </xf>
    <xf numFmtId="0" fontId="31" fillId="0" borderId="57" xfId="0" applyFont="1" applyBorder="1" applyAlignment="1">
      <alignment vertical="top" wrapText="1"/>
    </xf>
    <xf numFmtId="0" fontId="31" fillId="0" borderId="102" xfId="0" applyFont="1" applyBorder="1" applyAlignment="1">
      <alignment horizontal="justify" vertical="top" wrapText="1"/>
    </xf>
    <xf numFmtId="0" fontId="31" fillId="0" borderId="103" xfId="0" applyFont="1" applyBorder="1" applyAlignment="1">
      <alignment horizontal="justify" vertical="top" wrapText="1"/>
    </xf>
    <xf numFmtId="0" fontId="31" fillId="0" borderId="58" xfId="0" applyFont="1" applyBorder="1" applyAlignment="1">
      <alignment horizontal="justify" vertical="center" wrapText="1"/>
    </xf>
    <xf numFmtId="0" fontId="31" fillId="0" borderId="58" xfId="0" applyFont="1" applyBorder="1" applyAlignment="1">
      <alignment horizontal="center" vertical="center" wrapText="1"/>
    </xf>
    <xf numFmtId="0" fontId="31" fillId="0" borderId="6" xfId="0" applyFont="1" applyBorder="1" applyAlignment="1">
      <alignment horizontal="left" vertical="top" wrapText="1"/>
    </xf>
    <xf numFmtId="0" fontId="31" fillId="0" borderId="15" xfId="0" applyFont="1" applyBorder="1" applyAlignment="1">
      <alignment vertical="center" wrapText="1"/>
    </xf>
    <xf numFmtId="0" fontId="31" fillId="0" borderId="59" xfId="0" applyFont="1" applyBorder="1" applyAlignment="1">
      <alignment vertical="top" wrapText="1"/>
    </xf>
    <xf numFmtId="0" fontId="31" fillId="0" borderId="59" xfId="0" applyFont="1" applyBorder="1" applyAlignment="1">
      <alignment horizontal="left" vertical="top" wrapText="1"/>
    </xf>
    <xf numFmtId="0" fontId="31" fillId="0" borderId="0" xfId="0" applyFont="1" applyBorder="1" applyAlignment="1">
      <alignment vertical="top" wrapText="1"/>
    </xf>
    <xf numFmtId="0" fontId="31" fillId="0" borderId="4" xfId="0" applyFont="1" applyBorder="1" applyAlignment="1">
      <alignment vertical="top" wrapText="1"/>
    </xf>
    <xf numFmtId="0" fontId="31" fillId="0" borderId="12" xfId="0" applyFont="1" applyBorder="1" applyAlignment="1">
      <alignment vertical="top" wrapText="1"/>
    </xf>
    <xf numFmtId="0" fontId="31" fillId="0" borderId="20" xfId="0" applyFont="1" applyBorder="1" applyAlignment="1">
      <alignment vertical="top" wrapText="1"/>
    </xf>
    <xf numFmtId="0" fontId="8" fillId="2" borderId="4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77" fontId="8" fillId="0" borderId="81" xfId="0" applyNumberFormat="1" applyFont="1" applyBorder="1" applyAlignment="1">
      <alignment horizontal="center" vertical="center" wrapText="1"/>
    </xf>
    <xf numFmtId="177" fontId="8" fillId="0" borderId="70" xfId="0" applyNumberFormat="1" applyFont="1" applyBorder="1" applyAlignment="1">
      <alignment horizontal="center" vertical="center" wrapText="1"/>
    </xf>
    <xf numFmtId="177" fontId="8" fillId="0" borderId="82"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77" fontId="8" fillId="0" borderId="91" xfId="0" applyNumberFormat="1" applyFont="1" applyBorder="1" applyAlignment="1">
      <alignment horizontal="center" vertical="center" wrapText="1"/>
    </xf>
    <xf numFmtId="177" fontId="8" fillId="0" borderId="92" xfId="0" applyNumberFormat="1" applyFont="1" applyBorder="1" applyAlignment="1">
      <alignment horizontal="center" vertical="center" wrapText="1"/>
    </xf>
    <xf numFmtId="177" fontId="8" fillId="0" borderId="93" xfId="0" applyNumberFormat="1" applyFont="1" applyBorder="1" applyAlignment="1">
      <alignment horizontal="center" vertical="center" wrapText="1"/>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77" fontId="8" fillId="0" borderId="83" xfId="0" applyNumberFormat="1" applyFont="1" applyBorder="1" applyAlignment="1">
      <alignment horizontal="center" vertical="center" wrapText="1"/>
    </xf>
    <xf numFmtId="177" fontId="8" fillId="0" borderId="71" xfId="0" applyNumberFormat="1" applyFont="1" applyBorder="1" applyAlignment="1">
      <alignment horizontal="center" vertical="center" wrapText="1"/>
    </xf>
    <xf numFmtId="177"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19"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xf numFmtId="0" fontId="31" fillId="0" borderId="6" xfId="0" applyFont="1" applyBorder="1" applyAlignment="1">
      <alignment horizontal="center" vertical="top" wrapText="1"/>
    </xf>
    <xf numFmtId="0" fontId="31" fillId="0" borderId="6" xfId="0" applyFont="1" applyBorder="1" applyAlignment="1">
      <alignment horizontal="center" vertical="top"/>
    </xf>
    <xf numFmtId="0" fontId="31" fillId="0" borderId="58" xfId="0" applyFont="1" applyBorder="1" applyAlignment="1">
      <alignment horizontal="left" vertical="top" wrapText="1"/>
    </xf>
    <xf numFmtId="0" fontId="31" fillId="0" borderId="59" xfId="0" applyFont="1" applyBorder="1" applyAlignment="1">
      <alignment horizontal="left" vertical="top" wrapText="1"/>
    </xf>
    <xf numFmtId="0" fontId="31" fillId="0" borderId="60" xfId="0" applyFont="1" applyBorder="1" applyAlignment="1">
      <alignment horizontal="left" vertical="top" wrapText="1"/>
    </xf>
    <xf numFmtId="0" fontId="31" fillId="0" borderId="4" xfId="0" applyFont="1" applyBorder="1" applyAlignment="1">
      <alignment horizontal="center" vertical="top" textRotation="255"/>
    </xf>
    <xf numFmtId="0" fontId="31" fillId="0" borderId="12" xfId="0" applyFont="1" applyBorder="1" applyAlignment="1">
      <alignment horizontal="center" vertical="top" textRotation="255"/>
    </xf>
    <xf numFmtId="0" fontId="31" fillId="0" borderId="20" xfId="0" applyFont="1" applyBorder="1" applyAlignment="1">
      <alignment horizontal="center" vertical="top" textRotation="255"/>
    </xf>
    <xf numFmtId="0" fontId="31" fillId="0" borderId="58" xfId="0" applyFont="1" applyBorder="1" applyAlignment="1">
      <alignment horizontal="center" vertical="top" wrapText="1"/>
    </xf>
    <xf numFmtId="0" fontId="31" fillId="0" borderId="59" xfId="0" applyFont="1" applyBorder="1" applyAlignment="1">
      <alignment horizontal="center" vertical="top" wrapText="1"/>
    </xf>
    <xf numFmtId="0" fontId="31" fillId="0" borderId="60" xfId="0" applyFont="1" applyBorder="1" applyAlignment="1">
      <alignment horizontal="center" vertical="top" wrapText="1"/>
    </xf>
    <xf numFmtId="0" fontId="31" fillId="0" borderId="3" xfId="0" applyFont="1" applyBorder="1" applyAlignment="1">
      <alignment horizontal="left" vertical="top" wrapText="1"/>
    </xf>
    <xf numFmtId="0" fontId="31" fillId="0" borderId="6" xfId="0" applyFont="1" applyBorder="1" applyAlignment="1">
      <alignment horizontal="left" vertical="top" wrapText="1"/>
    </xf>
    <xf numFmtId="0" fontId="31" fillId="0" borderId="15" xfId="0" applyFont="1" applyBorder="1" applyAlignment="1">
      <alignment horizontal="left" vertical="top" wrapText="1"/>
    </xf>
    <xf numFmtId="0" fontId="31" fillId="0" borderId="58" xfId="0" applyFont="1" applyBorder="1" applyAlignment="1">
      <alignment horizontal="center" vertical="top" textRotation="255" wrapText="1"/>
    </xf>
    <xf numFmtId="0" fontId="31" fillId="0" borderId="59" xfId="0" applyFont="1" applyBorder="1" applyAlignment="1">
      <alignment horizontal="center" vertical="top" textRotation="255" wrapText="1"/>
    </xf>
    <xf numFmtId="0" fontId="31" fillId="0" borderId="60" xfId="0" applyFont="1" applyBorder="1" applyAlignment="1">
      <alignment horizontal="center" vertical="top" textRotation="255" wrapText="1"/>
    </xf>
    <xf numFmtId="0" fontId="31" fillId="0" borderId="4" xfId="0" applyFont="1" applyBorder="1" applyAlignment="1">
      <alignment horizontal="center" vertical="top"/>
    </xf>
    <xf numFmtId="0" fontId="31" fillId="0" borderId="20" xfId="0" applyFont="1" applyBorder="1" applyAlignment="1">
      <alignment horizontal="center" vertical="top"/>
    </xf>
    <xf numFmtId="0" fontId="31" fillId="0" borderId="58" xfId="0" applyFont="1" applyBorder="1" applyAlignment="1">
      <alignment horizontal="center" vertical="top"/>
    </xf>
    <xf numFmtId="0" fontId="31" fillId="0" borderId="60" xfId="0" applyFont="1" applyBorder="1" applyAlignment="1">
      <alignment horizontal="center" vertical="top"/>
    </xf>
    <xf numFmtId="0" fontId="31" fillId="0" borderId="3" xfId="0" applyFont="1" applyBorder="1" applyAlignment="1">
      <alignment horizontal="center" vertical="top"/>
    </xf>
    <xf numFmtId="0" fontId="31" fillId="0" borderId="15" xfId="0" applyFont="1" applyBorder="1" applyAlignment="1">
      <alignment horizontal="center" vertical="top"/>
    </xf>
    <xf numFmtId="0" fontId="31" fillId="0" borderId="12" xfId="0" applyFont="1" applyBorder="1" applyAlignment="1">
      <alignment horizontal="center" vertical="top" wrapText="1"/>
    </xf>
    <xf numFmtId="0" fontId="31" fillId="0" borderId="20" xfId="0" applyFont="1" applyBorder="1" applyAlignment="1">
      <alignment horizontal="center" vertical="top" wrapText="1"/>
    </xf>
    <xf numFmtId="0" fontId="31" fillId="0" borderId="15" xfId="0" applyFont="1" applyBorder="1" applyAlignment="1">
      <alignment horizontal="center" vertical="top" wrapText="1"/>
    </xf>
    <xf numFmtId="0" fontId="31" fillId="0" borderId="4" xfId="0" applyFont="1" applyBorder="1" applyAlignment="1">
      <alignment horizontal="center" vertical="top" wrapText="1"/>
    </xf>
    <xf numFmtId="0" fontId="31" fillId="0" borderId="3" xfId="0" applyFont="1" applyBorder="1" applyAlignment="1">
      <alignment horizontal="center" vertical="top" wrapText="1"/>
    </xf>
    <xf numFmtId="0" fontId="31" fillId="0" borderId="0" xfId="0" applyFont="1" applyBorder="1" applyAlignment="1">
      <alignment horizontal="center" vertical="top"/>
    </xf>
    <xf numFmtId="0" fontId="31" fillId="0" borderId="59" xfId="0" applyFont="1" applyBorder="1" applyAlignment="1">
      <alignment horizontal="center" vertical="top"/>
    </xf>
    <xf numFmtId="0" fontId="31" fillId="0" borderId="58" xfId="0" applyFont="1" applyBorder="1" applyAlignment="1">
      <alignment horizontal="justify" vertical="top" wrapText="1"/>
    </xf>
    <xf numFmtId="0" fontId="31" fillId="0" borderId="60" xfId="0" applyFont="1" applyBorder="1" applyAlignment="1">
      <alignment horizontal="justify" vertical="top" wrapText="1"/>
    </xf>
    <xf numFmtId="0" fontId="31" fillId="0" borderId="0" xfId="0" applyFont="1" applyBorder="1" applyAlignment="1">
      <alignment horizontal="center" vertical="top" wrapText="1"/>
    </xf>
    <xf numFmtId="0" fontId="31" fillId="0" borderId="59" xfId="0" applyFont="1" applyBorder="1" applyAlignment="1">
      <alignment horizontal="justify" vertical="top" wrapText="1"/>
    </xf>
    <xf numFmtId="0" fontId="31" fillId="0" borderId="57" xfId="0" applyFont="1" applyBorder="1" applyAlignment="1">
      <alignment horizontal="left" vertical="top" wrapText="1"/>
    </xf>
    <xf numFmtId="0" fontId="31" fillId="0" borderId="58" xfId="0" applyFont="1" applyBorder="1" applyAlignment="1">
      <alignment horizontal="center" vertical="top" textRotation="255"/>
    </xf>
    <xf numFmtId="0" fontId="31" fillId="0" borderId="59" xfId="0" applyFont="1" applyBorder="1" applyAlignment="1">
      <alignment horizontal="center" vertical="top" textRotation="255"/>
    </xf>
    <xf numFmtId="0" fontId="31" fillId="0" borderId="60" xfId="0" applyFont="1" applyBorder="1" applyAlignment="1">
      <alignment horizontal="center" vertical="top" textRotation="255"/>
    </xf>
    <xf numFmtId="0" fontId="31" fillId="0" borderId="58" xfId="0" applyFont="1" applyBorder="1" applyAlignment="1">
      <alignment horizontal="left" vertical="top" textRotation="255" wrapText="1"/>
    </xf>
    <xf numFmtId="0" fontId="31" fillId="0" borderId="59" xfId="0" applyFont="1" applyBorder="1" applyAlignment="1">
      <alignment horizontal="left" vertical="top" textRotation="255" wrapText="1"/>
    </xf>
    <xf numFmtId="0" fontId="31" fillId="0" borderId="60" xfId="0" applyFont="1" applyBorder="1" applyAlignment="1">
      <alignment horizontal="left" vertical="top" textRotation="255" wrapText="1"/>
    </xf>
    <xf numFmtId="0" fontId="31" fillId="0" borderId="0" xfId="0" applyFont="1" applyAlignment="1">
      <alignment horizontal="center" vertical="center" wrapText="1"/>
    </xf>
    <xf numFmtId="0" fontId="31" fillId="0" borderId="0" xfId="0" applyFont="1">
      <alignment vertical="center"/>
    </xf>
    <xf numFmtId="0" fontId="31" fillId="0" borderId="58" xfId="0" applyFont="1" applyBorder="1" applyAlignment="1">
      <alignment horizontal="center" vertical="center" textRotation="255" wrapText="1"/>
    </xf>
    <xf numFmtId="0" fontId="31" fillId="0" borderId="60" xfId="0" applyFont="1" applyBorder="1" applyAlignment="1">
      <alignment horizontal="center" vertical="center" textRotation="255" wrapText="1"/>
    </xf>
    <xf numFmtId="0" fontId="31" fillId="0" borderId="58" xfId="0" applyFont="1" applyBorder="1" applyAlignment="1">
      <alignment horizontal="center" vertical="center" wrapText="1"/>
    </xf>
    <xf numFmtId="0" fontId="31" fillId="0" borderId="60" xfId="0" applyFont="1" applyBorder="1" applyAlignment="1">
      <alignment horizontal="center" vertical="center" wrapText="1"/>
    </xf>
    <xf numFmtId="0" fontId="31" fillId="0" borderId="58" xfId="0" applyFont="1" applyBorder="1" applyAlignment="1">
      <alignment horizontal="left" vertical="top" textRotation="255"/>
    </xf>
    <xf numFmtId="0" fontId="31" fillId="0" borderId="59" xfId="0" applyFont="1" applyBorder="1" applyAlignment="1">
      <alignment horizontal="left" vertical="top" textRotation="255"/>
    </xf>
    <xf numFmtId="0" fontId="31" fillId="0" borderId="60" xfId="0" applyFont="1" applyBorder="1" applyAlignment="1">
      <alignment horizontal="left" vertical="top" textRotation="255"/>
    </xf>
    <xf numFmtId="0" fontId="29" fillId="0" borderId="0" xfId="0" applyFont="1" applyBorder="1" applyAlignment="1">
      <alignment horizontal="center" vertical="top"/>
    </xf>
    <xf numFmtId="0" fontId="31" fillId="0" borderId="12" xfId="0" applyFont="1" applyBorder="1" applyAlignment="1">
      <alignment horizontal="center" vertical="top"/>
    </xf>
    <xf numFmtId="0" fontId="0" fillId="0" borderId="0" xfId="0" applyBorder="1" applyAlignment="1">
      <alignment horizontal="center" vertical="top"/>
    </xf>
    <xf numFmtId="0" fontId="29" fillId="0" borderId="0" xfId="0" applyFont="1" applyBorder="1" applyAlignment="1">
      <alignment vertical="top" wrapText="1"/>
    </xf>
    <xf numFmtId="0" fontId="30" fillId="0" borderId="0" xfId="0" applyFont="1" applyBorder="1">
      <alignment vertical="center"/>
    </xf>
    <xf numFmtId="0" fontId="32" fillId="0" borderId="4" xfId="0" applyFont="1" applyBorder="1" applyAlignment="1">
      <alignment horizontal="center" vertical="top" textRotation="255"/>
    </xf>
    <xf numFmtId="0" fontId="32" fillId="0" borderId="12" xfId="0" applyFont="1" applyBorder="1" applyAlignment="1">
      <alignment vertical="top" textRotation="255"/>
    </xf>
    <xf numFmtId="0" fontId="32" fillId="0" borderId="59" xfId="0" applyFont="1" applyBorder="1" applyAlignment="1">
      <alignment vertical="top" textRotation="255"/>
    </xf>
    <xf numFmtId="0" fontId="32" fillId="0" borderId="60" xfId="0" applyFont="1" applyBorder="1" applyAlignment="1">
      <alignment vertical="top" textRotation="255"/>
    </xf>
    <xf numFmtId="0" fontId="29" fillId="0" borderId="0" xfId="0" applyFont="1" applyBorder="1" applyAlignment="1">
      <alignment horizontal="left" vertical="top" wrapText="1"/>
    </xf>
    <xf numFmtId="0" fontId="30" fillId="0" borderId="0" xfId="0" applyFont="1" applyBorder="1" applyAlignment="1">
      <alignment horizontal="left" vertical="top" wrapText="1"/>
    </xf>
    <xf numFmtId="0" fontId="31" fillId="0" borderId="2" xfId="0" applyFont="1" applyBorder="1" applyAlignment="1">
      <alignment horizontal="center" vertical="top" wrapText="1"/>
    </xf>
    <xf numFmtId="0" fontId="31" fillId="0" borderId="14" xfId="0" applyFont="1" applyBorder="1" applyAlignment="1">
      <alignment horizontal="center" vertical="top" wrapText="1"/>
    </xf>
    <xf numFmtId="0" fontId="30" fillId="0" borderId="0" xfId="0" applyFont="1" applyBorder="1" applyAlignment="1">
      <alignment horizontal="left" vertical="top"/>
    </xf>
    <xf numFmtId="0" fontId="31" fillId="0" borderId="59" xfId="0" applyFont="1" applyBorder="1" applyAlignment="1">
      <alignment horizontal="left" vertical="center" wrapText="1"/>
    </xf>
    <xf numFmtId="0" fontId="31" fillId="0" borderId="0" xfId="0" applyFont="1" applyBorder="1" applyAlignment="1">
      <alignment horizontal="left" vertical="top" wrapText="1"/>
    </xf>
    <xf numFmtId="0" fontId="31" fillId="0" borderId="12" xfId="0" applyFont="1" applyBorder="1" applyAlignment="1">
      <alignment horizontal="left" vertical="top" wrapText="1"/>
    </xf>
    <xf numFmtId="0" fontId="31" fillId="0" borderId="20" xfId="0" applyFont="1" applyBorder="1" applyAlignment="1">
      <alignment horizontal="left" vertical="top" wrapText="1"/>
    </xf>
  </cellXfs>
  <cellStyles count="2">
    <cellStyle name="標準" xfId="0" builtinId="0"/>
    <cellStyle name="標準 2" xfId="1" xr:uid="{2989A78C-F553-4E8F-B661-6B4B25673E69}"/>
  </cellStyles>
  <dxfs count="50">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76200</xdr:rowOff>
    </xdr:from>
    <xdr:to>
      <xdr:col>3</xdr:col>
      <xdr:colOff>228600</xdr:colOff>
      <xdr:row>2</xdr:row>
      <xdr:rowOff>165100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30200"/>
          <a:ext cx="13589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4" name="右中かっこ 3">
          <a:extLst>
            <a:ext uri="{FF2B5EF4-FFF2-40B4-BE49-F238E27FC236}">
              <a16:creationId xmlns:a16="http://schemas.microsoft.com/office/drawing/2014/main" id="{00000000-0008-0000-0400-000004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180975</xdr:colOff>
      <xdr:row>56</xdr:row>
      <xdr:rowOff>180975</xdr:rowOff>
    </xdr:from>
    <xdr:to>
      <xdr:col>16</xdr:col>
      <xdr:colOff>66675</xdr:colOff>
      <xdr:row>65</xdr:row>
      <xdr:rowOff>219075</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285750" y="173450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代替書類</a:t>
          </a:r>
          <a:r>
            <a:rPr kumimoji="1" lang="ja-JP" altLang="ja-JP" sz="1100">
              <a:solidFill>
                <a:sysClr val="windowText" lastClr="000000"/>
              </a:solidFill>
              <a:effectLst/>
              <a:latin typeface="+mn-lt"/>
              <a:ea typeface="+mn-ea"/>
              <a:cs typeface="+mn-cs"/>
            </a:rPr>
            <a:t>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osiki_28/&#20171;&#35703;&#20445;&#38522;&#35506;/&#10047;&#10047;&#20171;&#35703;&#20445;&#38522;&#35506;&#25351;&#23566;&#20418;&#10047;&#10047;/03%20&#33258;&#24049;&#28857;&#26908;&#31080;&#12539;&#28310;&#20633;&#12522;&#12473;&#12488;&#12539;&#21220;&#21209;&#34920;&#9734;/&#9734;R6&#23455;&#22320;&#25351;&#23566;&#24517;&#35201;&#26360;&#39006;&#9734;/&#23450;&#26399;&#24033;&#22238;&#20107;&#21069;&#36039;&#260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osiki_28/&#20171;&#35703;&#20445;&#38522;&#35506;/&#10047;&#10047;&#20171;&#35703;&#20445;&#38522;&#35506;&#25351;&#23566;&#20418;&#10047;&#10047;/11%20&#23455;&#22320;&#25351;&#23566;&#20104;&#23450;&#21450;&#12403;&#23455;&#32318;&#34920;/&#9733;&#36215;&#26696;&#38306;&#20418;/01_&#23621;&#23429;&#20171;&#35703;&#25903;&#25588;&#12539;&#23621;&#23429;&#12469;&#12540;&#12499;&#12473;/&#20196;&#21644;&#65302;&#24180;&#24230;/R6.06.11&#12288;&#12304;&#35370;&#21839;&#12305;&#20171;&#35703;&#20107;&#26989;&#25152;&#12288;&#27193;&#26519;/01_&#23455;&#26045;&#36890;&#30693;/&#35370;&#21839;&#20171;&#35703;&#12288;&#20107;&#21069;&#25552;&#20986;&#26360;&#3900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名簿兼勤務表 (定期巡回)"/>
      <sheetName val="勤務表（参考様式１）"/>
      <sheetName val="シフト記号表"/>
      <sheetName val="【記載例】勤務表"/>
      <sheetName val="【記載例】シフト記号表（勤務時間帯）"/>
    </sheetNames>
    <sheetDataSet>
      <sheetData sheetId="0"/>
      <sheetData sheetId="1"/>
      <sheetData sheetId="2">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名簿兼勤務表 (訪介)"/>
      <sheetName val="【記載例】訪問介護"/>
      <sheetName val="訪問介護（100名）"/>
      <sheetName val="訪問介護（１枚版）"/>
      <sheetName val="記入方法"/>
      <sheetName val="プルダウン・リスト"/>
      <sheetName val="自己点検票"/>
      <sheetName val="訪問型サービス算定表"/>
    </sheetNames>
    <sheetDataSet>
      <sheetData sheetId="0"/>
      <sheetData sheetId="1"/>
      <sheetData sheetId="2"/>
      <sheetData sheetId="3"/>
      <sheetData sheetId="4"/>
      <sheetData sheetId="5">
        <row r="12">
          <cell r="C12" t="str">
            <v>管理者</v>
          </cell>
          <cell r="D12" t="str">
            <v>サービス提供責任者</v>
          </cell>
          <cell r="E12" t="str">
            <v>訪問介護員</v>
          </cell>
          <cell r="F12" t="str">
            <v>ー</v>
          </cell>
          <cell r="G12" t="str">
            <v>ー</v>
          </cell>
          <cell r="H12" t="str">
            <v>ー</v>
          </cell>
          <cell r="I12" t="str">
            <v>ー</v>
          </cell>
          <cell r="J12" t="str">
            <v>ー</v>
          </cell>
          <cell r="K12" t="str">
            <v>ー</v>
          </cell>
        </row>
      </sheetData>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555CB-AEF4-4055-9AC1-857EEE72A3E1}">
  <sheetPr>
    <tabColor theme="5" tint="0.79998168889431442"/>
  </sheetPr>
  <dimension ref="A1:G16"/>
  <sheetViews>
    <sheetView tabSelected="1" view="pageBreakPreview" zoomScale="85" zoomScaleNormal="100" zoomScaleSheetLayoutView="85" workbookViewId="0">
      <selection activeCell="C3" sqref="C3"/>
    </sheetView>
  </sheetViews>
  <sheetFormatPr defaultColWidth="9" defaultRowHeight="13"/>
  <cols>
    <col min="1" max="1" width="3.58203125" style="183" customWidth="1"/>
    <col min="2" max="3" width="21" style="183" customWidth="1"/>
    <col min="4" max="4" width="26.5" style="183" customWidth="1"/>
    <col min="5" max="5" width="26.83203125" style="183" customWidth="1"/>
    <col min="6" max="6" width="26.5" style="183" customWidth="1"/>
    <col min="7" max="7" width="22.25" style="183" customWidth="1"/>
    <col min="8" max="16384" width="9" style="183"/>
  </cols>
  <sheetData>
    <row r="1" spans="1:7" ht="23.5">
      <c r="B1" s="184" t="s">
        <v>207</v>
      </c>
    </row>
    <row r="2" spans="1:7" ht="20.25" customHeight="1">
      <c r="C2" s="185" t="s">
        <v>645</v>
      </c>
      <c r="D2" s="185"/>
      <c r="E2" s="185" t="s">
        <v>208</v>
      </c>
      <c r="F2" s="186"/>
      <c r="G2" s="185"/>
    </row>
    <row r="3" spans="1:7" ht="19.5" customHeight="1">
      <c r="B3" s="187" t="s">
        <v>209</v>
      </c>
    </row>
    <row r="4" spans="1:7" ht="64.5" customHeight="1">
      <c r="A4" s="188"/>
      <c r="B4" s="189" t="s">
        <v>210</v>
      </c>
      <c r="C4" s="189" t="s">
        <v>211</v>
      </c>
      <c r="D4" s="189" t="s">
        <v>212</v>
      </c>
      <c r="E4" s="189" t="s">
        <v>213</v>
      </c>
      <c r="F4" s="189" t="s">
        <v>214</v>
      </c>
    </row>
    <row r="5" spans="1:7" ht="30" customHeight="1">
      <c r="A5" s="190">
        <v>1</v>
      </c>
      <c r="B5" s="191"/>
      <c r="C5" s="192" t="s">
        <v>215</v>
      </c>
      <c r="D5" s="193" t="s">
        <v>216</v>
      </c>
      <c r="E5" s="193" t="s">
        <v>216</v>
      </c>
      <c r="F5" s="194" t="s">
        <v>217</v>
      </c>
    </row>
    <row r="6" spans="1:7" ht="30" customHeight="1">
      <c r="A6" s="190">
        <v>2</v>
      </c>
      <c r="B6" s="191"/>
      <c r="C6" s="192" t="s">
        <v>215</v>
      </c>
      <c r="D6" s="193" t="s">
        <v>216</v>
      </c>
      <c r="E6" s="193" t="s">
        <v>216</v>
      </c>
      <c r="F6" s="194" t="s">
        <v>217</v>
      </c>
    </row>
    <row r="7" spans="1:7" ht="30" customHeight="1">
      <c r="A7" s="190">
        <v>3</v>
      </c>
      <c r="B7" s="191"/>
      <c r="C7" s="192" t="s">
        <v>215</v>
      </c>
      <c r="D7" s="193" t="s">
        <v>216</v>
      </c>
      <c r="E7" s="193" t="s">
        <v>216</v>
      </c>
      <c r="F7" s="194" t="s">
        <v>217</v>
      </c>
    </row>
    <row r="8" spans="1:7" ht="30" customHeight="1">
      <c r="A8" s="190">
        <v>4</v>
      </c>
      <c r="B8" s="191"/>
      <c r="C8" s="192" t="s">
        <v>215</v>
      </c>
      <c r="D8" s="193" t="s">
        <v>216</v>
      </c>
      <c r="E8" s="193" t="s">
        <v>216</v>
      </c>
      <c r="F8" s="194" t="s">
        <v>217</v>
      </c>
    </row>
    <row r="9" spans="1:7" ht="30" customHeight="1">
      <c r="A9" s="190">
        <v>5</v>
      </c>
      <c r="B9" s="191"/>
      <c r="C9" s="192" t="s">
        <v>215</v>
      </c>
      <c r="D9" s="193" t="s">
        <v>216</v>
      </c>
      <c r="E9" s="193" t="s">
        <v>216</v>
      </c>
      <c r="F9" s="194" t="s">
        <v>217</v>
      </c>
    </row>
    <row r="10" spans="1:7" ht="30" customHeight="1">
      <c r="A10" s="190">
        <v>6</v>
      </c>
      <c r="B10" s="191"/>
      <c r="C10" s="192" t="s">
        <v>215</v>
      </c>
      <c r="D10" s="193" t="s">
        <v>216</v>
      </c>
      <c r="E10" s="193" t="s">
        <v>216</v>
      </c>
      <c r="F10" s="194" t="s">
        <v>217</v>
      </c>
    </row>
    <row r="11" spans="1:7" ht="30" customHeight="1">
      <c r="A11" s="190">
        <v>7</v>
      </c>
      <c r="B11" s="191"/>
      <c r="C11" s="192" t="s">
        <v>215</v>
      </c>
      <c r="D11" s="193" t="s">
        <v>216</v>
      </c>
      <c r="E11" s="193" t="s">
        <v>216</v>
      </c>
      <c r="F11" s="194" t="s">
        <v>217</v>
      </c>
    </row>
    <row r="12" spans="1:7" ht="30" customHeight="1">
      <c r="A12" s="190">
        <v>8</v>
      </c>
      <c r="B12" s="191"/>
      <c r="C12" s="192" t="s">
        <v>215</v>
      </c>
      <c r="D12" s="193" t="s">
        <v>216</v>
      </c>
      <c r="E12" s="193" t="s">
        <v>216</v>
      </c>
      <c r="F12" s="194" t="s">
        <v>217</v>
      </c>
    </row>
    <row r="13" spans="1:7" ht="30" customHeight="1">
      <c r="A13" s="190">
        <v>9</v>
      </c>
      <c r="B13" s="191"/>
      <c r="C13" s="192" t="s">
        <v>215</v>
      </c>
      <c r="D13" s="193" t="s">
        <v>216</v>
      </c>
      <c r="E13" s="193" t="s">
        <v>216</v>
      </c>
      <c r="F13" s="194" t="s">
        <v>217</v>
      </c>
    </row>
    <row r="14" spans="1:7" ht="30" customHeight="1">
      <c r="A14" s="190">
        <v>10</v>
      </c>
      <c r="B14" s="191"/>
      <c r="C14" s="192" t="s">
        <v>215</v>
      </c>
      <c r="D14" s="193" t="s">
        <v>216</v>
      </c>
      <c r="E14" s="193" t="s">
        <v>216</v>
      </c>
      <c r="F14" s="194" t="s">
        <v>217</v>
      </c>
    </row>
    <row r="16" spans="1:7">
      <c r="A16" s="183" t="s">
        <v>218</v>
      </c>
      <c r="B16" s="183" t="s">
        <v>219</v>
      </c>
      <c r="F16" s="195" t="s">
        <v>220</v>
      </c>
    </row>
  </sheetData>
  <phoneticPr fontId="2"/>
  <pageMargins left="0.64" right="0.26" top="0.74" bottom="0.69" header="0.51200000000000001" footer="0.39"/>
  <pageSetup paperSize="9" scale="9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28"/>
  <sheetViews>
    <sheetView showGridLines="0" view="pageBreakPreview" zoomScale="55" zoomScaleNormal="55" zoomScaleSheetLayoutView="55" workbookViewId="0">
      <selection activeCell="AJ4" sqref="AJ4"/>
    </sheetView>
  </sheetViews>
  <sheetFormatPr defaultColWidth="4.5" defaultRowHeight="14"/>
  <cols>
    <col min="1" max="1" width="0.83203125" style="1" customWidth="1"/>
    <col min="2" max="2" width="5.75" style="1" customWidth="1"/>
    <col min="3" max="4" width="8.08203125" style="1" customWidth="1"/>
    <col min="5" max="8" width="3.25" style="1" hidden="1" customWidth="1"/>
    <col min="9" max="10" width="3.25" style="1" customWidth="1"/>
    <col min="11" max="62" width="5.75" style="1" customWidth="1"/>
    <col min="63" max="63" width="1.08203125" style="1" customWidth="1"/>
    <col min="64" max="16384" width="4.5" style="1"/>
  </cols>
  <sheetData>
    <row r="1" spans="2:67" s="6" customFormat="1" ht="20.25" customHeight="1">
      <c r="C1" s="5" t="s">
        <v>204</v>
      </c>
      <c r="D1" s="5"/>
      <c r="E1" s="5"/>
      <c r="F1" s="5"/>
      <c r="G1" s="5"/>
      <c r="H1" s="5"/>
      <c r="I1" s="5"/>
      <c r="J1" s="5"/>
      <c r="M1" s="7" t="s">
        <v>0</v>
      </c>
      <c r="P1" s="5"/>
      <c r="Q1" s="5"/>
      <c r="R1" s="5"/>
      <c r="S1" s="5"/>
      <c r="T1" s="5"/>
      <c r="U1" s="5"/>
      <c r="V1" s="5"/>
      <c r="W1" s="5"/>
      <c r="AS1" s="9" t="s">
        <v>30</v>
      </c>
      <c r="AT1" s="269" t="s">
        <v>173</v>
      </c>
      <c r="AU1" s="270"/>
      <c r="AV1" s="270"/>
      <c r="AW1" s="270"/>
      <c r="AX1" s="270"/>
      <c r="AY1" s="270"/>
      <c r="AZ1" s="270"/>
      <c r="BA1" s="270"/>
      <c r="BB1" s="270"/>
      <c r="BC1" s="270"/>
      <c r="BD1" s="270"/>
      <c r="BE1" s="270"/>
      <c r="BF1" s="270"/>
      <c r="BG1" s="270"/>
      <c r="BH1" s="270"/>
      <c r="BI1" s="270"/>
      <c r="BJ1" s="9" t="s">
        <v>2</v>
      </c>
    </row>
    <row r="2" spans="2:67" s="8" customFormat="1" ht="20.25" customHeight="1">
      <c r="J2" s="7"/>
      <c r="M2" s="7"/>
      <c r="N2" s="7"/>
      <c r="P2" s="9"/>
      <c r="Q2" s="9"/>
      <c r="R2" s="9"/>
      <c r="S2" s="9"/>
      <c r="T2" s="9"/>
      <c r="U2" s="9"/>
      <c r="V2" s="9"/>
      <c r="W2" s="9"/>
      <c r="AB2" s="119" t="s">
        <v>27</v>
      </c>
      <c r="AC2" s="271">
        <v>7</v>
      </c>
      <c r="AD2" s="271"/>
      <c r="AE2" s="119" t="s">
        <v>28</v>
      </c>
      <c r="AF2" s="272">
        <f>IF(AC2=0,"",YEAR(DATE(2018+AC2,1,1)))</f>
        <v>2025</v>
      </c>
      <c r="AG2" s="272"/>
      <c r="AH2" s="120" t="s">
        <v>29</v>
      </c>
      <c r="AI2" s="120" t="s">
        <v>1</v>
      </c>
      <c r="AJ2" s="271">
        <v>8</v>
      </c>
      <c r="AK2" s="271"/>
      <c r="AL2" s="120" t="s">
        <v>24</v>
      </c>
      <c r="AS2" s="9" t="s">
        <v>31</v>
      </c>
      <c r="AT2" s="271" t="s">
        <v>110</v>
      </c>
      <c r="AU2" s="271"/>
      <c r="AV2" s="271"/>
      <c r="AW2" s="271"/>
      <c r="AX2" s="271"/>
      <c r="AY2" s="271"/>
      <c r="AZ2" s="271"/>
      <c r="BA2" s="271"/>
      <c r="BB2" s="271"/>
      <c r="BC2" s="271"/>
      <c r="BD2" s="271"/>
      <c r="BE2" s="271"/>
      <c r="BF2" s="271"/>
      <c r="BG2" s="271"/>
      <c r="BH2" s="271"/>
      <c r="BI2" s="271"/>
      <c r="BJ2" s="9" t="s">
        <v>2</v>
      </c>
      <c r="BK2" s="9"/>
      <c r="BL2" s="9"/>
      <c r="BM2" s="9"/>
    </row>
    <row r="3" spans="2:67" s="8" customFormat="1" ht="20.25" customHeight="1">
      <c r="J3" s="7"/>
      <c r="M3" s="7"/>
      <c r="O3" s="9"/>
      <c r="P3" s="9"/>
      <c r="Q3" s="9"/>
      <c r="R3" s="9"/>
      <c r="S3" s="9"/>
      <c r="T3" s="9"/>
      <c r="U3" s="9"/>
      <c r="AC3" s="15"/>
      <c r="AD3" s="15"/>
      <c r="AE3" s="16"/>
      <c r="AF3" s="17"/>
      <c r="AG3" s="16"/>
      <c r="BD3" s="18" t="s">
        <v>21</v>
      </c>
      <c r="BE3" s="273" t="s">
        <v>131</v>
      </c>
      <c r="BF3" s="274"/>
      <c r="BG3" s="274"/>
      <c r="BH3" s="275"/>
      <c r="BI3" s="9"/>
    </row>
    <row r="4" spans="2:67" s="8" customFormat="1" ht="20.25" customHeight="1">
      <c r="D4" s="31"/>
      <c r="E4" s="31"/>
      <c r="F4" s="31"/>
      <c r="G4" s="31"/>
      <c r="H4" s="31"/>
      <c r="I4" s="31"/>
      <c r="J4" s="31"/>
      <c r="K4" s="31"/>
      <c r="L4" s="143"/>
      <c r="M4" s="31"/>
      <c r="N4" s="31"/>
      <c r="O4" s="143"/>
      <c r="P4" s="31"/>
      <c r="Q4" s="144"/>
      <c r="R4" s="144"/>
      <c r="S4" s="144"/>
      <c r="T4" s="144"/>
      <c r="U4" s="144"/>
      <c r="V4" s="144"/>
      <c r="W4" s="144"/>
      <c r="X4" s="31"/>
      <c r="Y4" s="31"/>
      <c r="Z4" s="31"/>
      <c r="AA4" s="31"/>
      <c r="AB4" s="31"/>
      <c r="AC4" s="31"/>
      <c r="AD4" s="31"/>
      <c r="AE4" s="145"/>
      <c r="AF4" s="145"/>
      <c r="AG4" s="146"/>
      <c r="AH4" s="147"/>
      <c r="AI4" s="146"/>
      <c r="AJ4" s="31"/>
      <c r="AK4" s="31"/>
      <c r="AL4" s="31"/>
      <c r="AM4" s="31"/>
      <c r="AN4" s="31"/>
      <c r="AO4" s="31"/>
      <c r="AP4" s="31"/>
      <c r="AQ4" s="31"/>
      <c r="AR4" s="31"/>
      <c r="BD4" s="18" t="s">
        <v>133</v>
      </c>
      <c r="BE4" s="273" t="s">
        <v>132</v>
      </c>
      <c r="BF4" s="274"/>
      <c r="BG4" s="274"/>
      <c r="BH4" s="275"/>
      <c r="BI4" s="9"/>
    </row>
    <row r="5" spans="2:67" s="8" customFormat="1" ht="9" customHeight="1">
      <c r="D5" s="31"/>
      <c r="E5" s="31"/>
      <c r="F5" s="31"/>
      <c r="G5" s="31"/>
      <c r="H5" s="31"/>
      <c r="I5" s="31"/>
      <c r="J5" s="31"/>
      <c r="K5" s="31"/>
      <c r="L5" s="143"/>
      <c r="M5" s="31"/>
      <c r="N5" s="31"/>
      <c r="O5" s="143"/>
      <c r="P5" s="31"/>
      <c r="Q5" s="144"/>
      <c r="R5" s="144"/>
      <c r="S5" s="144"/>
      <c r="T5" s="144"/>
      <c r="U5" s="144"/>
      <c r="V5" s="144"/>
      <c r="W5" s="144"/>
      <c r="X5" s="31"/>
      <c r="Y5" s="31"/>
      <c r="Z5" s="31"/>
      <c r="AA5" s="31"/>
      <c r="AB5" s="31"/>
      <c r="AC5" s="31"/>
      <c r="AD5" s="31"/>
      <c r="AE5" s="148"/>
      <c r="AF5" s="148"/>
      <c r="AG5" s="31"/>
      <c r="AH5" s="31"/>
      <c r="AI5" s="31"/>
      <c r="AJ5" s="31"/>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c r="D6" s="36"/>
      <c r="E6" s="33"/>
      <c r="F6" s="33"/>
      <c r="G6" s="33"/>
      <c r="H6" s="33"/>
      <c r="I6" s="33"/>
      <c r="J6" s="33"/>
      <c r="K6" s="33"/>
      <c r="L6" s="33"/>
      <c r="M6" s="41"/>
      <c r="N6" s="41"/>
      <c r="O6" s="41"/>
      <c r="P6" s="39"/>
      <c r="Q6" s="41"/>
      <c r="R6" s="41"/>
      <c r="S6" s="41"/>
      <c r="T6" s="31"/>
      <c r="U6" s="31"/>
      <c r="V6" s="31"/>
      <c r="W6" s="31"/>
      <c r="X6" s="31"/>
      <c r="Y6" s="31"/>
      <c r="Z6" s="31"/>
      <c r="AA6" s="31"/>
      <c r="AB6" s="31"/>
      <c r="AC6" s="31"/>
      <c r="AD6" s="31"/>
      <c r="AE6" s="31"/>
      <c r="AF6" s="31"/>
      <c r="AG6" s="31"/>
      <c r="AH6" s="31"/>
      <c r="AI6" s="31"/>
      <c r="AJ6" s="31"/>
      <c r="AK6" s="29"/>
      <c r="AL6" s="29"/>
      <c r="AM6" s="29"/>
      <c r="AN6" s="29"/>
      <c r="AO6" s="29" t="s">
        <v>138</v>
      </c>
      <c r="AP6" s="29"/>
      <c r="AQ6" s="29"/>
      <c r="AR6" s="29"/>
      <c r="AS6" s="6"/>
      <c r="AT6" s="6"/>
      <c r="AU6" s="6"/>
      <c r="AW6" s="37"/>
      <c r="AX6" s="37"/>
      <c r="AY6" s="2"/>
      <c r="AZ6" s="6"/>
      <c r="BA6" s="265">
        <v>40</v>
      </c>
      <c r="BB6" s="266"/>
      <c r="BC6" s="2" t="s">
        <v>22</v>
      </c>
      <c r="BD6" s="6"/>
      <c r="BE6" s="265">
        <v>160</v>
      </c>
      <c r="BF6" s="266"/>
      <c r="BG6" s="2" t="s">
        <v>23</v>
      </c>
      <c r="BH6" s="6"/>
      <c r="BI6" s="19"/>
    </row>
    <row r="7" spans="2:67" s="8" customFormat="1" ht="5.25" customHeight="1">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67">
        <f>DAY(EOMONTH(DATE(AF2,AJ2,1),0))</f>
        <v>31</v>
      </c>
      <c r="BF8" s="268"/>
      <c r="BG8" s="29" t="s">
        <v>25</v>
      </c>
      <c r="BH8" s="29"/>
      <c r="BI8" s="29"/>
      <c r="BJ8" s="31"/>
      <c r="BM8" s="9"/>
      <c r="BN8" s="9"/>
      <c r="BO8" s="9"/>
    </row>
    <row r="9" spans="2:67" ht="5.25" customHeight="1" thickBot="1">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5" customHeight="1">
      <c r="B10" s="300" t="s">
        <v>20</v>
      </c>
      <c r="C10" s="288" t="s">
        <v>142</v>
      </c>
      <c r="D10" s="303"/>
      <c r="E10" s="121"/>
      <c r="F10" s="122"/>
      <c r="G10" s="121"/>
      <c r="H10" s="122"/>
      <c r="I10" s="306" t="s">
        <v>180</v>
      </c>
      <c r="J10" s="307"/>
      <c r="K10" s="312" t="s">
        <v>181</v>
      </c>
      <c r="L10" s="289"/>
      <c r="M10" s="289"/>
      <c r="N10" s="303"/>
      <c r="O10" s="312" t="s">
        <v>182</v>
      </c>
      <c r="P10" s="289"/>
      <c r="Q10" s="289"/>
      <c r="R10" s="289"/>
      <c r="S10" s="303"/>
      <c r="T10" s="173"/>
      <c r="U10" s="173"/>
      <c r="V10" s="174"/>
      <c r="W10" s="315" t="s">
        <v>183</v>
      </c>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316"/>
      <c r="BA10" s="316"/>
      <c r="BB10" s="276" t="str">
        <f>IF(BE3="４週","(9)1～4週目の勤務時間数合計","(9)1か月の勤務時間数　合計")</f>
        <v>(9)1～4週目の勤務時間数合計</v>
      </c>
      <c r="BC10" s="277"/>
      <c r="BD10" s="282" t="s">
        <v>184</v>
      </c>
      <c r="BE10" s="283"/>
      <c r="BF10" s="288" t="s">
        <v>185</v>
      </c>
      <c r="BG10" s="289"/>
      <c r="BH10" s="289"/>
      <c r="BI10" s="289"/>
      <c r="BJ10" s="290"/>
    </row>
    <row r="11" spans="2:67" ht="20.25" customHeight="1">
      <c r="B11" s="301"/>
      <c r="C11" s="291"/>
      <c r="D11" s="304"/>
      <c r="E11" s="123"/>
      <c r="F11" s="124"/>
      <c r="G11" s="123"/>
      <c r="H11" s="124"/>
      <c r="I11" s="308"/>
      <c r="J11" s="309"/>
      <c r="K11" s="313"/>
      <c r="L11" s="292"/>
      <c r="M11" s="292"/>
      <c r="N11" s="304"/>
      <c r="O11" s="313"/>
      <c r="P11" s="292"/>
      <c r="Q11" s="292"/>
      <c r="R11" s="292"/>
      <c r="S11" s="304"/>
      <c r="T11" s="175"/>
      <c r="U11" s="175"/>
      <c r="V11" s="176"/>
      <c r="W11" s="297" t="s">
        <v>11</v>
      </c>
      <c r="X11" s="297"/>
      <c r="Y11" s="297"/>
      <c r="Z11" s="297"/>
      <c r="AA11" s="297"/>
      <c r="AB11" s="297"/>
      <c r="AC11" s="298"/>
      <c r="AD11" s="299" t="s">
        <v>12</v>
      </c>
      <c r="AE11" s="297"/>
      <c r="AF11" s="297"/>
      <c r="AG11" s="297"/>
      <c r="AH11" s="297"/>
      <c r="AI11" s="297"/>
      <c r="AJ11" s="298"/>
      <c r="AK11" s="299" t="s">
        <v>13</v>
      </c>
      <c r="AL11" s="297"/>
      <c r="AM11" s="297"/>
      <c r="AN11" s="297"/>
      <c r="AO11" s="297"/>
      <c r="AP11" s="297"/>
      <c r="AQ11" s="298"/>
      <c r="AR11" s="299" t="s">
        <v>14</v>
      </c>
      <c r="AS11" s="297"/>
      <c r="AT11" s="297"/>
      <c r="AU11" s="297"/>
      <c r="AV11" s="297"/>
      <c r="AW11" s="297"/>
      <c r="AX11" s="298"/>
      <c r="AY11" s="299" t="s">
        <v>15</v>
      </c>
      <c r="AZ11" s="297"/>
      <c r="BA11" s="297"/>
      <c r="BB11" s="278"/>
      <c r="BC11" s="279"/>
      <c r="BD11" s="284"/>
      <c r="BE11" s="285"/>
      <c r="BF11" s="291"/>
      <c r="BG11" s="292"/>
      <c r="BH11" s="292"/>
      <c r="BI11" s="292"/>
      <c r="BJ11" s="293"/>
    </row>
    <row r="12" spans="2:67" ht="20.25" customHeight="1">
      <c r="B12" s="301"/>
      <c r="C12" s="291"/>
      <c r="D12" s="304"/>
      <c r="E12" s="123"/>
      <c r="F12" s="124"/>
      <c r="G12" s="123"/>
      <c r="H12" s="124"/>
      <c r="I12" s="308"/>
      <c r="J12" s="309"/>
      <c r="K12" s="313"/>
      <c r="L12" s="292"/>
      <c r="M12" s="292"/>
      <c r="N12" s="304"/>
      <c r="O12" s="313"/>
      <c r="P12" s="292"/>
      <c r="Q12" s="292"/>
      <c r="R12" s="292"/>
      <c r="S12" s="304"/>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18" t="str">
        <f>IF($BE$3="実績",IF(DAY(DATE($AF$2,$AJ$2,30))=30,30,""),"")</f>
        <v/>
      </c>
      <c r="BA12" s="132" t="str">
        <f>IF($BE$3="実績",IF(DAY(DATE($AF$2,$AJ$2,31))=31,31,""),"")</f>
        <v/>
      </c>
      <c r="BB12" s="278"/>
      <c r="BC12" s="279"/>
      <c r="BD12" s="284"/>
      <c r="BE12" s="285"/>
      <c r="BF12" s="291"/>
      <c r="BG12" s="292"/>
      <c r="BH12" s="292"/>
      <c r="BI12" s="292"/>
      <c r="BJ12" s="293"/>
    </row>
    <row r="13" spans="2:67" ht="20.25" hidden="1" customHeight="1">
      <c r="B13" s="301"/>
      <c r="C13" s="291"/>
      <c r="D13" s="304"/>
      <c r="E13" s="123"/>
      <c r="F13" s="124"/>
      <c r="G13" s="123"/>
      <c r="H13" s="124"/>
      <c r="I13" s="308"/>
      <c r="J13" s="309"/>
      <c r="K13" s="313"/>
      <c r="L13" s="292"/>
      <c r="M13" s="292"/>
      <c r="N13" s="304"/>
      <c r="O13" s="313"/>
      <c r="P13" s="292"/>
      <c r="Q13" s="292"/>
      <c r="R13" s="292"/>
      <c r="S13" s="304"/>
      <c r="T13" s="175"/>
      <c r="U13" s="175"/>
      <c r="V13" s="176"/>
      <c r="W13" s="127">
        <f>WEEKDAY(DATE($AF$2,$AJ$2,1))</f>
        <v>6</v>
      </c>
      <c r="X13" s="128">
        <f>WEEKDAY(DATE($AF$2,$AJ$2,2))</f>
        <v>7</v>
      </c>
      <c r="Y13" s="128">
        <f>WEEKDAY(DATE($AF$2,$AJ$2,3))</f>
        <v>1</v>
      </c>
      <c r="Z13" s="128">
        <f>WEEKDAY(DATE($AF$2,$AJ$2,4))</f>
        <v>2</v>
      </c>
      <c r="AA13" s="128">
        <f>WEEKDAY(DATE($AF$2,$AJ$2,5))</f>
        <v>3</v>
      </c>
      <c r="AB13" s="128">
        <f>WEEKDAY(DATE($AF$2,$AJ$2,6))</f>
        <v>4</v>
      </c>
      <c r="AC13" s="129">
        <f>WEEKDAY(DATE($AF$2,$AJ$2,7))</f>
        <v>5</v>
      </c>
      <c r="AD13" s="130">
        <f>WEEKDAY(DATE($AF$2,$AJ$2,8))</f>
        <v>6</v>
      </c>
      <c r="AE13" s="128">
        <f>WEEKDAY(DATE($AF$2,$AJ$2,9))</f>
        <v>7</v>
      </c>
      <c r="AF13" s="128">
        <f>WEEKDAY(DATE($AF$2,$AJ$2,10))</f>
        <v>1</v>
      </c>
      <c r="AG13" s="128">
        <f>WEEKDAY(DATE($AF$2,$AJ$2,11))</f>
        <v>2</v>
      </c>
      <c r="AH13" s="128">
        <f>WEEKDAY(DATE($AF$2,$AJ$2,12))</f>
        <v>3</v>
      </c>
      <c r="AI13" s="128">
        <f>WEEKDAY(DATE($AF$2,$AJ$2,13))</f>
        <v>4</v>
      </c>
      <c r="AJ13" s="129">
        <f>WEEKDAY(DATE($AF$2,$AJ$2,14))</f>
        <v>5</v>
      </c>
      <c r="AK13" s="130">
        <f>WEEKDAY(DATE($AF$2,$AJ$2,15))</f>
        <v>6</v>
      </c>
      <c r="AL13" s="128">
        <f>WEEKDAY(DATE($AF$2,$AJ$2,16))</f>
        <v>7</v>
      </c>
      <c r="AM13" s="128">
        <f>WEEKDAY(DATE($AF$2,$AJ$2,17))</f>
        <v>1</v>
      </c>
      <c r="AN13" s="128">
        <f>WEEKDAY(DATE($AF$2,$AJ$2,18))</f>
        <v>2</v>
      </c>
      <c r="AO13" s="128">
        <f>WEEKDAY(DATE($AF$2,$AJ$2,19))</f>
        <v>3</v>
      </c>
      <c r="AP13" s="128">
        <f>WEEKDAY(DATE($AF$2,$AJ$2,20))</f>
        <v>4</v>
      </c>
      <c r="AQ13" s="129">
        <f>WEEKDAY(DATE($AF$2,$AJ$2,21))</f>
        <v>5</v>
      </c>
      <c r="AR13" s="130">
        <f>WEEKDAY(DATE($AF$2,$AJ$2,22))</f>
        <v>6</v>
      </c>
      <c r="AS13" s="128">
        <f>WEEKDAY(DATE($AF$2,$AJ$2,23))</f>
        <v>7</v>
      </c>
      <c r="AT13" s="128">
        <f>WEEKDAY(DATE($AF$2,$AJ$2,24))</f>
        <v>1</v>
      </c>
      <c r="AU13" s="128">
        <f>WEEKDAY(DATE($AF$2,$AJ$2,25))</f>
        <v>2</v>
      </c>
      <c r="AV13" s="128">
        <f>WEEKDAY(DATE($AF$2,$AJ$2,26))</f>
        <v>3</v>
      </c>
      <c r="AW13" s="128">
        <f>WEEKDAY(DATE($AF$2,$AJ$2,27))</f>
        <v>4</v>
      </c>
      <c r="AX13" s="129">
        <f>WEEKDAY(DATE($AF$2,$AJ$2,28))</f>
        <v>5</v>
      </c>
      <c r="AY13" s="130">
        <f>IF(AY12=29,WEEKDAY(DATE($AF$2,$AJ$2,29)),0)</f>
        <v>0</v>
      </c>
      <c r="AZ13" s="128">
        <f>IF(AZ12=30,WEEKDAY(DATE($AF$2,$AJ$2,30)),0)</f>
        <v>0</v>
      </c>
      <c r="BA13" s="129">
        <f>IF(BA12=31,WEEKDAY(DATE($AF$2,$AJ$2,31)),0)</f>
        <v>0</v>
      </c>
      <c r="BB13" s="278"/>
      <c r="BC13" s="279"/>
      <c r="BD13" s="284"/>
      <c r="BE13" s="285"/>
      <c r="BF13" s="291"/>
      <c r="BG13" s="292"/>
      <c r="BH13" s="292"/>
      <c r="BI13" s="292"/>
      <c r="BJ13" s="293"/>
    </row>
    <row r="14" spans="2:67" ht="20.25" customHeight="1" thickBot="1">
      <c r="B14" s="302"/>
      <c r="C14" s="294"/>
      <c r="D14" s="305"/>
      <c r="E14" s="125"/>
      <c r="F14" s="126"/>
      <c r="G14" s="125"/>
      <c r="H14" s="126"/>
      <c r="I14" s="310"/>
      <c r="J14" s="311"/>
      <c r="K14" s="314"/>
      <c r="L14" s="295"/>
      <c r="M14" s="295"/>
      <c r="N14" s="305"/>
      <c r="O14" s="314"/>
      <c r="P14" s="295"/>
      <c r="Q14" s="295"/>
      <c r="R14" s="295"/>
      <c r="S14" s="305"/>
      <c r="T14" s="177"/>
      <c r="U14" s="177"/>
      <c r="V14" s="178"/>
      <c r="W14" s="133" t="str">
        <f>IF(W13=1,"日",IF(W13=2,"月",IF(W13=3,"火",IF(W13=4,"水",IF(W13=5,"木",IF(W13=6,"金","土"))))))</f>
        <v>金</v>
      </c>
      <c r="X14" s="134" t="str">
        <f t="shared" ref="X14:AX14" si="0">IF(X13=1,"日",IF(X13=2,"月",IF(X13=3,"火",IF(X13=4,"水",IF(X13=5,"木",IF(X13=6,"金","土"))))))</f>
        <v>土</v>
      </c>
      <c r="Y14" s="134" t="str">
        <f t="shared" si="0"/>
        <v>日</v>
      </c>
      <c r="Z14" s="134" t="str">
        <f t="shared" si="0"/>
        <v>月</v>
      </c>
      <c r="AA14" s="134" t="str">
        <f t="shared" si="0"/>
        <v>火</v>
      </c>
      <c r="AB14" s="134" t="str">
        <f t="shared" si="0"/>
        <v>水</v>
      </c>
      <c r="AC14" s="135" t="str">
        <f t="shared" si="0"/>
        <v>木</v>
      </c>
      <c r="AD14" s="136" t="str">
        <f>IF(AD13=1,"日",IF(AD13=2,"月",IF(AD13=3,"火",IF(AD13=4,"水",IF(AD13=5,"木",IF(AD13=6,"金","土"))))))</f>
        <v>金</v>
      </c>
      <c r="AE14" s="134" t="str">
        <f t="shared" si="0"/>
        <v>土</v>
      </c>
      <c r="AF14" s="134" t="str">
        <f t="shared" si="0"/>
        <v>日</v>
      </c>
      <c r="AG14" s="134" t="str">
        <f t="shared" si="0"/>
        <v>月</v>
      </c>
      <c r="AH14" s="134" t="str">
        <f t="shared" si="0"/>
        <v>火</v>
      </c>
      <c r="AI14" s="134" t="str">
        <f t="shared" si="0"/>
        <v>水</v>
      </c>
      <c r="AJ14" s="135" t="str">
        <f t="shared" si="0"/>
        <v>木</v>
      </c>
      <c r="AK14" s="136" t="str">
        <f>IF(AK13=1,"日",IF(AK13=2,"月",IF(AK13=3,"火",IF(AK13=4,"水",IF(AK13=5,"木",IF(AK13=6,"金","土"))))))</f>
        <v>金</v>
      </c>
      <c r="AL14" s="134" t="str">
        <f t="shared" si="0"/>
        <v>土</v>
      </c>
      <c r="AM14" s="134" t="str">
        <f t="shared" si="0"/>
        <v>日</v>
      </c>
      <c r="AN14" s="134" t="str">
        <f t="shared" si="0"/>
        <v>月</v>
      </c>
      <c r="AO14" s="134" t="str">
        <f t="shared" si="0"/>
        <v>火</v>
      </c>
      <c r="AP14" s="134" t="str">
        <f t="shared" si="0"/>
        <v>水</v>
      </c>
      <c r="AQ14" s="135" t="str">
        <f t="shared" si="0"/>
        <v>木</v>
      </c>
      <c r="AR14" s="136" t="str">
        <f>IF(AR13=1,"日",IF(AR13=2,"月",IF(AR13=3,"火",IF(AR13=4,"水",IF(AR13=5,"木",IF(AR13=6,"金","土"))))))</f>
        <v>金</v>
      </c>
      <c r="AS14" s="134" t="str">
        <f t="shared" si="0"/>
        <v>土</v>
      </c>
      <c r="AT14" s="134" t="str">
        <f t="shared" si="0"/>
        <v>日</v>
      </c>
      <c r="AU14" s="134" t="str">
        <f t="shared" si="0"/>
        <v>月</v>
      </c>
      <c r="AV14" s="134" t="str">
        <f t="shared" si="0"/>
        <v>火</v>
      </c>
      <c r="AW14" s="134" t="str">
        <f t="shared" si="0"/>
        <v>水</v>
      </c>
      <c r="AX14" s="135" t="str">
        <f t="shared" si="0"/>
        <v>木</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80"/>
      <c r="BC14" s="281"/>
      <c r="BD14" s="286"/>
      <c r="BE14" s="287"/>
      <c r="BF14" s="294"/>
      <c r="BG14" s="295"/>
      <c r="BH14" s="295"/>
      <c r="BI14" s="295"/>
      <c r="BJ14" s="296"/>
    </row>
    <row r="15" spans="2:67" ht="20.25" customHeight="1">
      <c r="B15" s="379">
        <f>B13+1</f>
        <v>1</v>
      </c>
      <c r="C15" s="263" t="s">
        <v>70</v>
      </c>
      <c r="D15" s="264"/>
      <c r="E15" s="137"/>
      <c r="F15" s="138"/>
      <c r="G15" s="137"/>
      <c r="H15" s="138"/>
      <c r="I15" s="345" t="s">
        <v>186</v>
      </c>
      <c r="J15" s="346"/>
      <c r="K15" s="347" t="s">
        <v>89</v>
      </c>
      <c r="L15" s="348"/>
      <c r="M15" s="348"/>
      <c r="N15" s="264"/>
      <c r="O15" s="382" t="s">
        <v>87</v>
      </c>
      <c r="P15" s="383"/>
      <c r="Q15" s="383"/>
      <c r="R15" s="383"/>
      <c r="S15" s="384"/>
      <c r="T15" s="103" t="s">
        <v>18</v>
      </c>
      <c r="U15" s="104"/>
      <c r="V15" s="105"/>
      <c r="W15" s="96" t="s">
        <v>187</v>
      </c>
      <c r="X15" s="97" t="s">
        <v>188</v>
      </c>
      <c r="Y15" s="97"/>
      <c r="Z15" s="97"/>
      <c r="AA15" s="97" t="s">
        <v>188</v>
      </c>
      <c r="AB15" s="97" t="s">
        <v>58</v>
      </c>
      <c r="AC15" s="98" t="s">
        <v>58</v>
      </c>
      <c r="AD15" s="96" t="s">
        <v>58</v>
      </c>
      <c r="AE15" s="97" t="s">
        <v>188</v>
      </c>
      <c r="AF15" s="97"/>
      <c r="AG15" s="97"/>
      <c r="AH15" s="97" t="s">
        <v>188</v>
      </c>
      <c r="AI15" s="97" t="s">
        <v>58</v>
      </c>
      <c r="AJ15" s="98" t="s">
        <v>58</v>
      </c>
      <c r="AK15" s="96" t="s">
        <v>58</v>
      </c>
      <c r="AL15" s="97" t="s">
        <v>188</v>
      </c>
      <c r="AM15" s="97"/>
      <c r="AN15" s="97"/>
      <c r="AO15" s="97" t="s">
        <v>188</v>
      </c>
      <c r="AP15" s="97" t="s">
        <v>58</v>
      </c>
      <c r="AQ15" s="98" t="s">
        <v>58</v>
      </c>
      <c r="AR15" s="96" t="s">
        <v>58</v>
      </c>
      <c r="AS15" s="97" t="s">
        <v>188</v>
      </c>
      <c r="AT15" s="97"/>
      <c r="AU15" s="97"/>
      <c r="AV15" s="97" t="s">
        <v>188</v>
      </c>
      <c r="AW15" s="97" t="s">
        <v>58</v>
      </c>
      <c r="AX15" s="98" t="s">
        <v>58</v>
      </c>
      <c r="AY15" s="96"/>
      <c r="AZ15" s="97"/>
      <c r="BA15" s="97"/>
      <c r="BB15" s="341"/>
      <c r="BC15" s="342"/>
      <c r="BD15" s="343"/>
      <c r="BE15" s="344"/>
      <c r="BF15" s="338" t="s">
        <v>189</v>
      </c>
      <c r="BG15" s="339"/>
      <c r="BH15" s="339"/>
      <c r="BI15" s="339"/>
      <c r="BJ15" s="340"/>
    </row>
    <row r="16" spans="2:67" ht="20.25" customHeight="1">
      <c r="B16" s="380"/>
      <c r="C16" s="261"/>
      <c r="D16" s="262"/>
      <c r="E16" s="139"/>
      <c r="F16" s="140" t="str">
        <f>C15</f>
        <v>管理者</v>
      </c>
      <c r="G16" s="139"/>
      <c r="H16" s="140" t="str">
        <f>I15</f>
        <v>B</v>
      </c>
      <c r="I16" s="323"/>
      <c r="J16" s="324"/>
      <c r="K16" s="327"/>
      <c r="L16" s="328"/>
      <c r="M16" s="328"/>
      <c r="N16" s="262"/>
      <c r="O16" s="355"/>
      <c r="P16" s="356"/>
      <c r="Q16" s="356"/>
      <c r="R16" s="356"/>
      <c r="S16" s="357"/>
      <c r="T16" s="106" t="s">
        <v>134</v>
      </c>
      <c r="U16" s="107"/>
      <c r="V16" s="108"/>
      <c r="W16" s="149">
        <f>IF(W15="","",VLOOKUP(W15,'【記載例】シフト記号表（勤務時間帯）'!$C$6:$L$47,10,FALSE))</f>
        <v>4</v>
      </c>
      <c r="X16" s="150">
        <f>IF(X15="","",VLOOKUP(X15,'【記載例】シフト記号表（勤務時間帯）'!$C$6:$L$47,10,FALSE))</f>
        <v>4</v>
      </c>
      <c r="Y16" s="150" t="str">
        <f>IF(Y15="","",VLOOKUP(Y15,'【記載例】シフト記号表（勤務時間帯）'!$C$6:$L$47,10,FALSE))</f>
        <v/>
      </c>
      <c r="Z16" s="150" t="str">
        <f>IF(Z15="","",VLOOKUP(Z15,'【記載例】シフト記号表（勤務時間帯）'!$C$6:$L$47,10,FALSE))</f>
        <v/>
      </c>
      <c r="AA16" s="150">
        <f>IF(AA15="","",VLOOKUP(AA15,'【記載例】シフト記号表（勤務時間帯）'!$C$6:$L$47,10,FALSE))</f>
        <v>4</v>
      </c>
      <c r="AB16" s="150">
        <f>IF(AB15="","",VLOOKUP(AB15,'【記載例】シフト記号表（勤務時間帯）'!$C$6:$L$47,10,FALSE))</f>
        <v>4</v>
      </c>
      <c r="AC16" s="151">
        <f>IF(AC15="","",VLOOKUP(AC15,'【記載例】シフト記号表（勤務時間帯）'!$C$6:$L$47,10,FALSE))</f>
        <v>4</v>
      </c>
      <c r="AD16" s="149">
        <f>IF(AD15="","",VLOOKUP(AD15,'【記載例】シフト記号表（勤務時間帯）'!$C$6:$L$47,10,FALSE))</f>
        <v>4</v>
      </c>
      <c r="AE16" s="150">
        <f>IF(AE15="","",VLOOKUP(AE15,'【記載例】シフト記号表（勤務時間帯）'!$C$6:$L$47,10,FALSE))</f>
        <v>4</v>
      </c>
      <c r="AF16" s="150" t="str">
        <f>IF(AF15="","",VLOOKUP(AF15,'【記載例】シフト記号表（勤務時間帯）'!$C$6:$L$47,10,FALSE))</f>
        <v/>
      </c>
      <c r="AG16" s="150" t="str">
        <f>IF(AG15="","",VLOOKUP(AG15,'【記載例】シフト記号表（勤務時間帯）'!$C$6:$L$47,10,FALSE))</f>
        <v/>
      </c>
      <c r="AH16" s="150">
        <f>IF(AH15="","",VLOOKUP(AH15,'【記載例】シフト記号表（勤務時間帯）'!$C$6:$L$47,10,FALSE))</f>
        <v>4</v>
      </c>
      <c r="AI16" s="150">
        <f>IF(AI15="","",VLOOKUP(AI15,'【記載例】シフト記号表（勤務時間帯）'!$C$6:$L$47,10,FALSE))</f>
        <v>4</v>
      </c>
      <c r="AJ16" s="151">
        <f>IF(AJ15="","",VLOOKUP(AJ15,'【記載例】シフト記号表（勤務時間帯）'!$C$6:$L$47,10,FALSE))</f>
        <v>4</v>
      </c>
      <c r="AK16" s="149">
        <f>IF(AK15="","",VLOOKUP(AK15,'【記載例】シフト記号表（勤務時間帯）'!$C$6:$L$47,10,FALSE))</f>
        <v>4</v>
      </c>
      <c r="AL16" s="150">
        <f>IF(AL15="","",VLOOKUP(AL15,'【記載例】シフト記号表（勤務時間帯）'!$C$6:$L$47,10,FALSE))</f>
        <v>4</v>
      </c>
      <c r="AM16" s="150" t="str">
        <f>IF(AM15="","",VLOOKUP(AM15,'【記載例】シフト記号表（勤務時間帯）'!$C$6:$L$47,10,FALSE))</f>
        <v/>
      </c>
      <c r="AN16" s="150" t="str">
        <f>IF(AN15="","",VLOOKUP(AN15,'【記載例】シフト記号表（勤務時間帯）'!$C$6:$L$47,10,FALSE))</f>
        <v/>
      </c>
      <c r="AO16" s="150">
        <f>IF(AO15="","",VLOOKUP(AO15,'【記載例】シフト記号表（勤務時間帯）'!$C$6:$L$47,10,FALSE))</f>
        <v>4</v>
      </c>
      <c r="AP16" s="150">
        <f>IF(AP15="","",VLOOKUP(AP15,'【記載例】シフト記号表（勤務時間帯）'!$C$6:$L$47,10,FALSE))</f>
        <v>4</v>
      </c>
      <c r="AQ16" s="151">
        <f>IF(AQ15="","",VLOOKUP(AQ15,'【記載例】シフト記号表（勤務時間帯）'!$C$6:$L$47,10,FALSE))</f>
        <v>4</v>
      </c>
      <c r="AR16" s="149">
        <f>IF(AR15="","",VLOOKUP(AR15,'【記載例】シフト記号表（勤務時間帯）'!$C$6:$L$47,10,FALSE))</f>
        <v>4</v>
      </c>
      <c r="AS16" s="150">
        <f>IF(AS15="","",VLOOKUP(AS15,'【記載例】シフト記号表（勤務時間帯）'!$C$6:$L$47,10,FALSE))</f>
        <v>4</v>
      </c>
      <c r="AT16" s="150" t="str">
        <f>IF(AT15="","",VLOOKUP(AT15,'【記載例】シフト記号表（勤務時間帯）'!$C$6:$L$47,10,FALSE))</f>
        <v/>
      </c>
      <c r="AU16" s="150" t="str">
        <f>IF(AU15="","",VLOOKUP(AU15,'【記載例】シフト記号表（勤務時間帯）'!$C$6:$L$47,10,FALSE))</f>
        <v/>
      </c>
      <c r="AV16" s="150">
        <f>IF(AV15="","",VLOOKUP(AV15,'【記載例】シフト記号表（勤務時間帯）'!$C$6:$L$47,10,FALSE))</f>
        <v>4</v>
      </c>
      <c r="AW16" s="150">
        <f>IF(AW15="","",VLOOKUP(AW15,'【記載例】シフト記号表（勤務時間帯）'!$C$6:$L$47,10,FALSE))</f>
        <v>4</v>
      </c>
      <c r="AX16" s="151">
        <f>IF(AX15="","",VLOOKUP(AX15,'【記載例】シフト記号表（勤務時間帯）'!$C$6:$L$47,10,FALSE))</f>
        <v>4</v>
      </c>
      <c r="AY16" s="149" t="str">
        <f>IF(AY15="","",VLOOKUP(AY15,'【記載例】シフト記号表（勤務時間帯）'!$C$6:$L$47,10,FALSE))</f>
        <v/>
      </c>
      <c r="AZ16" s="150" t="str">
        <f>IF(AZ15="","",VLOOKUP(AZ15,'【記載例】シフト記号表（勤務時間帯）'!$C$6:$L$47,10,FALSE))</f>
        <v/>
      </c>
      <c r="BA16" s="150" t="str">
        <f>IF(BA15="","",VLOOKUP(BA15,'【記載例】シフト記号表（勤務時間帯）'!$C$6:$L$47,10,FALSE))</f>
        <v/>
      </c>
      <c r="BB16" s="335">
        <f>IF($BE$3="４週",SUM(W16:AX16),IF($BE$3="暦月",SUM(W16:BA16),""))</f>
        <v>80</v>
      </c>
      <c r="BC16" s="336"/>
      <c r="BD16" s="337">
        <f>IF($BE$3="４週",BB16/4,IF($BE$3="暦月",(BB16/($BE$8/7)),""))</f>
        <v>20</v>
      </c>
      <c r="BE16" s="336"/>
      <c r="BF16" s="332"/>
      <c r="BG16" s="333"/>
      <c r="BH16" s="333"/>
      <c r="BI16" s="333"/>
      <c r="BJ16" s="334"/>
    </row>
    <row r="17" spans="2:62" ht="20.25" customHeight="1">
      <c r="B17" s="379">
        <f>B15+1</f>
        <v>2</v>
      </c>
      <c r="C17" s="259" t="s">
        <v>144</v>
      </c>
      <c r="D17" s="260"/>
      <c r="E17" s="141"/>
      <c r="F17" s="142"/>
      <c r="G17" s="141"/>
      <c r="H17" s="142"/>
      <c r="I17" s="321" t="s">
        <v>88</v>
      </c>
      <c r="J17" s="322"/>
      <c r="K17" s="325" t="s">
        <v>101</v>
      </c>
      <c r="L17" s="326"/>
      <c r="M17" s="326"/>
      <c r="N17" s="260"/>
      <c r="O17" s="355" t="s">
        <v>102</v>
      </c>
      <c r="P17" s="356"/>
      <c r="Q17" s="356"/>
      <c r="R17" s="356"/>
      <c r="S17" s="357"/>
      <c r="T17" s="109" t="s">
        <v>18</v>
      </c>
      <c r="U17" s="110"/>
      <c r="V17" s="111"/>
      <c r="W17" s="99" t="s">
        <v>203</v>
      </c>
      <c r="X17" s="100" t="s">
        <v>203</v>
      </c>
      <c r="Y17" s="100" t="s">
        <v>203</v>
      </c>
      <c r="Z17" s="100"/>
      <c r="AA17" s="100"/>
      <c r="AB17" s="100" t="s">
        <v>39</v>
      </c>
      <c r="AC17" s="101" t="s">
        <v>203</v>
      </c>
      <c r="AD17" s="99" t="s">
        <v>203</v>
      </c>
      <c r="AE17" s="100" t="s">
        <v>203</v>
      </c>
      <c r="AF17" s="100" t="s">
        <v>203</v>
      </c>
      <c r="AG17" s="100"/>
      <c r="AH17" s="100"/>
      <c r="AI17" s="100" t="s">
        <v>39</v>
      </c>
      <c r="AJ17" s="101" t="s">
        <v>203</v>
      </c>
      <c r="AK17" s="99" t="s">
        <v>203</v>
      </c>
      <c r="AL17" s="100" t="s">
        <v>203</v>
      </c>
      <c r="AM17" s="100" t="s">
        <v>203</v>
      </c>
      <c r="AN17" s="100"/>
      <c r="AO17" s="100"/>
      <c r="AP17" s="100" t="s">
        <v>39</v>
      </c>
      <c r="AQ17" s="101" t="s">
        <v>203</v>
      </c>
      <c r="AR17" s="99" t="s">
        <v>203</v>
      </c>
      <c r="AS17" s="100" t="s">
        <v>203</v>
      </c>
      <c r="AT17" s="100" t="s">
        <v>203</v>
      </c>
      <c r="AU17" s="100"/>
      <c r="AV17" s="100"/>
      <c r="AW17" s="100" t="s">
        <v>39</v>
      </c>
      <c r="AX17" s="101" t="s">
        <v>203</v>
      </c>
      <c r="AY17" s="99"/>
      <c r="AZ17" s="100"/>
      <c r="BA17" s="102"/>
      <c r="BB17" s="317"/>
      <c r="BC17" s="318"/>
      <c r="BD17" s="319"/>
      <c r="BE17" s="320"/>
      <c r="BF17" s="329"/>
      <c r="BG17" s="330"/>
      <c r="BH17" s="330"/>
      <c r="BI17" s="330"/>
      <c r="BJ17" s="331"/>
    </row>
    <row r="18" spans="2:62" ht="20.25" customHeight="1">
      <c r="B18" s="380"/>
      <c r="C18" s="261"/>
      <c r="D18" s="262"/>
      <c r="E18" s="139"/>
      <c r="F18" s="140" t="str">
        <f>C17</f>
        <v>オペレーター</v>
      </c>
      <c r="G18" s="139"/>
      <c r="H18" s="140" t="str">
        <f>I17</f>
        <v>A</v>
      </c>
      <c r="I18" s="323"/>
      <c r="J18" s="324"/>
      <c r="K18" s="327"/>
      <c r="L18" s="328"/>
      <c r="M18" s="328"/>
      <c r="N18" s="262"/>
      <c r="O18" s="355"/>
      <c r="P18" s="356"/>
      <c r="Q18" s="356"/>
      <c r="R18" s="356"/>
      <c r="S18" s="357"/>
      <c r="T18" s="106" t="s">
        <v>134</v>
      </c>
      <c r="U18" s="107"/>
      <c r="V18" s="108"/>
      <c r="W18" s="149">
        <f>IF(W17="","",VLOOKUP(W17,'【記載例】シフト記号表（勤務時間帯）'!$C$6:$L$47,10,FALSE))</f>
        <v>7.9999999999999964</v>
      </c>
      <c r="X18" s="150">
        <f>IF(X17="","",VLOOKUP(X17,'【記載例】シフト記号表（勤務時間帯）'!$C$6:$L$47,10,FALSE))</f>
        <v>7.9999999999999964</v>
      </c>
      <c r="Y18" s="150">
        <f>IF(Y17="","",VLOOKUP(Y17,'【記載例】シフト記号表（勤務時間帯）'!$C$6:$L$47,10,FALSE))</f>
        <v>7.9999999999999964</v>
      </c>
      <c r="Z18" s="150" t="str">
        <f>IF(Z17="","",VLOOKUP(Z17,'【記載例】シフト記号表（勤務時間帯）'!$C$6:$L$47,10,FALSE))</f>
        <v/>
      </c>
      <c r="AA18" s="150" t="str">
        <f>IF(AA17="","",VLOOKUP(AA17,'【記載例】シフト記号表（勤務時間帯）'!$C$6:$L$47,10,FALSE))</f>
        <v/>
      </c>
      <c r="AB18" s="150">
        <f>IF(AB17="","",VLOOKUP(AB17,'【記載例】シフト記号表（勤務時間帯）'!$C$6:$L$47,10,FALSE))</f>
        <v>7.9999999999999964</v>
      </c>
      <c r="AC18" s="151">
        <f>IF(AC17="","",VLOOKUP(AC17,'【記載例】シフト記号表（勤務時間帯）'!$C$6:$L$47,10,FALSE))</f>
        <v>7.9999999999999964</v>
      </c>
      <c r="AD18" s="149">
        <f>IF(AD17="","",VLOOKUP(AD17,'【記載例】シフト記号表（勤務時間帯）'!$C$6:$L$47,10,FALSE))</f>
        <v>7.9999999999999964</v>
      </c>
      <c r="AE18" s="150">
        <f>IF(AE17="","",VLOOKUP(AE17,'【記載例】シフト記号表（勤務時間帯）'!$C$6:$L$47,10,FALSE))</f>
        <v>7.9999999999999964</v>
      </c>
      <c r="AF18" s="150">
        <f>IF(AF17="","",VLOOKUP(AF17,'【記載例】シフト記号表（勤務時間帯）'!$C$6:$L$47,10,FALSE))</f>
        <v>7.9999999999999964</v>
      </c>
      <c r="AG18" s="150" t="str">
        <f>IF(AG17="","",VLOOKUP(AG17,'【記載例】シフト記号表（勤務時間帯）'!$C$6:$L$47,10,FALSE))</f>
        <v/>
      </c>
      <c r="AH18" s="150" t="str">
        <f>IF(AH17="","",VLOOKUP(AH17,'【記載例】シフト記号表（勤務時間帯）'!$C$6:$L$47,10,FALSE))</f>
        <v/>
      </c>
      <c r="AI18" s="150">
        <f>IF(AI17="","",VLOOKUP(AI17,'【記載例】シフト記号表（勤務時間帯）'!$C$6:$L$47,10,FALSE))</f>
        <v>7.9999999999999964</v>
      </c>
      <c r="AJ18" s="151">
        <f>IF(AJ17="","",VLOOKUP(AJ17,'【記載例】シフト記号表（勤務時間帯）'!$C$6:$L$47,10,FALSE))</f>
        <v>7.9999999999999964</v>
      </c>
      <c r="AK18" s="149">
        <f>IF(AK17="","",VLOOKUP(AK17,'【記載例】シフト記号表（勤務時間帯）'!$C$6:$L$47,10,FALSE))</f>
        <v>7.9999999999999964</v>
      </c>
      <c r="AL18" s="150">
        <f>IF(AL17="","",VLOOKUP(AL17,'【記載例】シフト記号表（勤務時間帯）'!$C$6:$L$47,10,FALSE))</f>
        <v>7.9999999999999964</v>
      </c>
      <c r="AM18" s="150">
        <f>IF(AM17="","",VLOOKUP(AM17,'【記載例】シフト記号表（勤務時間帯）'!$C$6:$L$47,10,FALSE))</f>
        <v>7.9999999999999964</v>
      </c>
      <c r="AN18" s="150" t="str">
        <f>IF(AN17="","",VLOOKUP(AN17,'【記載例】シフト記号表（勤務時間帯）'!$C$6:$L$47,10,FALSE))</f>
        <v/>
      </c>
      <c r="AO18" s="150" t="str">
        <f>IF(AO17="","",VLOOKUP(AO17,'【記載例】シフト記号表（勤務時間帯）'!$C$6:$L$47,10,FALSE))</f>
        <v/>
      </c>
      <c r="AP18" s="150">
        <f>IF(AP17="","",VLOOKUP(AP17,'【記載例】シフト記号表（勤務時間帯）'!$C$6:$L$47,10,FALSE))</f>
        <v>7.9999999999999964</v>
      </c>
      <c r="AQ18" s="151">
        <f>IF(AQ17="","",VLOOKUP(AQ17,'【記載例】シフト記号表（勤務時間帯）'!$C$6:$L$47,10,FALSE))</f>
        <v>7.9999999999999964</v>
      </c>
      <c r="AR18" s="149">
        <f>IF(AR17="","",VLOOKUP(AR17,'【記載例】シフト記号表（勤務時間帯）'!$C$6:$L$47,10,FALSE))</f>
        <v>7.9999999999999964</v>
      </c>
      <c r="AS18" s="150">
        <f>IF(AS17="","",VLOOKUP(AS17,'【記載例】シフト記号表（勤務時間帯）'!$C$6:$L$47,10,FALSE))</f>
        <v>7.9999999999999964</v>
      </c>
      <c r="AT18" s="150">
        <f>IF(AT17="","",VLOOKUP(AT17,'【記載例】シフト記号表（勤務時間帯）'!$C$6:$L$47,10,FALSE))</f>
        <v>7.9999999999999964</v>
      </c>
      <c r="AU18" s="150" t="str">
        <f>IF(AU17="","",VLOOKUP(AU17,'【記載例】シフト記号表（勤務時間帯）'!$C$6:$L$47,10,FALSE))</f>
        <v/>
      </c>
      <c r="AV18" s="150" t="str">
        <f>IF(AV17="","",VLOOKUP(AV17,'【記載例】シフト記号表（勤務時間帯）'!$C$6:$L$47,10,FALSE))</f>
        <v/>
      </c>
      <c r="AW18" s="150">
        <f>IF(AW17="","",VLOOKUP(AW17,'【記載例】シフト記号表（勤務時間帯）'!$C$6:$L$47,10,FALSE))</f>
        <v>7.9999999999999964</v>
      </c>
      <c r="AX18" s="151">
        <f>IF(AX17="","",VLOOKUP(AX17,'【記載例】シフト記号表（勤務時間帯）'!$C$6:$L$47,10,FALSE))</f>
        <v>7.9999999999999964</v>
      </c>
      <c r="AY18" s="149" t="str">
        <f>IF(AY17="","",VLOOKUP(AY17,'【記載例】シフト記号表（勤務時間帯）'!$C$6:$L$47,10,FALSE))</f>
        <v/>
      </c>
      <c r="AZ18" s="150" t="str">
        <f>IF(AZ17="","",VLOOKUP(AZ17,'【記載例】シフト記号表（勤務時間帯）'!$C$6:$L$47,10,FALSE))</f>
        <v/>
      </c>
      <c r="BA18" s="150" t="str">
        <f>IF(BA17="","",VLOOKUP(BA17,'【記載例】シフト記号表（勤務時間帯）'!$C$6:$L$47,10,FALSE))</f>
        <v/>
      </c>
      <c r="BB18" s="335">
        <f>IF($BE$3="４週",SUM(W18:AX18),IF($BE$3="暦月",SUM(W18:BA18),""))</f>
        <v>159.99999999999997</v>
      </c>
      <c r="BC18" s="336"/>
      <c r="BD18" s="337">
        <f>IF($BE$3="４週",BB18/4,IF($BE$3="暦月",(BB18/($BE$8/7)),""))</f>
        <v>39.999999999999993</v>
      </c>
      <c r="BE18" s="336"/>
      <c r="BF18" s="332"/>
      <c r="BG18" s="333"/>
      <c r="BH18" s="333"/>
      <c r="BI18" s="333"/>
      <c r="BJ18" s="334"/>
    </row>
    <row r="19" spans="2:62" ht="20.25" customHeight="1">
      <c r="B19" s="379">
        <f>B17+1</f>
        <v>3</v>
      </c>
      <c r="C19" s="259" t="s">
        <v>144</v>
      </c>
      <c r="D19" s="260"/>
      <c r="E19" s="139"/>
      <c r="F19" s="140"/>
      <c r="G19" s="139"/>
      <c r="H19" s="140"/>
      <c r="I19" s="321" t="s">
        <v>88</v>
      </c>
      <c r="J19" s="322"/>
      <c r="K19" s="325" t="s">
        <v>147</v>
      </c>
      <c r="L19" s="326"/>
      <c r="M19" s="326"/>
      <c r="N19" s="260"/>
      <c r="O19" s="355" t="s">
        <v>103</v>
      </c>
      <c r="P19" s="356"/>
      <c r="Q19" s="356"/>
      <c r="R19" s="356"/>
      <c r="S19" s="357"/>
      <c r="T19" s="109" t="s">
        <v>18</v>
      </c>
      <c r="U19" s="110"/>
      <c r="V19" s="111"/>
      <c r="W19" s="99"/>
      <c r="X19" s="100" t="s">
        <v>203</v>
      </c>
      <c r="Y19" s="100" t="s">
        <v>203</v>
      </c>
      <c r="Z19" s="100" t="s">
        <v>203</v>
      </c>
      <c r="AA19" s="100" t="s">
        <v>203</v>
      </c>
      <c r="AB19" s="100" t="s">
        <v>203</v>
      </c>
      <c r="AC19" s="101"/>
      <c r="AD19" s="99"/>
      <c r="AE19" s="100" t="s">
        <v>39</v>
      </c>
      <c r="AF19" s="100" t="s">
        <v>39</v>
      </c>
      <c r="AG19" s="100" t="s">
        <v>203</v>
      </c>
      <c r="AH19" s="100" t="s">
        <v>39</v>
      </c>
      <c r="AI19" s="100" t="s">
        <v>39</v>
      </c>
      <c r="AJ19" s="101"/>
      <c r="AK19" s="99"/>
      <c r="AL19" s="100" t="s">
        <v>39</v>
      </c>
      <c r="AM19" s="100" t="s">
        <v>39</v>
      </c>
      <c r="AN19" s="100" t="s">
        <v>203</v>
      </c>
      <c r="AO19" s="100" t="s">
        <v>39</v>
      </c>
      <c r="AP19" s="100" t="s">
        <v>39</v>
      </c>
      <c r="AQ19" s="101"/>
      <c r="AR19" s="99"/>
      <c r="AS19" s="100" t="s">
        <v>39</v>
      </c>
      <c r="AT19" s="100" t="s">
        <v>39</v>
      </c>
      <c r="AU19" s="100" t="s">
        <v>203</v>
      </c>
      <c r="AV19" s="100" t="s">
        <v>203</v>
      </c>
      <c r="AW19" s="100" t="s">
        <v>39</v>
      </c>
      <c r="AX19" s="101"/>
      <c r="AY19" s="99"/>
      <c r="AZ19" s="100"/>
      <c r="BA19" s="102"/>
      <c r="BB19" s="317"/>
      <c r="BC19" s="318"/>
      <c r="BD19" s="319"/>
      <c r="BE19" s="320"/>
      <c r="BF19" s="329"/>
      <c r="BG19" s="330"/>
      <c r="BH19" s="330"/>
      <c r="BI19" s="330"/>
      <c r="BJ19" s="331"/>
    </row>
    <row r="20" spans="2:62" ht="20.25" customHeight="1">
      <c r="B20" s="380"/>
      <c r="C20" s="261"/>
      <c r="D20" s="262"/>
      <c r="E20" s="139"/>
      <c r="F20" s="140" t="str">
        <f>C19</f>
        <v>オペレーター</v>
      </c>
      <c r="G20" s="139"/>
      <c r="H20" s="140" t="str">
        <f>I19</f>
        <v>A</v>
      </c>
      <c r="I20" s="323"/>
      <c r="J20" s="324"/>
      <c r="K20" s="327"/>
      <c r="L20" s="328"/>
      <c r="M20" s="328"/>
      <c r="N20" s="262"/>
      <c r="O20" s="355"/>
      <c r="P20" s="356"/>
      <c r="Q20" s="356"/>
      <c r="R20" s="356"/>
      <c r="S20" s="357"/>
      <c r="T20" s="106" t="s">
        <v>134</v>
      </c>
      <c r="U20" s="107"/>
      <c r="V20" s="108"/>
      <c r="W20" s="149" t="str">
        <f>IF(W19="","",VLOOKUP(W19,'【記載例】シフト記号表（勤務時間帯）'!$C$6:$L$47,10,FALSE))</f>
        <v/>
      </c>
      <c r="X20" s="150">
        <f>IF(X19="","",VLOOKUP(X19,'【記載例】シフト記号表（勤務時間帯）'!$C$6:$L$47,10,FALSE))</f>
        <v>7.9999999999999964</v>
      </c>
      <c r="Y20" s="150">
        <f>IF(Y19="","",VLOOKUP(Y19,'【記載例】シフト記号表（勤務時間帯）'!$C$6:$L$47,10,FALSE))</f>
        <v>7.9999999999999964</v>
      </c>
      <c r="Z20" s="150">
        <f>IF(Z19="","",VLOOKUP(Z19,'【記載例】シフト記号表（勤務時間帯）'!$C$6:$L$47,10,FALSE))</f>
        <v>7.9999999999999964</v>
      </c>
      <c r="AA20" s="150">
        <f>IF(AA19="","",VLOOKUP(AA19,'【記載例】シフト記号表（勤務時間帯）'!$C$6:$L$47,10,FALSE))</f>
        <v>7.9999999999999964</v>
      </c>
      <c r="AB20" s="150">
        <f>IF(AB19="","",VLOOKUP(AB19,'【記載例】シフト記号表（勤務時間帯）'!$C$6:$L$47,10,FALSE))</f>
        <v>7.9999999999999964</v>
      </c>
      <c r="AC20" s="151" t="str">
        <f>IF(AC19="","",VLOOKUP(AC19,'【記載例】シフト記号表（勤務時間帯）'!$C$6:$L$47,10,FALSE))</f>
        <v/>
      </c>
      <c r="AD20" s="149" t="str">
        <f>IF(AD19="","",VLOOKUP(AD19,'【記載例】シフト記号表（勤務時間帯）'!$C$6:$L$47,10,FALSE))</f>
        <v/>
      </c>
      <c r="AE20" s="150">
        <f>IF(AE19="","",VLOOKUP(AE19,'【記載例】シフト記号表（勤務時間帯）'!$C$6:$L$47,10,FALSE))</f>
        <v>7.9999999999999964</v>
      </c>
      <c r="AF20" s="150">
        <f>IF(AF19="","",VLOOKUP(AF19,'【記載例】シフト記号表（勤務時間帯）'!$C$6:$L$47,10,FALSE))</f>
        <v>7.9999999999999964</v>
      </c>
      <c r="AG20" s="150">
        <f>IF(AG19="","",VLOOKUP(AG19,'【記載例】シフト記号表（勤務時間帯）'!$C$6:$L$47,10,FALSE))</f>
        <v>7.9999999999999964</v>
      </c>
      <c r="AH20" s="150">
        <f>IF(AH19="","",VLOOKUP(AH19,'【記載例】シフト記号表（勤務時間帯）'!$C$6:$L$47,10,FALSE))</f>
        <v>7.9999999999999964</v>
      </c>
      <c r="AI20" s="150">
        <f>IF(AI19="","",VLOOKUP(AI19,'【記載例】シフト記号表（勤務時間帯）'!$C$6:$L$47,10,FALSE))</f>
        <v>7.9999999999999964</v>
      </c>
      <c r="AJ20" s="151" t="str">
        <f>IF(AJ19="","",VLOOKUP(AJ19,'【記載例】シフト記号表（勤務時間帯）'!$C$6:$L$47,10,FALSE))</f>
        <v/>
      </c>
      <c r="AK20" s="149" t="str">
        <f>IF(AK19="","",VLOOKUP(AK19,'【記載例】シフト記号表（勤務時間帯）'!$C$6:$L$47,10,FALSE))</f>
        <v/>
      </c>
      <c r="AL20" s="150">
        <f>IF(AL19="","",VLOOKUP(AL19,'【記載例】シフト記号表（勤務時間帯）'!$C$6:$L$47,10,FALSE))</f>
        <v>7.9999999999999964</v>
      </c>
      <c r="AM20" s="150">
        <f>IF(AM19="","",VLOOKUP(AM19,'【記載例】シフト記号表（勤務時間帯）'!$C$6:$L$47,10,FALSE))</f>
        <v>7.9999999999999964</v>
      </c>
      <c r="AN20" s="150">
        <f>IF(AN19="","",VLOOKUP(AN19,'【記載例】シフト記号表（勤務時間帯）'!$C$6:$L$47,10,FALSE))</f>
        <v>7.9999999999999964</v>
      </c>
      <c r="AO20" s="150">
        <f>IF(AO19="","",VLOOKUP(AO19,'【記載例】シフト記号表（勤務時間帯）'!$C$6:$L$47,10,FALSE))</f>
        <v>7.9999999999999964</v>
      </c>
      <c r="AP20" s="150">
        <f>IF(AP19="","",VLOOKUP(AP19,'【記載例】シフト記号表（勤務時間帯）'!$C$6:$L$47,10,FALSE))</f>
        <v>7.9999999999999964</v>
      </c>
      <c r="AQ20" s="151" t="str">
        <f>IF(AQ19="","",VLOOKUP(AQ19,'【記載例】シフト記号表（勤務時間帯）'!$C$6:$L$47,10,FALSE))</f>
        <v/>
      </c>
      <c r="AR20" s="149" t="str">
        <f>IF(AR19="","",VLOOKUP(AR19,'【記載例】シフト記号表（勤務時間帯）'!$C$6:$L$47,10,FALSE))</f>
        <v/>
      </c>
      <c r="AS20" s="150">
        <f>IF(AS19="","",VLOOKUP(AS19,'【記載例】シフト記号表（勤務時間帯）'!$C$6:$L$47,10,FALSE))</f>
        <v>7.9999999999999964</v>
      </c>
      <c r="AT20" s="150">
        <f>IF(AT19="","",VLOOKUP(AT19,'【記載例】シフト記号表（勤務時間帯）'!$C$6:$L$47,10,FALSE))</f>
        <v>7.9999999999999964</v>
      </c>
      <c r="AU20" s="150">
        <f>IF(AU19="","",VLOOKUP(AU19,'【記載例】シフト記号表（勤務時間帯）'!$C$6:$L$47,10,FALSE))</f>
        <v>7.9999999999999964</v>
      </c>
      <c r="AV20" s="150">
        <f>IF(AV19="","",VLOOKUP(AV19,'【記載例】シフト記号表（勤務時間帯）'!$C$6:$L$47,10,FALSE))</f>
        <v>7.9999999999999964</v>
      </c>
      <c r="AW20" s="150">
        <f>IF(AW19="","",VLOOKUP(AW19,'【記載例】シフト記号表（勤務時間帯）'!$C$6:$L$47,10,FALSE))</f>
        <v>7.9999999999999964</v>
      </c>
      <c r="AX20" s="151" t="str">
        <f>IF(AX19="","",VLOOKUP(AX19,'【記載例】シフト記号表（勤務時間帯）'!$C$6:$L$47,10,FALSE))</f>
        <v/>
      </c>
      <c r="AY20" s="149" t="str">
        <f>IF(AY19="","",VLOOKUP(AY19,'【記載例】シフト記号表（勤務時間帯）'!$C$6:$L$47,10,FALSE))</f>
        <v/>
      </c>
      <c r="AZ20" s="150" t="str">
        <f>IF(AZ19="","",VLOOKUP(AZ19,'【記載例】シフト記号表（勤務時間帯）'!$C$6:$L$47,10,FALSE))</f>
        <v/>
      </c>
      <c r="BA20" s="150" t="str">
        <f>IF(BA19="","",VLOOKUP(BA19,'【記載例】シフト記号表（勤務時間帯）'!$C$6:$L$47,10,FALSE))</f>
        <v/>
      </c>
      <c r="BB20" s="335">
        <f>IF($BE$3="４週",SUM(W20:AX20),IF($BE$3="暦月",SUM(W20:BA20),""))</f>
        <v>159.99999999999997</v>
      </c>
      <c r="BC20" s="336"/>
      <c r="BD20" s="337">
        <f>IF($BE$3="４週",BB20/4,IF($BE$3="暦月",(BB20/($BE$8/7)),""))</f>
        <v>39.999999999999993</v>
      </c>
      <c r="BE20" s="336"/>
      <c r="BF20" s="332"/>
      <c r="BG20" s="333"/>
      <c r="BH20" s="333"/>
      <c r="BI20" s="333"/>
      <c r="BJ20" s="334"/>
    </row>
    <row r="21" spans="2:62" ht="20.25" customHeight="1">
      <c r="B21" s="379">
        <f>B19+1</f>
        <v>4</v>
      </c>
      <c r="C21" s="259" t="s">
        <v>144</v>
      </c>
      <c r="D21" s="260"/>
      <c r="E21" s="139"/>
      <c r="F21" s="140"/>
      <c r="G21" s="139"/>
      <c r="H21" s="140"/>
      <c r="I21" s="321" t="s">
        <v>99</v>
      </c>
      <c r="J21" s="322"/>
      <c r="K21" s="325" t="s">
        <v>89</v>
      </c>
      <c r="L21" s="326"/>
      <c r="M21" s="326"/>
      <c r="N21" s="260"/>
      <c r="O21" s="355" t="s">
        <v>104</v>
      </c>
      <c r="P21" s="356"/>
      <c r="Q21" s="356"/>
      <c r="R21" s="356"/>
      <c r="S21" s="357"/>
      <c r="T21" s="109" t="s">
        <v>18</v>
      </c>
      <c r="U21" s="110"/>
      <c r="V21" s="111"/>
      <c r="W21" s="99"/>
      <c r="X21" s="100" t="s">
        <v>41</v>
      </c>
      <c r="Y21" s="100" t="s">
        <v>174</v>
      </c>
      <c r="Z21" s="100"/>
      <c r="AA21" s="100" t="s">
        <v>39</v>
      </c>
      <c r="AB21" s="100" t="s">
        <v>39</v>
      </c>
      <c r="AC21" s="101"/>
      <c r="AD21" s="99"/>
      <c r="AE21" s="100" t="s">
        <v>39</v>
      </c>
      <c r="AF21" s="100" t="s">
        <v>174</v>
      </c>
      <c r="AG21" s="100"/>
      <c r="AH21" s="100" t="s">
        <v>39</v>
      </c>
      <c r="AI21" s="100" t="s">
        <v>39</v>
      </c>
      <c r="AJ21" s="101"/>
      <c r="AK21" s="99"/>
      <c r="AL21" s="100" t="s">
        <v>39</v>
      </c>
      <c r="AM21" s="100" t="s">
        <v>174</v>
      </c>
      <c r="AN21" s="100"/>
      <c r="AO21" s="100" t="s">
        <v>39</v>
      </c>
      <c r="AP21" s="100" t="s">
        <v>39</v>
      </c>
      <c r="AQ21" s="101"/>
      <c r="AR21" s="99"/>
      <c r="AS21" s="100" t="s">
        <v>39</v>
      </c>
      <c r="AT21" s="100" t="s">
        <v>174</v>
      </c>
      <c r="AU21" s="100"/>
      <c r="AV21" s="100" t="s">
        <v>174</v>
      </c>
      <c r="AW21" s="100" t="s">
        <v>39</v>
      </c>
      <c r="AX21" s="101"/>
      <c r="AY21" s="99"/>
      <c r="AZ21" s="100"/>
      <c r="BA21" s="102"/>
      <c r="BB21" s="317"/>
      <c r="BC21" s="318"/>
      <c r="BD21" s="319"/>
      <c r="BE21" s="320"/>
      <c r="BF21" s="329"/>
      <c r="BG21" s="330"/>
      <c r="BH21" s="330"/>
      <c r="BI21" s="330"/>
      <c r="BJ21" s="331"/>
    </row>
    <row r="22" spans="2:62" ht="20.25" customHeight="1">
      <c r="B22" s="380"/>
      <c r="C22" s="261"/>
      <c r="D22" s="262"/>
      <c r="E22" s="139"/>
      <c r="F22" s="140" t="str">
        <f>C21</f>
        <v>オペレーター</v>
      </c>
      <c r="G22" s="139"/>
      <c r="H22" s="140" t="str">
        <f>I21</f>
        <v>C</v>
      </c>
      <c r="I22" s="323"/>
      <c r="J22" s="324"/>
      <c r="K22" s="327"/>
      <c r="L22" s="328"/>
      <c r="M22" s="328"/>
      <c r="N22" s="262"/>
      <c r="O22" s="355"/>
      <c r="P22" s="356"/>
      <c r="Q22" s="356"/>
      <c r="R22" s="356"/>
      <c r="S22" s="357"/>
      <c r="T22" s="106" t="s">
        <v>134</v>
      </c>
      <c r="U22" s="107"/>
      <c r="V22" s="108"/>
      <c r="W22" s="149" t="str">
        <f>IF(W21="","",VLOOKUP(W21,'【記載例】シフト記号表（勤務時間帯）'!$C$6:$L$47,10,FALSE))</f>
        <v/>
      </c>
      <c r="X22" s="150">
        <f>IF(X21="","",VLOOKUP(X21,'【記載例】シフト記号表（勤務時間帯）'!$C$6:$L$47,10,FALSE))</f>
        <v>5.0000000000000009</v>
      </c>
      <c r="Y22" s="150">
        <f>IF(Y21="","",VLOOKUP(Y21,'【記載例】シフト記号表（勤務時間帯）'!$C$6:$L$47,10,FALSE))</f>
        <v>7.9999999999999964</v>
      </c>
      <c r="Z22" s="150" t="str">
        <f>IF(Z21="","",VLOOKUP(Z21,'【記載例】シフト記号表（勤務時間帯）'!$C$6:$L$47,10,FALSE))</f>
        <v/>
      </c>
      <c r="AA22" s="150">
        <f>IF(AA21="","",VLOOKUP(AA21,'【記載例】シフト記号表（勤務時間帯）'!$C$6:$L$47,10,FALSE))</f>
        <v>7.9999999999999964</v>
      </c>
      <c r="AB22" s="150">
        <f>IF(AB21="","",VLOOKUP(AB21,'【記載例】シフト記号表（勤務時間帯）'!$C$6:$L$47,10,FALSE))</f>
        <v>7.9999999999999964</v>
      </c>
      <c r="AC22" s="151" t="str">
        <f>IF(AC21="","",VLOOKUP(AC21,'【記載例】シフト記号表（勤務時間帯）'!$C$6:$L$47,10,FALSE))</f>
        <v/>
      </c>
      <c r="AD22" s="149" t="str">
        <f>IF(AD21="","",VLOOKUP(AD21,'【記載例】シフト記号表（勤務時間帯）'!$C$6:$L$47,10,FALSE))</f>
        <v/>
      </c>
      <c r="AE22" s="150">
        <f>IF(AE21="","",VLOOKUP(AE21,'【記載例】シフト記号表（勤務時間帯）'!$C$6:$L$47,10,FALSE))</f>
        <v>7.9999999999999964</v>
      </c>
      <c r="AF22" s="150">
        <f>IF(AF21="","",VLOOKUP(AF21,'【記載例】シフト記号表（勤務時間帯）'!$C$6:$L$47,10,FALSE))</f>
        <v>7.9999999999999964</v>
      </c>
      <c r="AG22" s="150" t="str">
        <f>IF(AG21="","",VLOOKUP(AG21,'【記載例】シフト記号表（勤務時間帯）'!$C$6:$L$47,10,FALSE))</f>
        <v/>
      </c>
      <c r="AH22" s="150">
        <f>IF(AH21="","",VLOOKUP(AH21,'【記載例】シフト記号表（勤務時間帯）'!$C$6:$L$47,10,FALSE))</f>
        <v>7.9999999999999964</v>
      </c>
      <c r="AI22" s="150">
        <f>IF(AI21="","",VLOOKUP(AI21,'【記載例】シフト記号表（勤務時間帯）'!$C$6:$L$47,10,FALSE))</f>
        <v>7.9999999999999964</v>
      </c>
      <c r="AJ22" s="151" t="str">
        <f>IF(AJ21="","",VLOOKUP(AJ21,'【記載例】シフト記号表（勤務時間帯）'!$C$6:$L$47,10,FALSE))</f>
        <v/>
      </c>
      <c r="AK22" s="149" t="str">
        <f>IF(AK21="","",VLOOKUP(AK21,'【記載例】シフト記号表（勤務時間帯）'!$C$6:$L$47,10,FALSE))</f>
        <v/>
      </c>
      <c r="AL22" s="150">
        <f>IF(AL21="","",VLOOKUP(AL21,'【記載例】シフト記号表（勤務時間帯）'!$C$6:$L$47,10,FALSE))</f>
        <v>7.9999999999999964</v>
      </c>
      <c r="AM22" s="150">
        <f>IF(AM21="","",VLOOKUP(AM21,'【記載例】シフト記号表（勤務時間帯）'!$C$6:$L$47,10,FALSE))</f>
        <v>7.9999999999999964</v>
      </c>
      <c r="AN22" s="150" t="str">
        <f>IF(AN21="","",VLOOKUP(AN21,'【記載例】シフト記号表（勤務時間帯）'!$C$6:$L$47,10,FALSE))</f>
        <v/>
      </c>
      <c r="AO22" s="150">
        <f>IF(AO21="","",VLOOKUP(AO21,'【記載例】シフト記号表（勤務時間帯）'!$C$6:$L$47,10,FALSE))</f>
        <v>7.9999999999999964</v>
      </c>
      <c r="AP22" s="150">
        <f>IF(AP21="","",VLOOKUP(AP21,'【記載例】シフト記号表（勤務時間帯）'!$C$6:$L$47,10,FALSE))</f>
        <v>7.9999999999999964</v>
      </c>
      <c r="AQ22" s="151" t="str">
        <f>IF(AQ21="","",VLOOKUP(AQ21,'【記載例】シフト記号表（勤務時間帯）'!$C$6:$L$47,10,FALSE))</f>
        <v/>
      </c>
      <c r="AR22" s="149" t="str">
        <f>IF(AR21="","",VLOOKUP(AR21,'【記載例】シフト記号表（勤務時間帯）'!$C$6:$L$47,10,FALSE))</f>
        <v/>
      </c>
      <c r="AS22" s="150">
        <f>IF(AS21="","",VLOOKUP(AS21,'【記載例】シフト記号表（勤務時間帯）'!$C$6:$L$47,10,FALSE))</f>
        <v>7.9999999999999964</v>
      </c>
      <c r="AT22" s="150">
        <f>IF(AT21="","",VLOOKUP(AT21,'【記載例】シフト記号表（勤務時間帯）'!$C$6:$L$47,10,FALSE))</f>
        <v>7.9999999999999964</v>
      </c>
      <c r="AU22" s="150" t="str">
        <f>IF(AU21="","",VLOOKUP(AU21,'【記載例】シフト記号表（勤務時間帯）'!$C$6:$L$47,10,FALSE))</f>
        <v/>
      </c>
      <c r="AV22" s="150">
        <f>IF(AV21="","",VLOOKUP(AV21,'【記載例】シフト記号表（勤務時間帯）'!$C$6:$L$47,10,FALSE))</f>
        <v>7.9999999999999964</v>
      </c>
      <c r="AW22" s="150">
        <f>IF(AW21="","",VLOOKUP(AW21,'【記載例】シフト記号表（勤務時間帯）'!$C$6:$L$47,10,FALSE))</f>
        <v>7.9999999999999964</v>
      </c>
      <c r="AX22" s="151" t="str">
        <f>IF(AX21="","",VLOOKUP(AX21,'【記載例】シフト記号表（勤務時間帯）'!$C$6:$L$47,10,FALSE))</f>
        <v/>
      </c>
      <c r="AY22" s="149" t="str">
        <f>IF(AY21="","",VLOOKUP(AY21,'【記載例】シフト記号表（勤務時間帯）'!$C$6:$L$47,10,FALSE))</f>
        <v/>
      </c>
      <c r="AZ22" s="150" t="str">
        <f>IF(AZ21="","",VLOOKUP(AZ21,'【記載例】シフト記号表（勤務時間帯）'!$C$6:$L$47,10,FALSE))</f>
        <v/>
      </c>
      <c r="BA22" s="150" t="str">
        <f>IF(BA21="","",VLOOKUP(BA21,'【記載例】シフト記号表（勤務時間帯）'!$C$6:$L$47,10,FALSE))</f>
        <v/>
      </c>
      <c r="BB22" s="335">
        <f>IF($BE$3="４週",SUM(W22:AX22),IF($BE$3="暦月",SUM(W22:BA22),""))</f>
        <v>124.99999999999999</v>
      </c>
      <c r="BC22" s="336"/>
      <c r="BD22" s="337">
        <f>IF($BE$3="４週",BB22/4,IF($BE$3="暦月",(BB22/($BE$8/7)),""))</f>
        <v>31.249999999999996</v>
      </c>
      <c r="BE22" s="336"/>
      <c r="BF22" s="332"/>
      <c r="BG22" s="333"/>
      <c r="BH22" s="333"/>
      <c r="BI22" s="333"/>
      <c r="BJ22" s="334"/>
    </row>
    <row r="23" spans="2:62" ht="20.25" customHeight="1">
      <c r="B23" s="379">
        <f>B21+1</f>
        <v>5</v>
      </c>
      <c r="C23" s="259" t="s">
        <v>144</v>
      </c>
      <c r="D23" s="260"/>
      <c r="E23" s="139"/>
      <c r="F23" s="140"/>
      <c r="G23" s="139"/>
      <c r="H23" s="140"/>
      <c r="I23" s="321" t="s">
        <v>99</v>
      </c>
      <c r="J23" s="322"/>
      <c r="K23" s="325" t="s">
        <v>89</v>
      </c>
      <c r="L23" s="326"/>
      <c r="M23" s="326"/>
      <c r="N23" s="260"/>
      <c r="O23" s="355" t="s">
        <v>105</v>
      </c>
      <c r="P23" s="356"/>
      <c r="Q23" s="356"/>
      <c r="R23" s="356"/>
      <c r="S23" s="357"/>
      <c r="T23" s="109" t="s">
        <v>18</v>
      </c>
      <c r="U23" s="110"/>
      <c r="V23" s="111"/>
      <c r="W23" s="99" t="s">
        <v>39</v>
      </c>
      <c r="X23" s="100"/>
      <c r="Y23" s="100"/>
      <c r="Z23" s="100" t="s">
        <v>162</v>
      </c>
      <c r="AA23" s="100"/>
      <c r="AB23" s="100"/>
      <c r="AC23" s="101" t="s">
        <v>39</v>
      </c>
      <c r="AD23" s="99" t="s">
        <v>174</v>
      </c>
      <c r="AE23" s="100"/>
      <c r="AF23" s="100"/>
      <c r="AG23" s="100" t="s">
        <v>162</v>
      </c>
      <c r="AH23" s="100"/>
      <c r="AI23" s="100"/>
      <c r="AJ23" s="101" t="s">
        <v>39</v>
      </c>
      <c r="AK23" s="99" t="s">
        <v>39</v>
      </c>
      <c r="AL23" s="100"/>
      <c r="AM23" s="100"/>
      <c r="AN23" s="100" t="s">
        <v>162</v>
      </c>
      <c r="AO23" s="100"/>
      <c r="AP23" s="100"/>
      <c r="AQ23" s="101" t="s">
        <v>39</v>
      </c>
      <c r="AR23" s="99" t="s">
        <v>39</v>
      </c>
      <c r="AS23" s="100"/>
      <c r="AT23" s="100"/>
      <c r="AU23" s="100" t="s">
        <v>162</v>
      </c>
      <c r="AV23" s="100"/>
      <c r="AW23" s="100"/>
      <c r="AX23" s="101" t="s">
        <v>39</v>
      </c>
      <c r="AY23" s="99"/>
      <c r="AZ23" s="100"/>
      <c r="BA23" s="102"/>
      <c r="BB23" s="317"/>
      <c r="BC23" s="318"/>
      <c r="BD23" s="319"/>
      <c r="BE23" s="320"/>
      <c r="BF23" s="329"/>
      <c r="BG23" s="330"/>
      <c r="BH23" s="330"/>
      <c r="BI23" s="330"/>
      <c r="BJ23" s="331"/>
    </row>
    <row r="24" spans="2:62" ht="20.25" customHeight="1">
      <c r="B24" s="380"/>
      <c r="C24" s="261"/>
      <c r="D24" s="262"/>
      <c r="E24" s="139"/>
      <c r="F24" s="140" t="str">
        <f>C23</f>
        <v>オペレーター</v>
      </c>
      <c r="G24" s="139"/>
      <c r="H24" s="140" t="str">
        <f>I23</f>
        <v>C</v>
      </c>
      <c r="I24" s="323"/>
      <c r="J24" s="324"/>
      <c r="K24" s="327"/>
      <c r="L24" s="328"/>
      <c r="M24" s="328"/>
      <c r="N24" s="262"/>
      <c r="O24" s="355"/>
      <c r="P24" s="356"/>
      <c r="Q24" s="356"/>
      <c r="R24" s="356"/>
      <c r="S24" s="357"/>
      <c r="T24" s="171" t="s">
        <v>134</v>
      </c>
      <c r="U24" s="114"/>
      <c r="V24" s="172"/>
      <c r="W24" s="149">
        <f>IF(W23="","",VLOOKUP(W23,'【記載例】シフト記号表（勤務時間帯）'!$C$6:$L$47,10,FALSE))</f>
        <v>7.9999999999999964</v>
      </c>
      <c r="X24" s="150" t="str">
        <f>IF(X23="","",VLOOKUP(X23,'【記載例】シフト記号表（勤務時間帯）'!$C$6:$L$47,10,FALSE))</f>
        <v/>
      </c>
      <c r="Y24" s="150" t="str">
        <f>IF(Y23="","",VLOOKUP(Y23,'【記載例】シフト記号表（勤務時間帯）'!$C$6:$L$47,10,FALSE))</f>
        <v/>
      </c>
      <c r="Z24" s="150">
        <f>IF(Z23="","",VLOOKUP(Z23,'【記載例】シフト記号表（勤務時間帯）'!$C$6:$L$47,10,FALSE))</f>
        <v>7.9999999999999964</v>
      </c>
      <c r="AA24" s="150" t="str">
        <f>IF(AA23="","",VLOOKUP(AA23,'【記載例】シフト記号表（勤務時間帯）'!$C$6:$L$47,10,FALSE))</f>
        <v/>
      </c>
      <c r="AB24" s="150" t="str">
        <f>IF(AB23="","",VLOOKUP(AB23,'【記載例】シフト記号表（勤務時間帯）'!$C$6:$L$47,10,FALSE))</f>
        <v/>
      </c>
      <c r="AC24" s="151">
        <f>IF(AC23="","",VLOOKUP(AC23,'【記載例】シフト記号表（勤務時間帯）'!$C$6:$L$47,10,FALSE))</f>
        <v>7.9999999999999964</v>
      </c>
      <c r="AD24" s="149">
        <f>IF(AD23="","",VLOOKUP(AD23,'【記載例】シフト記号表（勤務時間帯）'!$C$6:$L$47,10,FALSE))</f>
        <v>7.9999999999999964</v>
      </c>
      <c r="AE24" s="150" t="str">
        <f>IF(AE23="","",VLOOKUP(AE23,'【記載例】シフト記号表（勤務時間帯）'!$C$6:$L$47,10,FALSE))</f>
        <v/>
      </c>
      <c r="AF24" s="150" t="str">
        <f>IF(AF23="","",VLOOKUP(AF23,'【記載例】シフト記号表（勤務時間帯）'!$C$6:$L$47,10,FALSE))</f>
        <v/>
      </c>
      <c r="AG24" s="150">
        <f>IF(AG23="","",VLOOKUP(AG23,'【記載例】シフト記号表（勤務時間帯）'!$C$6:$L$47,10,FALSE))</f>
        <v>7.9999999999999964</v>
      </c>
      <c r="AH24" s="150" t="str">
        <f>IF(AH23="","",VLOOKUP(AH23,'【記載例】シフト記号表（勤務時間帯）'!$C$6:$L$47,10,FALSE))</f>
        <v/>
      </c>
      <c r="AI24" s="150" t="str">
        <f>IF(AI23="","",VLOOKUP(AI23,'【記載例】シフト記号表（勤務時間帯）'!$C$6:$L$47,10,FALSE))</f>
        <v/>
      </c>
      <c r="AJ24" s="151">
        <f>IF(AJ23="","",VLOOKUP(AJ23,'【記載例】シフト記号表（勤務時間帯）'!$C$6:$L$47,10,FALSE))</f>
        <v>7.9999999999999964</v>
      </c>
      <c r="AK24" s="149">
        <f>IF(AK23="","",VLOOKUP(AK23,'【記載例】シフト記号表（勤務時間帯）'!$C$6:$L$47,10,FALSE))</f>
        <v>7.9999999999999964</v>
      </c>
      <c r="AL24" s="150" t="str">
        <f>IF(AL23="","",VLOOKUP(AL23,'【記載例】シフト記号表（勤務時間帯）'!$C$6:$L$47,10,FALSE))</f>
        <v/>
      </c>
      <c r="AM24" s="150" t="str">
        <f>IF(AM23="","",VLOOKUP(AM23,'【記載例】シフト記号表（勤務時間帯）'!$C$6:$L$47,10,FALSE))</f>
        <v/>
      </c>
      <c r="AN24" s="150">
        <f>IF(AN23="","",VLOOKUP(AN23,'【記載例】シフト記号表（勤務時間帯）'!$C$6:$L$47,10,FALSE))</f>
        <v>7.9999999999999964</v>
      </c>
      <c r="AO24" s="150" t="str">
        <f>IF(AO23="","",VLOOKUP(AO23,'【記載例】シフト記号表（勤務時間帯）'!$C$6:$L$47,10,FALSE))</f>
        <v/>
      </c>
      <c r="AP24" s="150" t="str">
        <f>IF(AP23="","",VLOOKUP(AP23,'【記載例】シフト記号表（勤務時間帯）'!$C$6:$L$47,10,FALSE))</f>
        <v/>
      </c>
      <c r="AQ24" s="151">
        <f>IF(AQ23="","",VLOOKUP(AQ23,'【記載例】シフト記号表（勤務時間帯）'!$C$6:$L$47,10,FALSE))</f>
        <v>7.9999999999999964</v>
      </c>
      <c r="AR24" s="149">
        <f>IF(AR23="","",VLOOKUP(AR23,'【記載例】シフト記号表（勤務時間帯）'!$C$6:$L$47,10,FALSE))</f>
        <v>7.9999999999999964</v>
      </c>
      <c r="AS24" s="150" t="str">
        <f>IF(AS23="","",VLOOKUP(AS23,'【記載例】シフト記号表（勤務時間帯）'!$C$6:$L$47,10,FALSE))</f>
        <v/>
      </c>
      <c r="AT24" s="150" t="str">
        <f>IF(AT23="","",VLOOKUP(AT23,'【記載例】シフト記号表（勤務時間帯）'!$C$6:$L$47,10,FALSE))</f>
        <v/>
      </c>
      <c r="AU24" s="150">
        <f>IF(AU23="","",VLOOKUP(AU23,'【記載例】シフト記号表（勤務時間帯）'!$C$6:$L$47,10,FALSE))</f>
        <v>7.9999999999999964</v>
      </c>
      <c r="AV24" s="150" t="str">
        <f>IF(AV23="","",VLOOKUP(AV23,'【記載例】シフト記号表（勤務時間帯）'!$C$6:$L$47,10,FALSE))</f>
        <v/>
      </c>
      <c r="AW24" s="150" t="str">
        <f>IF(AW23="","",VLOOKUP(AW23,'【記載例】シフト記号表（勤務時間帯）'!$C$6:$L$47,10,FALSE))</f>
        <v/>
      </c>
      <c r="AX24" s="151">
        <f>IF(AX23="","",VLOOKUP(AX23,'【記載例】シフト記号表（勤務時間帯）'!$C$6:$L$47,10,FALSE))</f>
        <v>7.9999999999999964</v>
      </c>
      <c r="AY24" s="149" t="str">
        <f>IF(AY23="","",VLOOKUP(AY23,'【記載例】シフト記号表（勤務時間帯）'!$C$6:$L$47,10,FALSE))</f>
        <v/>
      </c>
      <c r="AZ24" s="150" t="str">
        <f>IF(AZ23="","",VLOOKUP(AZ23,'【記載例】シフト記号表（勤務時間帯）'!$C$6:$L$47,10,FALSE))</f>
        <v/>
      </c>
      <c r="BA24" s="150" t="str">
        <f>IF(BA23="","",VLOOKUP(BA23,'【記載例】シフト記号表（勤務時間帯）'!$C$6:$L$47,10,FALSE))</f>
        <v/>
      </c>
      <c r="BB24" s="335">
        <f>IF($BE$3="４週",SUM(W24:AX24),IF($BE$3="暦月",SUM(W24:BA24),""))</f>
        <v>95.999999999999986</v>
      </c>
      <c r="BC24" s="336"/>
      <c r="BD24" s="337">
        <f>IF($BE$3="４週",BB24/4,IF($BE$3="暦月",(BB24/($BE$8/7)),""))</f>
        <v>23.999999999999996</v>
      </c>
      <c r="BE24" s="336"/>
      <c r="BF24" s="332"/>
      <c r="BG24" s="333"/>
      <c r="BH24" s="333"/>
      <c r="BI24" s="333"/>
      <c r="BJ24" s="334"/>
    </row>
    <row r="25" spans="2:62" ht="20.25" customHeight="1">
      <c r="B25" s="379">
        <f>B23+1</f>
        <v>6</v>
      </c>
      <c r="C25" s="259" t="s">
        <v>178</v>
      </c>
      <c r="D25" s="260"/>
      <c r="E25" s="139"/>
      <c r="F25" s="140"/>
      <c r="G25" s="139"/>
      <c r="H25" s="140"/>
      <c r="I25" s="321" t="s">
        <v>186</v>
      </c>
      <c r="J25" s="322"/>
      <c r="K25" s="325" t="s">
        <v>153</v>
      </c>
      <c r="L25" s="326"/>
      <c r="M25" s="326"/>
      <c r="N25" s="260"/>
      <c r="O25" s="355" t="s">
        <v>198</v>
      </c>
      <c r="P25" s="356"/>
      <c r="Q25" s="356"/>
      <c r="R25" s="356"/>
      <c r="S25" s="357"/>
      <c r="T25" s="170" t="s">
        <v>18</v>
      </c>
      <c r="U25" s="112"/>
      <c r="V25" s="113"/>
      <c r="W25" s="99" t="s">
        <v>188</v>
      </c>
      <c r="X25" s="100"/>
      <c r="Y25" s="100" t="s">
        <v>188</v>
      </c>
      <c r="Z25" s="100" t="s">
        <v>188</v>
      </c>
      <c r="AA25" s="100"/>
      <c r="AB25" s="100" t="s">
        <v>188</v>
      </c>
      <c r="AC25" s="101" t="s">
        <v>188</v>
      </c>
      <c r="AD25" s="99" t="s">
        <v>188</v>
      </c>
      <c r="AE25" s="100"/>
      <c r="AF25" s="100" t="s">
        <v>188</v>
      </c>
      <c r="AG25" s="100" t="s">
        <v>188</v>
      </c>
      <c r="AH25" s="100"/>
      <c r="AI25" s="100" t="s">
        <v>188</v>
      </c>
      <c r="AJ25" s="101" t="s">
        <v>188</v>
      </c>
      <c r="AK25" s="99" t="s">
        <v>188</v>
      </c>
      <c r="AL25" s="100"/>
      <c r="AM25" s="100" t="s">
        <v>188</v>
      </c>
      <c r="AN25" s="100" t="s">
        <v>188</v>
      </c>
      <c r="AO25" s="100"/>
      <c r="AP25" s="100" t="s">
        <v>188</v>
      </c>
      <c r="AQ25" s="101" t="s">
        <v>188</v>
      </c>
      <c r="AR25" s="99" t="s">
        <v>188</v>
      </c>
      <c r="AS25" s="100"/>
      <c r="AT25" s="100" t="s">
        <v>188</v>
      </c>
      <c r="AU25" s="100" t="s">
        <v>188</v>
      </c>
      <c r="AV25" s="100"/>
      <c r="AW25" s="100" t="s">
        <v>188</v>
      </c>
      <c r="AX25" s="101" t="s">
        <v>188</v>
      </c>
      <c r="AY25" s="99"/>
      <c r="AZ25" s="100"/>
      <c r="BA25" s="102"/>
      <c r="BB25" s="317"/>
      <c r="BC25" s="318"/>
      <c r="BD25" s="319"/>
      <c r="BE25" s="320"/>
      <c r="BF25" s="329" t="s">
        <v>201</v>
      </c>
      <c r="BG25" s="330"/>
      <c r="BH25" s="330"/>
      <c r="BI25" s="330"/>
      <c r="BJ25" s="331"/>
    </row>
    <row r="26" spans="2:62" ht="20.25" customHeight="1">
      <c r="B26" s="380"/>
      <c r="C26" s="261"/>
      <c r="D26" s="262"/>
      <c r="E26" s="139"/>
      <c r="F26" s="140" t="str">
        <f>C25</f>
        <v>面接相談員</v>
      </c>
      <c r="G26" s="139"/>
      <c r="H26" s="140" t="str">
        <f>I25</f>
        <v>B</v>
      </c>
      <c r="I26" s="323"/>
      <c r="J26" s="324"/>
      <c r="K26" s="327"/>
      <c r="L26" s="328"/>
      <c r="M26" s="328"/>
      <c r="N26" s="262"/>
      <c r="O26" s="355"/>
      <c r="P26" s="356"/>
      <c r="Q26" s="356"/>
      <c r="R26" s="356"/>
      <c r="S26" s="357"/>
      <c r="T26" s="106" t="s">
        <v>134</v>
      </c>
      <c r="U26" s="107"/>
      <c r="V26" s="108"/>
      <c r="W26" s="149">
        <f>IF(W25="","",VLOOKUP(W25,'【記載例】シフト記号表（勤務時間帯）'!$C$6:$L$47,10,FALSE))</f>
        <v>4</v>
      </c>
      <c r="X26" s="150" t="str">
        <f>IF(X25="","",VLOOKUP(X25,'【記載例】シフト記号表（勤務時間帯）'!$C$6:$L$47,10,FALSE))</f>
        <v/>
      </c>
      <c r="Y26" s="150">
        <f>IF(Y25="","",VLOOKUP(Y25,'【記載例】シフト記号表（勤務時間帯）'!$C$6:$L$47,10,FALSE))</f>
        <v>4</v>
      </c>
      <c r="Z26" s="150">
        <f>IF(Z25="","",VLOOKUP(Z25,'【記載例】シフト記号表（勤務時間帯）'!$C$6:$L$47,10,FALSE))</f>
        <v>4</v>
      </c>
      <c r="AA26" s="150" t="str">
        <f>IF(AA25="","",VLOOKUP(AA25,'【記載例】シフト記号表（勤務時間帯）'!$C$6:$L$47,10,FALSE))</f>
        <v/>
      </c>
      <c r="AB26" s="150">
        <f>IF(AB25="","",VLOOKUP(AB25,'【記載例】シフト記号表（勤務時間帯）'!$C$6:$L$47,10,FALSE))</f>
        <v>4</v>
      </c>
      <c r="AC26" s="151">
        <f>IF(AC25="","",VLOOKUP(AC25,'【記載例】シフト記号表（勤務時間帯）'!$C$6:$L$47,10,FALSE))</f>
        <v>4</v>
      </c>
      <c r="AD26" s="149">
        <f>IF(AD25="","",VLOOKUP(AD25,'【記載例】シフト記号表（勤務時間帯）'!$C$6:$L$47,10,FALSE))</f>
        <v>4</v>
      </c>
      <c r="AE26" s="150" t="str">
        <f>IF(AE25="","",VLOOKUP(AE25,'【記載例】シフト記号表（勤務時間帯）'!$C$6:$L$47,10,FALSE))</f>
        <v/>
      </c>
      <c r="AF26" s="150">
        <f>IF(AF25="","",VLOOKUP(AF25,'【記載例】シフト記号表（勤務時間帯）'!$C$6:$L$47,10,FALSE))</f>
        <v>4</v>
      </c>
      <c r="AG26" s="150">
        <f>IF(AG25="","",VLOOKUP(AG25,'【記載例】シフト記号表（勤務時間帯）'!$C$6:$L$47,10,FALSE))</f>
        <v>4</v>
      </c>
      <c r="AH26" s="150" t="str">
        <f>IF(AH25="","",VLOOKUP(AH25,'【記載例】シフト記号表（勤務時間帯）'!$C$6:$L$47,10,FALSE))</f>
        <v/>
      </c>
      <c r="AI26" s="150">
        <f>IF(AI25="","",VLOOKUP(AI25,'【記載例】シフト記号表（勤務時間帯）'!$C$6:$L$47,10,FALSE))</f>
        <v>4</v>
      </c>
      <c r="AJ26" s="151">
        <f>IF(AJ25="","",VLOOKUP(AJ25,'【記載例】シフト記号表（勤務時間帯）'!$C$6:$L$47,10,FALSE))</f>
        <v>4</v>
      </c>
      <c r="AK26" s="149">
        <f>IF(AK25="","",VLOOKUP(AK25,'【記載例】シフト記号表（勤務時間帯）'!$C$6:$L$47,10,FALSE))</f>
        <v>4</v>
      </c>
      <c r="AL26" s="150" t="str">
        <f>IF(AL25="","",VLOOKUP(AL25,'【記載例】シフト記号表（勤務時間帯）'!$C$6:$L$47,10,FALSE))</f>
        <v/>
      </c>
      <c r="AM26" s="150">
        <f>IF(AM25="","",VLOOKUP(AM25,'【記載例】シフト記号表（勤務時間帯）'!$C$6:$L$47,10,FALSE))</f>
        <v>4</v>
      </c>
      <c r="AN26" s="150">
        <f>IF(AN25="","",VLOOKUP(AN25,'【記載例】シフト記号表（勤務時間帯）'!$C$6:$L$47,10,FALSE))</f>
        <v>4</v>
      </c>
      <c r="AO26" s="150" t="str">
        <f>IF(AO25="","",VLOOKUP(AO25,'【記載例】シフト記号表（勤務時間帯）'!$C$6:$L$47,10,FALSE))</f>
        <v/>
      </c>
      <c r="AP26" s="150">
        <f>IF(AP25="","",VLOOKUP(AP25,'【記載例】シフト記号表（勤務時間帯）'!$C$6:$L$47,10,FALSE))</f>
        <v>4</v>
      </c>
      <c r="AQ26" s="151">
        <f>IF(AQ25="","",VLOOKUP(AQ25,'【記載例】シフト記号表（勤務時間帯）'!$C$6:$L$47,10,FALSE))</f>
        <v>4</v>
      </c>
      <c r="AR26" s="149">
        <f>IF(AR25="","",VLOOKUP(AR25,'【記載例】シフト記号表（勤務時間帯）'!$C$6:$L$47,10,FALSE))</f>
        <v>4</v>
      </c>
      <c r="AS26" s="150" t="str">
        <f>IF(AS25="","",VLOOKUP(AS25,'【記載例】シフト記号表（勤務時間帯）'!$C$6:$L$47,10,FALSE))</f>
        <v/>
      </c>
      <c r="AT26" s="150">
        <f>IF(AT25="","",VLOOKUP(AT25,'【記載例】シフト記号表（勤務時間帯）'!$C$6:$L$47,10,FALSE))</f>
        <v>4</v>
      </c>
      <c r="AU26" s="150">
        <f>IF(AU25="","",VLOOKUP(AU25,'【記載例】シフト記号表（勤務時間帯）'!$C$6:$L$47,10,FALSE))</f>
        <v>4</v>
      </c>
      <c r="AV26" s="150" t="str">
        <f>IF(AV25="","",VLOOKUP(AV25,'【記載例】シフト記号表（勤務時間帯）'!$C$6:$L$47,10,FALSE))</f>
        <v/>
      </c>
      <c r="AW26" s="150">
        <f>IF(AW25="","",VLOOKUP(AW25,'【記載例】シフト記号表（勤務時間帯）'!$C$6:$L$47,10,FALSE))</f>
        <v>4</v>
      </c>
      <c r="AX26" s="151">
        <f>IF(AX25="","",VLOOKUP(AX25,'【記載例】シフト記号表（勤務時間帯）'!$C$6:$L$47,10,FALSE))</f>
        <v>4</v>
      </c>
      <c r="AY26" s="149" t="str">
        <f>IF(AY25="","",VLOOKUP(AY25,'【記載例】シフト記号表（勤務時間帯）'!$C$6:$L$47,10,FALSE))</f>
        <v/>
      </c>
      <c r="AZ26" s="150" t="str">
        <f>IF(AZ25="","",VLOOKUP(AZ25,'【記載例】シフト記号表（勤務時間帯）'!$C$6:$L$47,10,FALSE))</f>
        <v/>
      </c>
      <c r="BA26" s="150" t="str">
        <f>IF(BA25="","",VLOOKUP(BA25,'【記載例】シフト記号表（勤務時間帯）'!$C$6:$L$47,10,FALSE))</f>
        <v/>
      </c>
      <c r="BB26" s="335">
        <f>IF($BE$3="４週",SUM(W26:AX26),IF($BE$3="暦月",SUM(W26:BA26),""))</f>
        <v>80</v>
      </c>
      <c r="BC26" s="336"/>
      <c r="BD26" s="337">
        <f>IF($BE$3="４週",BB26/4,IF($BE$3="暦月",(BB26/($BE$8/7)),""))</f>
        <v>20</v>
      </c>
      <c r="BE26" s="336"/>
      <c r="BF26" s="332"/>
      <c r="BG26" s="333"/>
      <c r="BH26" s="333"/>
      <c r="BI26" s="333"/>
      <c r="BJ26" s="334"/>
    </row>
    <row r="27" spans="2:62" ht="20.25" customHeight="1">
      <c r="B27" s="379">
        <f>B25+1</f>
        <v>7</v>
      </c>
      <c r="C27" s="259" t="s">
        <v>178</v>
      </c>
      <c r="D27" s="260"/>
      <c r="E27" s="139"/>
      <c r="F27" s="140"/>
      <c r="G27" s="139"/>
      <c r="H27" s="140"/>
      <c r="I27" s="321" t="s">
        <v>99</v>
      </c>
      <c r="J27" s="322"/>
      <c r="K27" s="325" t="s">
        <v>101</v>
      </c>
      <c r="L27" s="326"/>
      <c r="M27" s="326"/>
      <c r="N27" s="260"/>
      <c r="O27" s="355" t="s">
        <v>199</v>
      </c>
      <c r="P27" s="356"/>
      <c r="Q27" s="356"/>
      <c r="R27" s="356"/>
      <c r="S27" s="357"/>
      <c r="T27" s="109" t="s">
        <v>18</v>
      </c>
      <c r="U27" s="110"/>
      <c r="V27" s="111"/>
      <c r="W27" s="99" t="s">
        <v>202</v>
      </c>
      <c r="X27" s="100" t="s">
        <v>202</v>
      </c>
      <c r="Y27" s="100" t="s">
        <v>202</v>
      </c>
      <c r="Z27" s="100"/>
      <c r="AA27" s="100"/>
      <c r="AB27" s="100"/>
      <c r="AC27" s="101"/>
      <c r="AD27" s="99" t="s">
        <v>202</v>
      </c>
      <c r="AE27" s="100" t="s">
        <v>202</v>
      </c>
      <c r="AF27" s="100" t="s">
        <v>202</v>
      </c>
      <c r="AG27" s="100"/>
      <c r="AH27" s="100"/>
      <c r="AI27" s="100"/>
      <c r="AJ27" s="101"/>
      <c r="AK27" s="99" t="s">
        <v>202</v>
      </c>
      <c r="AL27" s="100" t="s">
        <v>202</v>
      </c>
      <c r="AM27" s="100" t="s">
        <v>202</v>
      </c>
      <c r="AN27" s="100"/>
      <c r="AO27" s="100"/>
      <c r="AP27" s="100"/>
      <c r="AQ27" s="101"/>
      <c r="AR27" s="99" t="s">
        <v>202</v>
      </c>
      <c r="AS27" s="100" t="s">
        <v>202</v>
      </c>
      <c r="AT27" s="100" t="s">
        <v>202</v>
      </c>
      <c r="AU27" s="100"/>
      <c r="AV27" s="100"/>
      <c r="AW27" s="100"/>
      <c r="AX27" s="101"/>
      <c r="AY27" s="99"/>
      <c r="AZ27" s="100"/>
      <c r="BA27" s="102"/>
      <c r="BB27" s="317"/>
      <c r="BC27" s="318"/>
      <c r="BD27" s="319"/>
      <c r="BE27" s="320"/>
      <c r="BF27" s="329"/>
      <c r="BG27" s="330"/>
      <c r="BH27" s="330"/>
      <c r="BI27" s="330"/>
      <c r="BJ27" s="331"/>
    </row>
    <row r="28" spans="2:62" ht="20.25" customHeight="1">
      <c r="B28" s="380"/>
      <c r="C28" s="261"/>
      <c r="D28" s="262"/>
      <c r="E28" s="139"/>
      <c r="F28" s="140" t="str">
        <f>C27</f>
        <v>面接相談員</v>
      </c>
      <c r="G28" s="139"/>
      <c r="H28" s="140" t="str">
        <f>I27</f>
        <v>C</v>
      </c>
      <c r="I28" s="323"/>
      <c r="J28" s="324"/>
      <c r="K28" s="327"/>
      <c r="L28" s="328"/>
      <c r="M28" s="328"/>
      <c r="N28" s="262"/>
      <c r="O28" s="355"/>
      <c r="P28" s="356"/>
      <c r="Q28" s="356"/>
      <c r="R28" s="356"/>
      <c r="S28" s="357"/>
      <c r="T28" s="106" t="s">
        <v>134</v>
      </c>
      <c r="U28" s="107"/>
      <c r="V28" s="108"/>
      <c r="W28" s="149">
        <f>IF(W27="","",VLOOKUP(W27,'【記載例】シフト記号表（勤務時間帯）'!$C$6:$L$47,10,FALSE))</f>
        <v>8</v>
      </c>
      <c r="X28" s="150">
        <f>IF(X27="","",VLOOKUP(X27,'【記載例】シフト記号表（勤務時間帯）'!$C$6:$L$47,10,FALSE))</f>
        <v>8</v>
      </c>
      <c r="Y28" s="150">
        <f>IF(Y27="","",VLOOKUP(Y27,'【記載例】シフト記号表（勤務時間帯）'!$C$6:$L$47,10,FALSE))</f>
        <v>8</v>
      </c>
      <c r="Z28" s="150" t="str">
        <f>IF(Z27="","",VLOOKUP(Z27,'【記載例】シフト記号表（勤務時間帯）'!$C$6:$L$47,10,FALSE))</f>
        <v/>
      </c>
      <c r="AA28" s="150" t="str">
        <f>IF(AA27="","",VLOOKUP(AA27,'【記載例】シフト記号表（勤務時間帯）'!$C$6:$L$47,10,FALSE))</f>
        <v/>
      </c>
      <c r="AB28" s="150" t="str">
        <f>IF(AB27="","",VLOOKUP(AB27,'【記載例】シフト記号表（勤務時間帯）'!$C$6:$L$47,10,FALSE))</f>
        <v/>
      </c>
      <c r="AC28" s="151" t="str">
        <f>IF(AC27="","",VLOOKUP(AC27,'【記載例】シフト記号表（勤務時間帯）'!$C$6:$L$47,10,FALSE))</f>
        <v/>
      </c>
      <c r="AD28" s="149">
        <f>IF(AD27="","",VLOOKUP(AD27,'【記載例】シフト記号表（勤務時間帯）'!$C$6:$L$47,10,FALSE))</f>
        <v>8</v>
      </c>
      <c r="AE28" s="150">
        <f>IF(AE27="","",VLOOKUP(AE27,'【記載例】シフト記号表（勤務時間帯）'!$C$6:$L$47,10,FALSE))</f>
        <v>8</v>
      </c>
      <c r="AF28" s="150">
        <f>IF(AF27="","",VLOOKUP(AF27,'【記載例】シフト記号表（勤務時間帯）'!$C$6:$L$47,10,FALSE))</f>
        <v>8</v>
      </c>
      <c r="AG28" s="150" t="str">
        <f>IF(AG27="","",VLOOKUP(AG27,'【記載例】シフト記号表（勤務時間帯）'!$C$6:$L$47,10,FALSE))</f>
        <v/>
      </c>
      <c r="AH28" s="150" t="str">
        <f>IF(AH27="","",VLOOKUP(AH27,'【記載例】シフト記号表（勤務時間帯）'!$C$6:$L$47,10,FALSE))</f>
        <v/>
      </c>
      <c r="AI28" s="150" t="str">
        <f>IF(AI27="","",VLOOKUP(AI27,'【記載例】シフト記号表（勤務時間帯）'!$C$6:$L$47,10,FALSE))</f>
        <v/>
      </c>
      <c r="AJ28" s="151" t="str">
        <f>IF(AJ27="","",VLOOKUP(AJ27,'【記載例】シフト記号表（勤務時間帯）'!$C$6:$L$47,10,FALSE))</f>
        <v/>
      </c>
      <c r="AK28" s="149">
        <f>IF(AK27="","",VLOOKUP(AK27,'【記載例】シフト記号表（勤務時間帯）'!$C$6:$L$47,10,FALSE))</f>
        <v>8</v>
      </c>
      <c r="AL28" s="150">
        <f>IF(AL27="","",VLOOKUP(AL27,'【記載例】シフト記号表（勤務時間帯）'!$C$6:$L$47,10,FALSE))</f>
        <v>8</v>
      </c>
      <c r="AM28" s="150">
        <f>IF(AM27="","",VLOOKUP(AM27,'【記載例】シフト記号表（勤務時間帯）'!$C$6:$L$47,10,FALSE))</f>
        <v>8</v>
      </c>
      <c r="AN28" s="150" t="str">
        <f>IF(AN27="","",VLOOKUP(AN27,'【記載例】シフト記号表（勤務時間帯）'!$C$6:$L$47,10,FALSE))</f>
        <v/>
      </c>
      <c r="AO28" s="150" t="str">
        <f>IF(AO27="","",VLOOKUP(AO27,'【記載例】シフト記号表（勤務時間帯）'!$C$6:$L$47,10,FALSE))</f>
        <v/>
      </c>
      <c r="AP28" s="150" t="str">
        <f>IF(AP27="","",VLOOKUP(AP27,'【記載例】シフト記号表（勤務時間帯）'!$C$6:$L$47,10,FALSE))</f>
        <v/>
      </c>
      <c r="AQ28" s="151" t="str">
        <f>IF(AQ27="","",VLOOKUP(AQ27,'【記載例】シフト記号表（勤務時間帯）'!$C$6:$L$47,10,FALSE))</f>
        <v/>
      </c>
      <c r="AR28" s="149">
        <f>IF(AR27="","",VLOOKUP(AR27,'【記載例】シフト記号表（勤務時間帯）'!$C$6:$L$47,10,FALSE))</f>
        <v>8</v>
      </c>
      <c r="AS28" s="150">
        <f>IF(AS27="","",VLOOKUP(AS27,'【記載例】シフト記号表（勤務時間帯）'!$C$6:$L$47,10,FALSE))</f>
        <v>8</v>
      </c>
      <c r="AT28" s="150">
        <f>IF(AT27="","",VLOOKUP(AT27,'【記載例】シフト記号表（勤務時間帯）'!$C$6:$L$47,10,FALSE))</f>
        <v>8</v>
      </c>
      <c r="AU28" s="150" t="str">
        <f>IF(AU27="","",VLOOKUP(AU27,'【記載例】シフト記号表（勤務時間帯）'!$C$6:$L$47,10,FALSE))</f>
        <v/>
      </c>
      <c r="AV28" s="150" t="str">
        <f>IF(AV27="","",VLOOKUP(AV27,'【記載例】シフト記号表（勤務時間帯）'!$C$6:$L$47,10,FALSE))</f>
        <v/>
      </c>
      <c r="AW28" s="150" t="str">
        <f>IF(AW27="","",VLOOKUP(AW27,'【記載例】シフト記号表（勤務時間帯）'!$C$6:$L$47,10,FALSE))</f>
        <v/>
      </c>
      <c r="AX28" s="151" t="str">
        <f>IF(AX27="","",VLOOKUP(AX27,'【記載例】シフト記号表（勤務時間帯）'!$C$6:$L$47,10,FALSE))</f>
        <v/>
      </c>
      <c r="AY28" s="149" t="str">
        <f>IF(AY27="","",VLOOKUP(AY27,'【記載例】シフト記号表（勤務時間帯）'!$C$6:$L$47,10,FALSE))</f>
        <v/>
      </c>
      <c r="AZ28" s="150" t="str">
        <f>IF(AZ27="","",VLOOKUP(AZ27,'【記載例】シフト記号表（勤務時間帯）'!$C$6:$L$47,10,FALSE))</f>
        <v/>
      </c>
      <c r="BA28" s="150" t="str">
        <f>IF(BA27="","",VLOOKUP(BA27,'【記載例】シフト記号表（勤務時間帯）'!$C$6:$L$47,10,FALSE))</f>
        <v/>
      </c>
      <c r="BB28" s="335">
        <f>IF($BE$3="４週",SUM(W28:AX28),IF($BE$3="暦月",SUM(W28:BA28),""))</f>
        <v>96</v>
      </c>
      <c r="BC28" s="336"/>
      <c r="BD28" s="337">
        <f>IF($BE$3="４週",BB28/4,IF($BE$3="暦月",(BB28/($BE$8/7)),""))</f>
        <v>24</v>
      </c>
      <c r="BE28" s="336"/>
      <c r="BF28" s="332"/>
      <c r="BG28" s="333"/>
      <c r="BH28" s="333"/>
      <c r="BI28" s="333"/>
      <c r="BJ28" s="334"/>
    </row>
    <row r="29" spans="2:62" ht="20.25" customHeight="1">
      <c r="B29" s="379">
        <f>B27+1</f>
        <v>8</v>
      </c>
      <c r="C29" s="259" t="s">
        <v>178</v>
      </c>
      <c r="D29" s="260"/>
      <c r="E29" s="139"/>
      <c r="F29" s="140"/>
      <c r="G29" s="139"/>
      <c r="H29" s="140"/>
      <c r="I29" s="321" t="s">
        <v>99</v>
      </c>
      <c r="J29" s="322"/>
      <c r="K29" s="325" t="s">
        <v>147</v>
      </c>
      <c r="L29" s="326"/>
      <c r="M29" s="326"/>
      <c r="N29" s="260"/>
      <c r="O29" s="355" t="s">
        <v>200</v>
      </c>
      <c r="P29" s="356"/>
      <c r="Q29" s="356"/>
      <c r="R29" s="356"/>
      <c r="S29" s="357"/>
      <c r="T29" s="109" t="s">
        <v>18</v>
      </c>
      <c r="U29" s="110"/>
      <c r="V29" s="111"/>
      <c r="W29" s="99"/>
      <c r="X29" s="100"/>
      <c r="Y29" s="100"/>
      <c r="Z29" s="100" t="s">
        <v>202</v>
      </c>
      <c r="AA29" s="100" t="s">
        <v>202</v>
      </c>
      <c r="AB29" s="100" t="s">
        <v>202</v>
      </c>
      <c r="AC29" s="101" t="s">
        <v>202</v>
      </c>
      <c r="AD29" s="99"/>
      <c r="AE29" s="100"/>
      <c r="AF29" s="100"/>
      <c r="AG29" s="100" t="s">
        <v>202</v>
      </c>
      <c r="AH29" s="100" t="s">
        <v>202</v>
      </c>
      <c r="AI29" s="100" t="s">
        <v>202</v>
      </c>
      <c r="AJ29" s="101" t="s">
        <v>202</v>
      </c>
      <c r="AK29" s="99"/>
      <c r="AL29" s="100"/>
      <c r="AM29" s="100"/>
      <c r="AN29" s="100" t="s">
        <v>202</v>
      </c>
      <c r="AO29" s="100" t="s">
        <v>202</v>
      </c>
      <c r="AP29" s="100" t="s">
        <v>202</v>
      </c>
      <c r="AQ29" s="101" t="s">
        <v>202</v>
      </c>
      <c r="AR29" s="99"/>
      <c r="AS29" s="100"/>
      <c r="AT29" s="100"/>
      <c r="AU29" s="100" t="s">
        <v>202</v>
      </c>
      <c r="AV29" s="100" t="s">
        <v>202</v>
      </c>
      <c r="AW29" s="100" t="s">
        <v>202</v>
      </c>
      <c r="AX29" s="101" t="s">
        <v>202</v>
      </c>
      <c r="AY29" s="99"/>
      <c r="AZ29" s="100"/>
      <c r="BA29" s="102"/>
      <c r="BB29" s="317"/>
      <c r="BC29" s="318"/>
      <c r="BD29" s="319"/>
      <c r="BE29" s="320"/>
      <c r="BF29" s="329"/>
      <c r="BG29" s="330"/>
      <c r="BH29" s="330"/>
      <c r="BI29" s="330"/>
      <c r="BJ29" s="331"/>
    </row>
    <row r="30" spans="2:62" ht="20.25" customHeight="1">
      <c r="B30" s="380"/>
      <c r="C30" s="261"/>
      <c r="D30" s="262"/>
      <c r="E30" s="139"/>
      <c r="F30" s="140" t="str">
        <f>C29</f>
        <v>面接相談員</v>
      </c>
      <c r="G30" s="139"/>
      <c r="H30" s="140" t="str">
        <f>I29</f>
        <v>C</v>
      </c>
      <c r="I30" s="323"/>
      <c r="J30" s="324"/>
      <c r="K30" s="327"/>
      <c r="L30" s="328"/>
      <c r="M30" s="328"/>
      <c r="N30" s="262"/>
      <c r="O30" s="355"/>
      <c r="P30" s="356"/>
      <c r="Q30" s="356"/>
      <c r="R30" s="356"/>
      <c r="S30" s="357"/>
      <c r="T30" s="106" t="s">
        <v>134</v>
      </c>
      <c r="U30" s="107"/>
      <c r="V30" s="108"/>
      <c r="W30" s="149" t="str">
        <f>IF(W29="","",VLOOKUP(W29,'【記載例】シフト記号表（勤務時間帯）'!$C$6:$L$47,10,FALSE))</f>
        <v/>
      </c>
      <c r="X30" s="150" t="str">
        <f>IF(X29="","",VLOOKUP(X29,'【記載例】シフト記号表（勤務時間帯）'!$C$6:$L$47,10,FALSE))</f>
        <v/>
      </c>
      <c r="Y30" s="150" t="str">
        <f>IF(Y29="","",VLOOKUP(Y29,'【記載例】シフト記号表（勤務時間帯）'!$C$6:$L$47,10,FALSE))</f>
        <v/>
      </c>
      <c r="Z30" s="150">
        <f>IF(Z29="","",VLOOKUP(Z29,'【記載例】シフト記号表（勤務時間帯）'!$C$6:$L$47,10,FALSE))</f>
        <v>8</v>
      </c>
      <c r="AA30" s="150">
        <f>IF(AA29="","",VLOOKUP(AA29,'【記載例】シフト記号表（勤務時間帯）'!$C$6:$L$47,10,FALSE))</f>
        <v>8</v>
      </c>
      <c r="AB30" s="150">
        <f>IF(AB29="","",VLOOKUP(AB29,'【記載例】シフト記号表（勤務時間帯）'!$C$6:$L$47,10,FALSE))</f>
        <v>8</v>
      </c>
      <c r="AC30" s="151">
        <f>IF(AC29="","",VLOOKUP(AC29,'【記載例】シフト記号表（勤務時間帯）'!$C$6:$L$47,10,FALSE))</f>
        <v>8</v>
      </c>
      <c r="AD30" s="149" t="str">
        <f>IF(AD29="","",VLOOKUP(AD29,'【記載例】シフト記号表（勤務時間帯）'!$C$6:$L$47,10,FALSE))</f>
        <v/>
      </c>
      <c r="AE30" s="150" t="str">
        <f>IF(AE29="","",VLOOKUP(AE29,'【記載例】シフト記号表（勤務時間帯）'!$C$6:$L$47,10,FALSE))</f>
        <v/>
      </c>
      <c r="AF30" s="150" t="str">
        <f>IF(AF29="","",VLOOKUP(AF29,'【記載例】シフト記号表（勤務時間帯）'!$C$6:$L$47,10,FALSE))</f>
        <v/>
      </c>
      <c r="AG30" s="150">
        <f>IF(AG29="","",VLOOKUP(AG29,'【記載例】シフト記号表（勤務時間帯）'!$C$6:$L$47,10,FALSE))</f>
        <v>8</v>
      </c>
      <c r="AH30" s="150">
        <f>IF(AH29="","",VLOOKUP(AH29,'【記載例】シフト記号表（勤務時間帯）'!$C$6:$L$47,10,FALSE))</f>
        <v>8</v>
      </c>
      <c r="AI30" s="150">
        <f>IF(AI29="","",VLOOKUP(AI29,'【記載例】シフト記号表（勤務時間帯）'!$C$6:$L$47,10,FALSE))</f>
        <v>8</v>
      </c>
      <c r="AJ30" s="151">
        <f>IF(AJ29="","",VLOOKUP(AJ29,'【記載例】シフト記号表（勤務時間帯）'!$C$6:$L$47,10,FALSE))</f>
        <v>8</v>
      </c>
      <c r="AK30" s="149" t="str">
        <f>IF(AK29="","",VLOOKUP(AK29,'【記載例】シフト記号表（勤務時間帯）'!$C$6:$L$47,10,FALSE))</f>
        <v/>
      </c>
      <c r="AL30" s="150" t="str">
        <f>IF(AL29="","",VLOOKUP(AL29,'【記載例】シフト記号表（勤務時間帯）'!$C$6:$L$47,10,FALSE))</f>
        <v/>
      </c>
      <c r="AM30" s="150" t="str">
        <f>IF(AM29="","",VLOOKUP(AM29,'【記載例】シフト記号表（勤務時間帯）'!$C$6:$L$47,10,FALSE))</f>
        <v/>
      </c>
      <c r="AN30" s="150">
        <f>IF(AN29="","",VLOOKUP(AN29,'【記載例】シフト記号表（勤務時間帯）'!$C$6:$L$47,10,FALSE))</f>
        <v>8</v>
      </c>
      <c r="AO30" s="150">
        <f>IF(AO29="","",VLOOKUP(AO29,'【記載例】シフト記号表（勤務時間帯）'!$C$6:$L$47,10,FALSE))</f>
        <v>8</v>
      </c>
      <c r="AP30" s="150">
        <f>IF(AP29="","",VLOOKUP(AP29,'【記載例】シフト記号表（勤務時間帯）'!$C$6:$L$47,10,FALSE))</f>
        <v>8</v>
      </c>
      <c r="AQ30" s="151">
        <f>IF(AQ29="","",VLOOKUP(AQ29,'【記載例】シフト記号表（勤務時間帯）'!$C$6:$L$47,10,FALSE))</f>
        <v>8</v>
      </c>
      <c r="AR30" s="149" t="str">
        <f>IF(AR29="","",VLOOKUP(AR29,'【記載例】シフト記号表（勤務時間帯）'!$C$6:$L$47,10,FALSE))</f>
        <v/>
      </c>
      <c r="AS30" s="150" t="str">
        <f>IF(AS29="","",VLOOKUP(AS29,'【記載例】シフト記号表（勤務時間帯）'!$C$6:$L$47,10,FALSE))</f>
        <v/>
      </c>
      <c r="AT30" s="150" t="str">
        <f>IF(AT29="","",VLOOKUP(AT29,'【記載例】シフト記号表（勤務時間帯）'!$C$6:$L$47,10,FALSE))</f>
        <v/>
      </c>
      <c r="AU30" s="150">
        <f>IF(AU29="","",VLOOKUP(AU29,'【記載例】シフト記号表（勤務時間帯）'!$C$6:$L$47,10,FALSE))</f>
        <v>8</v>
      </c>
      <c r="AV30" s="150">
        <f>IF(AV29="","",VLOOKUP(AV29,'【記載例】シフト記号表（勤務時間帯）'!$C$6:$L$47,10,FALSE))</f>
        <v>8</v>
      </c>
      <c r="AW30" s="150">
        <f>IF(AW29="","",VLOOKUP(AW29,'【記載例】シフト記号表（勤務時間帯）'!$C$6:$L$47,10,FALSE))</f>
        <v>8</v>
      </c>
      <c r="AX30" s="151">
        <f>IF(AX29="","",VLOOKUP(AX29,'【記載例】シフト記号表（勤務時間帯）'!$C$6:$L$47,10,FALSE))</f>
        <v>8</v>
      </c>
      <c r="AY30" s="149" t="str">
        <f>IF(AY29="","",VLOOKUP(AY29,'【記載例】シフト記号表（勤務時間帯）'!$C$6:$L$47,10,FALSE))</f>
        <v/>
      </c>
      <c r="AZ30" s="150" t="str">
        <f>IF(AZ29="","",VLOOKUP(AZ29,'【記載例】シフト記号表（勤務時間帯）'!$C$6:$L$47,10,FALSE))</f>
        <v/>
      </c>
      <c r="BA30" s="150" t="str">
        <f>IF(BA29="","",VLOOKUP(BA29,'【記載例】シフト記号表（勤務時間帯）'!$C$6:$L$47,10,FALSE))</f>
        <v/>
      </c>
      <c r="BB30" s="335">
        <f>IF($BE$3="４週",SUM(W30:AX30),IF($BE$3="暦月",SUM(W30:BA30),""))</f>
        <v>128</v>
      </c>
      <c r="BC30" s="336"/>
      <c r="BD30" s="337">
        <f>IF($BE$3="４週",BB30/4,IF($BE$3="暦月",(BB30/($BE$8/7)),""))</f>
        <v>32</v>
      </c>
      <c r="BE30" s="336"/>
      <c r="BF30" s="332"/>
      <c r="BG30" s="333"/>
      <c r="BH30" s="333"/>
      <c r="BI30" s="333"/>
      <c r="BJ30" s="334"/>
    </row>
    <row r="31" spans="2:62" ht="20.25" customHeight="1">
      <c r="B31" s="379">
        <f>B29+1</f>
        <v>9</v>
      </c>
      <c r="C31" s="259" t="s">
        <v>156</v>
      </c>
      <c r="D31" s="260"/>
      <c r="E31" s="139"/>
      <c r="F31" s="140"/>
      <c r="G31" s="139"/>
      <c r="H31" s="140"/>
      <c r="I31" s="321" t="s">
        <v>88</v>
      </c>
      <c r="J31" s="322"/>
      <c r="K31" s="325" t="s">
        <v>145</v>
      </c>
      <c r="L31" s="326"/>
      <c r="M31" s="326"/>
      <c r="N31" s="260"/>
      <c r="O31" s="355" t="s">
        <v>196</v>
      </c>
      <c r="P31" s="356"/>
      <c r="Q31" s="356"/>
      <c r="R31" s="356"/>
      <c r="S31" s="357"/>
      <c r="T31" s="109" t="s">
        <v>18</v>
      </c>
      <c r="U31" s="110"/>
      <c r="V31" s="111"/>
      <c r="W31" s="99" t="s">
        <v>39</v>
      </c>
      <c r="X31" s="100" t="s">
        <v>39</v>
      </c>
      <c r="Y31" s="100" t="s">
        <v>174</v>
      </c>
      <c r="Z31" s="100"/>
      <c r="AA31" s="100"/>
      <c r="AB31" s="100" t="s">
        <v>39</v>
      </c>
      <c r="AC31" s="101" t="s">
        <v>39</v>
      </c>
      <c r="AD31" s="99" t="s">
        <v>39</v>
      </c>
      <c r="AE31" s="100" t="s">
        <v>39</v>
      </c>
      <c r="AF31" s="100" t="s">
        <v>174</v>
      </c>
      <c r="AG31" s="100"/>
      <c r="AH31" s="100"/>
      <c r="AI31" s="100" t="s">
        <v>39</v>
      </c>
      <c r="AJ31" s="101" t="s">
        <v>39</v>
      </c>
      <c r="AK31" s="99" t="s">
        <v>39</v>
      </c>
      <c r="AL31" s="100" t="s">
        <v>39</v>
      </c>
      <c r="AM31" s="100" t="s">
        <v>174</v>
      </c>
      <c r="AN31" s="100"/>
      <c r="AO31" s="100"/>
      <c r="AP31" s="100" t="s">
        <v>39</v>
      </c>
      <c r="AQ31" s="101" t="s">
        <v>39</v>
      </c>
      <c r="AR31" s="99" t="s">
        <v>39</v>
      </c>
      <c r="AS31" s="100" t="s">
        <v>39</v>
      </c>
      <c r="AT31" s="100" t="s">
        <v>174</v>
      </c>
      <c r="AU31" s="100"/>
      <c r="AV31" s="100"/>
      <c r="AW31" s="100" t="s">
        <v>39</v>
      </c>
      <c r="AX31" s="101" t="s">
        <v>39</v>
      </c>
      <c r="AY31" s="99"/>
      <c r="AZ31" s="100"/>
      <c r="BA31" s="102"/>
      <c r="BB31" s="317"/>
      <c r="BC31" s="318"/>
      <c r="BD31" s="319"/>
      <c r="BE31" s="320"/>
      <c r="BF31" s="329"/>
      <c r="BG31" s="330"/>
      <c r="BH31" s="330"/>
      <c r="BI31" s="330"/>
      <c r="BJ31" s="331"/>
    </row>
    <row r="32" spans="2:62" ht="20.25" customHeight="1">
      <c r="B32" s="380"/>
      <c r="C32" s="261"/>
      <c r="D32" s="262"/>
      <c r="E32" s="139"/>
      <c r="F32" s="140" t="str">
        <f>C31</f>
        <v>訪問介護員</v>
      </c>
      <c r="G32" s="139"/>
      <c r="H32" s="140" t="str">
        <f>I31</f>
        <v>A</v>
      </c>
      <c r="I32" s="323"/>
      <c r="J32" s="324"/>
      <c r="K32" s="327"/>
      <c r="L32" s="328"/>
      <c r="M32" s="328"/>
      <c r="N32" s="262"/>
      <c r="O32" s="355"/>
      <c r="P32" s="356"/>
      <c r="Q32" s="356"/>
      <c r="R32" s="356"/>
      <c r="S32" s="357"/>
      <c r="T32" s="171" t="s">
        <v>134</v>
      </c>
      <c r="U32" s="114"/>
      <c r="V32" s="172"/>
      <c r="W32" s="149">
        <f>IF(W31="","",VLOOKUP(W31,'【記載例】シフト記号表（勤務時間帯）'!$C$6:$L$47,10,FALSE))</f>
        <v>7.9999999999999964</v>
      </c>
      <c r="X32" s="150">
        <f>IF(X31="","",VLOOKUP(X31,'【記載例】シフト記号表（勤務時間帯）'!$C$6:$L$47,10,FALSE))</f>
        <v>7.9999999999999964</v>
      </c>
      <c r="Y32" s="150">
        <f>IF(Y31="","",VLOOKUP(Y31,'【記載例】シフト記号表（勤務時間帯）'!$C$6:$L$47,10,FALSE))</f>
        <v>7.9999999999999964</v>
      </c>
      <c r="Z32" s="150" t="str">
        <f>IF(Z31="","",VLOOKUP(Z31,'【記載例】シフト記号表（勤務時間帯）'!$C$6:$L$47,10,FALSE))</f>
        <v/>
      </c>
      <c r="AA32" s="150" t="str">
        <f>IF(AA31="","",VLOOKUP(AA31,'【記載例】シフト記号表（勤務時間帯）'!$C$6:$L$47,10,FALSE))</f>
        <v/>
      </c>
      <c r="AB32" s="150">
        <f>IF(AB31="","",VLOOKUP(AB31,'【記載例】シフト記号表（勤務時間帯）'!$C$6:$L$47,10,FALSE))</f>
        <v>7.9999999999999964</v>
      </c>
      <c r="AC32" s="151">
        <f>IF(AC31="","",VLOOKUP(AC31,'【記載例】シフト記号表（勤務時間帯）'!$C$6:$L$47,10,FALSE))</f>
        <v>7.9999999999999964</v>
      </c>
      <c r="AD32" s="149">
        <f>IF(AD31="","",VLOOKUP(AD31,'【記載例】シフト記号表（勤務時間帯）'!$C$6:$L$47,10,FALSE))</f>
        <v>7.9999999999999964</v>
      </c>
      <c r="AE32" s="150">
        <f>IF(AE31="","",VLOOKUP(AE31,'【記載例】シフト記号表（勤務時間帯）'!$C$6:$L$47,10,FALSE))</f>
        <v>7.9999999999999964</v>
      </c>
      <c r="AF32" s="150">
        <f>IF(AF31="","",VLOOKUP(AF31,'【記載例】シフト記号表（勤務時間帯）'!$C$6:$L$47,10,FALSE))</f>
        <v>7.9999999999999964</v>
      </c>
      <c r="AG32" s="150" t="str">
        <f>IF(AG31="","",VLOOKUP(AG31,'【記載例】シフト記号表（勤務時間帯）'!$C$6:$L$47,10,FALSE))</f>
        <v/>
      </c>
      <c r="AH32" s="150" t="str">
        <f>IF(AH31="","",VLOOKUP(AH31,'【記載例】シフト記号表（勤務時間帯）'!$C$6:$L$47,10,FALSE))</f>
        <v/>
      </c>
      <c r="AI32" s="150">
        <f>IF(AI31="","",VLOOKUP(AI31,'【記載例】シフト記号表（勤務時間帯）'!$C$6:$L$47,10,FALSE))</f>
        <v>7.9999999999999964</v>
      </c>
      <c r="AJ32" s="151">
        <f>IF(AJ31="","",VLOOKUP(AJ31,'【記載例】シフト記号表（勤務時間帯）'!$C$6:$L$47,10,FALSE))</f>
        <v>7.9999999999999964</v>
      </c>
      <c r="AK32" s="149">
        <f>IF(AK31="","",VLOOKUP(AK31,'【記載例】シフト記号表（勤務時間帯）'!$C$6:$L$47,10,FALSE))</f>
        <v>7.9999999999999964</v>
      </c>
      <c r="AL32" s="150">
        <f>IF(AL31="","",VLOOKUP(AL31,'【記載例】シフト記号表（勤務時間帯）'!$C$6:$L$47,10,FALSE))</f>
        <v>7.9999999999999964</v>
      </c>
      <c r="AM32" s="150">
        <f>IF(AM31="","",VLOOKUP(AM31,'【記載例】シフト記号表（勤務時間帯）'!$C$6:$L$47,10,FALSE))</f>
        <v>7.9999999999999964</v>
      </c>
      <c r="AN32" s="150" t="str">
        <f>IF(AN31="","",VLOOKUP(AN31,'【記載例】シフト記号表（勤務時間帯）'!$C$6:$L$47,10,FALSE))</f>
        <v/>
      </c>
      <c r="AO32" s="150" t="str">
        <f>IF(AO31="","",VLOOKUP(AO31,'【記載例】シフト記号表（勤務時間帯）'!$C$6:$L$47,10,FALSE))</f>
        <v/>
      </c>
      <c r="AP32" s="150">
        <f>IF(AP31="","",VLOOKUP(AP31,'【記載例】シフト記号表（勤務時間帯）'!$C$6:$L$47,10,FALSE))</f>
        <v>7.9999999999999964</v>
      </c>
      <c r="AQ32" s="151">
        <f>IF(AQ31="","",VLOOKUP(AQ31,'【記載例】シフト記号表（勤務時間帯）'!$C$6:$L$47,10,FALSE))</f>
        <v>7.9999999999999964</v>
      </c>
      <c r="AR32" s="149">
        <f>IF(AR31="","",VLOOKUP(AR31,'【記載例】シフト記号表（勤務時間帯）'!$C$6:$L$47,10,FALSE))</f>
        <v>7.9999999999999964</v>
      </c>
      <c r="AS32" s="150">
        <f>IF(AS31="","",VLOOKUP(AS31,'【記載例】シフト記号表（勤務時間帯）'!$C$6:$L$47,10,FALSE))</f>
        <v>7.9999999999999964</v>
      </c>
      <c r="AT32" s="150">
        <f>IF(AT31="","",VLOOKUP(AT31,'【記載例】シフト記号表（勤務時間帯）'!$C$6:$L$47,10,FALSE))</f>
        <v>7.9999999999999964</v>
      </c>
      <c r="AU32" s="150" t="str">
        <f>IF(AU31="","",VLOOKUP(AU31,'【記載例】シフト記号表（勤務時間帯）'!$C$6:$L$47,10,FALSE))</f>
        <v/>
      </c>
      <c r="AV32" s="150" t="str">
        <f>IF(AV31="","",VLOOKUP(AV31,'【記載例】シフト記号表（勤務時間帯）'!$C$6:$L$47,10,FALSE))</f>
        <v/>
      </c>
      <c r="AW32" s="150">
        <f>IF(AW31="","",VLOOKUP(AW31,'【記載例】シフト記号表（勤務時間帯）'!$C$6:$L$47,10,FALSE))</f>
        <v>7.9999999999999964</v>
      </c>
      <c r="AX32" s="151">
        <f>IF(AX31="","",VLOOKUP(AX31,'【記載例】シフト記号表（勤務時間帯）'!$C$6:$L$47,10,FALSE))</f>
        <v>7.9999999999999964</v>
      </c>
      <c r="AY32" s="149" t="str">
        <f>IF(AY31="","",VLOOKUP(AY31,'【記載例】シフト記号表（勤務時間帯）'!$C$6:$L$47,10,FALSE))</f>
        <v/>
      </c>
      <c r="AZ32" s="150" t="str">
        <f>IF(AZ31="","",VLOOKUP(AZ31,'【記載例】シフト記号表（勤務時間帯）'!$C$6:$L$47,10,FALSE))</f>
        <v/>
      </c>
      <c r="BA32" s="150" t="str">
        <f>IF(BA31="","",VLOOKUP(BA31,'【記載例】シフト記号表（勤務時間帯）'!$C$6:$L$47,10,FALSE))</f>
        <v/>
      </c>
      <c r="BB32" s="335">
        <f>IF($BE$3="４週",SUM(W32:AX32),IF($BE$3="暦月",SUM(W32:BA32),""))</f>
        <v>159.99999999999997</v>
      </c>
      <c r="BC32" s="336"/>
      <c r="BD32" s="337">
        <f>IF($BE$3="４週",BB32/4,IF($BE$3="暦月",(BB32/($BE$8/7)),""))</f>
        <v>39.999999999999993</v>
      </c>
      <c r="BE32" s="336"/>
      <c r="BF32" s="332"/>
      <c r="BG32" s="333"/>
      <c r="BH32" s="333"/>
      <c r="BI32" s="333"/>
      <c r="BJ32" s="334"/>
    </row>
    <row r="33" spans="2:62" ht="20.25" customHeight="1">
      <c r="B33" s="379">
        <f>B31+1</f>
        <v>10</v>
      </c>
      <c r="C33" s="259" t="s">
        <v>156</v>
      </c>
      <c r="D33" s="260"/>
      <c r="E33" s="139"/>
      <c r="F33" s="140"/>
      <c r="G33" s="139"/>
      <c r="H33" s="140"/>
      <c r="I33" s="321" t="s">
        <v>88</v>
      </c>
      <c r="J33" s="322"/>
      <c r="K33" s="325" t="s">
        <v>19</v>
      </c>
      <c r="L33" s="326"/>
      <c r="M33" s="326"/>
      <c r="N33" s="260"/>
      <c r="O33" s="355" t="s">
        <v>195</v>
      </c>
      <c r="P33" s="356"/>
      <c r="Q33" s="356"/>
      <c r="R33" s="356"/>
      <c r="S33" s="357"/>
      <c r="T33" s="170" t="s">
        <v>18</v>
      </c>
      <c r="U33" s="112"/>
      <c r="V33" s="113"/>
      <c r="W33" s="99" t="s">
        <v>39</v>
      </c>
      <c r="X33" s="100" t="s">
        <v>39</v>
      </c>
      <c r="Y33" s="100" t="s">
        <v>174</v>
      </c>
      <c r="Z33" s="100"/>
      <c r="AA33" s="100"/>
      <c r="AB33" s="100" t="s">
        <v>39</v>
      </c>
      <c r="AC33" s="101" t="s">
        <v>39</v>
      </c>
      <c r="AD33" s="99" t="s">
        <v>39</v>
      </c>
      <c r="AE33" s="100" t="s">
        <v>39</v>
      </c>
      <c r="AF33" s="100" t="s">
        <v>174</v>
      </c>
      <c r="AG33" s="100"/>
      <c r="AH33" s="100"/>
      <c r="AI33" s="100" t="s">
        <v>39</v>
      </c>
      <c r="AJ33" s="101" t="s">
        <v>39</v>
      </c>
      <c r="AK33" s="99" t="s">
        <v>39</v>
      </c>
      <c r="AL33" s="100" t="s">
        <v>39</v>
      </c>
      <c r="AM33" s="100" t="s">
        <v>174</v>
      </c>
      <c r="AN33" s="100"/>
      <c r="AO33" s="100"/>
      <c r="AP33" s="100" t="s">
        <v>39</v>
      </c>
      <c r="AQ33" s="101" t="s">
        <v>39</v>
      </c>
      <c r="AR33" s="99" t="s">
        <v>39</v>
      </c>
      <c r="AS33" s="100" t="s">
        <v>39</v>
      </c>
      <c r="AT33" s="100" t="s">
        <v>174</v>
      </c>
      <c r="AU33" s="100"/>
      <c r="AV33" s="100"/>
      <c r="AW33" s="100" t="s">
        <v>39</v>
      </c>
      <c r="AX33" s="101" t="s">
        <v>39</v>
      </c>
      <c r="AY33" s="99"/>
      <c r="AZ33" s="100"/>
      <c r="BA33" s="102"/>
      <c r="BB33" s="317"/>
      <c r="BC33" s="318"/>
      <c r="BD33" s="319"/>
      <c r="BE33" s="320"/>
      <c r="BF33" s="329"/>
      <c r="BG33" s="330"/>
      <c r="BH33" s="330"/>
      <c r="BI33" s="330"/>
      <c r="BJ33" s="331"/>
    </row>
    <row r="34" spans="2:62" ht="20.25" customHeight="1">
      <c r="B34" s="380"/>
      <c r="C34" s="261"/>
      <c r="D34" s="262"/>
      <c r="E34" s="139"/>
      <c r="F34" s="140" t="str">
        <f>C33</f>
        <v>訪問介護員</v>
      </c>
      <c r="G34" s="139"/>
      <c r="H34" s="140" t="str">
        <f>I33</f>
        <v>A</v>
      </c>
      <c r="I34" s="323"/>
      <c r="J34" s="324"/>
      <c r="K34" s="327"/>
      <c r="L34" s="328"/>
      <c r="M34" s="328"/>
      <c r="N34" s="262"/>
      <c r="O34" s="355"/>
      <c r="P34" s="356"/>
      <c r="Q34" s="356"/>
      <c r="R34" s="356"/>
      <c r="S34" s="357"/>
      <c r="T34" s="171" t="s">
        <v>134</v>
      </c>
      <c r="U34" s="114"/>
      <c r="V34" s="172"/>
      <c r="W34" s="149">
        <f>IF(W33="","",VLOOKUP(W33,'【記載例】シフト記号表（勤務時間帯）'!$C$6:$L$47,10,FALSE))</f>
        <v>7.9999999999999964</v>
      </c>
      <c r="X34" s="150">
        <f>IF(X33="","",VLOOKUP(X33,'【記載例】シフト記号表（勤務時間帯）'!$C$6:$L$47,10,FALSE))</f>
        <v>7.9999999999999964</v>
      </c>
      <c r="Y34" s="150">
        <f>IF(Y33="","",VLOOKUP(Y33,'【記載例】シフト記号表（勤務時間帯）'!$C$6:$L$47,10,FALSE))</f>
        <v>7.9999999999999964</v>
      </c>
      <c r="Z34" s="150" t="str">
        <f>IF(Z33="","",VLOOKUP(Z33,'【記載例】シフト記号表（勤務時間帯）'!$C$6:$L$47,10,FALSE))</f>
        <v/>
      </c>
      <c r="AA34" s="150" t="str">
        <f>IF(AA33="","",VLOOKUP(AA33,'【記載例】シフト記号表（勤務時間帯）'!$C$6:$L$47,10,FALSE))</f>
        <v/>
      </c>
      <c r="AB34" s="150">
        <f>IF(AB33="","",VLOOKUP(AB33,'【記載例】シフト記号表（勤務時間帯）'!$C$6:$L$47,10,FALSE))</f>
        <v>7.9999999999999964</v>
      </c>
      <c r="AC34" s="151">
        <f>IF(AC33="","",VLOOKUP(AC33,'【記載例】シフト記号表（勤務時間帯）'!$C$6:$L$47,10,FALSE))</f>
        <v>7.9999999999999964</v>
      </c>
      <c r="AD34" s="149">
        <f>IF(AD33="","",VLOOKUP(AD33,'【記載例】シフト記号表（勤務時間帯）'!$C$6:$L$47,10,FALSE))</f>
        <v>7.9999999999999964</v>
      </c>
      <c r="AE34" s="150">
        <f>IF(AE33="","",VLOOKUP(AE33,'【記載例】シフト記号表（勤務時間帯）'!$C$6:$L$47,10,FALSE))</f>
        <v>7.9999999999999964</v>
      </c>
      <c r="AF34" s="150">
        <f>IF(AF33="","",VLOOKUP(AF33,'【記載例】シフト記号表（勤務時間帯）'!$C$6:$L$47,10,FALSE))</f>
        <v>7.9999999999999964</v>
      </c>
      <c r="AG34" s="150" t="str">
        <f>IF(AG33="","",VLOOKUP(AG33,'【記載例】シフト記号表（勤務時間帯）'!$C$6:$L$47,10,FALSE))</f>
        <v/>
      </c>
      <c r="AH34" s="150" t="str">
        <f>IF(AH33="","",VLOOKUP(AH33,'【記載例】シフト記号表（勤務時間帯）'!$C$6:$L$47,10,FALSE))</f>
        <v/>
      </c>
      <c r="AI34" s="150">
        <f>IF(AI33="","",VLOOKUP(AI33,'【記載例】シフト記号表（勤務時間帯）'!$C$6:$L$47,10,FALSE))</f>
        <v>7.9999999999999964</v>
      </c>
      <c r="AJ34" s="151">
        <f>IF(AJ33="","",VLOOKUP(AJ33,'【記載例】シフト記号表（勤務時間帯）'!$C$6:$L$47,10,FALSE))</f>
        <v>7.9999999999999964</v>
      </c>
      <c r="AK34" s="149">
        <f>IF(AK33="","",VLOOKUP(AK33,'【記載例】シフト記号表（勤務時間帯）'!$C$6:$L$47,10,FALSE))</f>
        <v>7.9999999999999964</v>
      </c>
      <c r="AL34" s="150">
        <f>IF(AL33="","",VLOOKUP(AL33,'【記載例】シフト記号表（勤務時間帯）'!$C$6:$L$47,10,FALSE))</f>
        <v>7.9999999999999964</v>
      </c>
      <c r="AM34" s="150">
        <f>IF(AM33="","",VLOOKUP(AM33,'【記載例】シフト記号表（勤務時間帯）'!$C$6:$L$47,10,FALSE))</f>
        <v>7.9999999999999964</v>
      </c>
      <c r="AN34" s="150" t="str">
        <f>IF(AN33="","",VLOOKUP(AN33,'【記載例】シフト記号表（勤務時間帯）'!$C$6:$L$47,10,FALSE))</f>
        <v/>
      </c>
      <c r="AO34" s="150" t="str">
        <f>IF(AO33="","",VLOOKUP(AO33,'【記載例】シフト記号表（勤務時間帯）'!$C$6:$L$47,10,FALSE))</f>
        <v/>
      </c>
      <c r="AP34" s="150">
        <f>IF(AP33="","",VLOOKUP(AP33,'【記載例】シフト記号表（勤務時間帯）'!$C$6:$L$47,10,FALSE))</f>
        <v>7.9999999999999964</v>
      </c>
      <c r="AQ34" s="151">
        <f>IF(AQ33="","",VLOOKUP(AQ33,'【記載例】シフト記号表（勤務時間帯）'!$C$6:$L$47,10,FALSE))</f>
        <v>7.9999999999999964</v>
      </c>
      <c r="AR34" s="149">
        <f>IF(AR33="","",VLOOKUP(AR33,'【記載例】シフト記号表（勤務時間帯）'!$C$6:$L$47,10,FALSE))</f>
        <v>7.9999999999999964</v>
      </c>
      <c r="AS34" s="150">
        <f>IF(AS33="","",VLOOKUP(AS33,'【記載例】シフト記号表（勤務時間帯）'!$C$6:$L$47,10,FALSE))</f>
        <v>7.9999999999999964</v>
      </c>
      <c r="AT34" s="150">
        <f>IF(AT33="","",VLOOKUP(AT33,'【記載例】シフト記号表（勤務時間帯）'!$C$6:$L$47,10,FALSE))</f>
        <v>7.9999999999999964</v>
      </c>
      <c r="AU34" s="150" t="str">
        <f>IF(AU33="","",VLOOKUP(AU33,'【記載例】シフト記号表（勤務時間帯）'!$C$6:$L$47,10,FALSE))</f>
        <v/>
      </c>
      <c r="AV34" s="150" t="str">
        <f>IF(AV33="","",VLOOKUP(AV33,'【記載例】シフト記号表（勤務時間帯）'!$C$6:$L$47,10,FALSE))</f>
        <v/>
      </c>
      <c r="AW34" s="150">
        <f>IF(AW33="","",VLOOKUP(AW33,'【記載例】シフト記号表（勤務時間帯）'!$C$6:$L$47,10,FALSE))</f>
        <v>7.9999999999999964</v>
      </c>
      <c r="AX34" s="151">
        <f>IF(AX33="","",VLOOKUP(AX33,'【記載例】シフト記号表（勤務時間帯）'!$C$6:$L$47,10,FALSE))</f>
        <v>7.9999999999999964</v>
      </c>
      <c r="AY34" s="149" t="str">
        <f>IF(AY33="","",VLOOKUP(AY33,'【記載例】シフト記号表（勤務時間帯）'!$C$6:$L$47,10,FALSE))</f>
        <v/>
      </c>
      <c r="AZ34" s="150" t="str">
        <f>IF(AZ33="","",VLOOKUP(AZ33,'【記載例】シフト記号表（勤務時間帯）'!$C$6:$L$47,10,FALSE))</f>
        <v/>
      </c>
      <c r="BA34" s="150" t="str">
        <f>IF(BA33="","",VLOOKUP(BA33,'【記載例】シフト記号表（勤務時間帯）'!$C$6:$L$47,10,FALSE))</f>
        <v/>
      </c>
      <c r="BB34" s="335">
        <f>IF($BE$3="４週",SUM(W34:AX34),IF($BE$3="暦月",SUM(W34:BA34),""))</f>
        <v>159.99999999999997</v>
      </c>
      <c r="BC34" s="336"/>
      <c r="BD34" s="337">
        <f>IF($BE$3="４週",BB34/4,IF($BE$3="暦月",(BB34/($BE$8/7)),""))</f>
        <v>39.999999999999993</v>
      </c>
      <c r="BE34" s="336"/>
      <c r="BF34" s="332"/>
      <c r="BG34" s="333"/>
      <c r="BH34" s="333"/>
      <c r="BI34" s="333"/>
      <c r="BJ34" s="334"/>
    </row>
    <row r="35" spans="2:62" ht="20.25" customHeight="1">
      <c r="B35" s="379">
        <f>B33+1</f>
        <v>11</v>
      </c>
      <c r="C35" s="259" t="s">
        <v>156</v>
      </c>
      <c r="D35" s="260"/>
      <c r="E35" s="139"/>
      <c r="F35" s="140"/>
      <c r="G35" s="139"/>
      <c r="H35" s="140"/>
      <c r="I35" s="321" t="s">
        <v>88</v>
      </c>
      <c r="J35" s="322"/>
      <c r="K35" s="325" t="s">
        <v>89</v>
      </c>
      <c r="L35" s="326"/>
      <c r="M35" s="326"/>
      <c r="N35" s="260"/>
      <c r="O35" s="355" t="s">
        <v>194</v>
      </c>
      <c r="P35" s="356"/>
      <c r="Q35" s="356"/>
      <c r="R35" s="356"/>
      <c r="S35" s="357"/>
      <c r="T35" s="170" t="s">
        <v>18</v>
      </c>
      <c r="U35" s="112"/>
      <c r="V35" s="113"/>
      <c r="W35" s="99" t="s">
        <v>39</v>
      </c>
      <c r="X35" s="100" t="s">
        <v>39</v>
      </c>
      <c r="Y35" s="100" t="s">
        <v>174</v>
      </c>
      <c r="Z35" s="100"/>
      <c r="AA35" s="100"/>
      <c r="AB35" s="100" t="s">
        <v>39</v>
      </c>
      <c r="AC35" s="101" t="s">
        <v>39</v>
      </c>
      <c r="AD35" s="99" t="s">
        <v>39</v>
      </c>
      <c r="AE35" s="100" t="s">
        <v>39</v>
      </c>
      <c r="AF35" s="100" t="s">
        <v>174</v>
      </c>
      <c r="AG35" s="100"/>
      <c r="AH35" s="100"/>
      <c r="AI35" s="100" t="s">
        <v>39</v>
      </c>
      <c r="AJ35" s="101" t="s">
        <v>39</v>
      </c>
      <c r="AK35" s="99" t="s">
        <v>39</v>
      </c>
      <c r="AL35" s="100" t="s">
        <v>39</v>
      </c>
      <c r="AM35" s="100" t="s">
        <v>174</v>
      </c>
      <c r="AN35" s="100"/>
      <c r="AO35" s="100"/>
      <c r="AP35" s="100" t="s">
        <v>39</v>
      </c>
      <c r="AQ35" s="101" t="s">
        <v>39</v>
      </c>
      <c r="AR35" s="99" t="s">
        <v>39</v>
      </c>
      <c r="AS35" s="100" t="s">
        <v>39</v>
      </c>
      <c r="AT35" s="100" t="s">
        <v>174</v>
      </c>
      <c r="AU35" s="100"/>
      <c r="AV35" s="100"/>
      <c r="AW35" s="100" t="s">
        <v>39</v>
      </c>
      <c r="AX35" s="101" t="s">
        <v>39</v>
      </c>
      <c r="AY35" s="99"/>
      <c r="AZ35" s="100"/>
      <c r="BA35" s="102"/>
      <c r="BB35" s="317"/>
      <c r="BC35" s="318"/>
      <c r="BD35" s="319"/>
      <c r="BE35" s="320"/>
      <c r="BF35" s="329"/>
      <c r="BG35" s="330"/>
      <c r="BH35" s="330"/>
      <c r="BI35" s="330"/>
      <c r="BJ35" s="331"/>
    </row>
    <row r="36" spans="2:62" ht="20.25" customHeight="1">
      <c r="B36" s="380"/>
      <c r="C36" s="261"/>
      <c r="D36" s="262"/>
      <c r="E36" s="139"/>
      <c r="F36" s="140" t="str">
        <f>C35</f>
        <v>訪問介護員</v>
      </c>
      <c r="G36" s="139"/>
      <c r="H36" s="140" t="str">
        <f>I35</f>
        <v>A</v>
      </c>
      <c r="I36" s="323"/>
      <c r="J36" s="324"/>
      <c r="K36" s="327"/>
      <c r="L36" s="328"/>
      <c r="M36" s="328"/>
      <c r="N36" s="262"/>
      <c r="O36" s="355"/>
      <c r="P36" s="356"/>
      <c r="Q36" s="356"/>
      <c r="R36" s="356"/>
      <c r="S36" s="357"/>
      <c r="T36" s="171" t="s">
        <v>134</v>
      </c>
      <c r="U36" s="114"/>
      <c r="V36" s="172"/>
      <c r="W36" s="149">
        <f>IF(W35="","",VLOOKUP(W35,'【記載例】シフト記号表（勤務時間帯）'!$C$6:$L$47,10,FALSE))</f>
        <v>7.9999999999999964</v>
      </c>
      <c r="X36" s="150">
        <f>IF(X35="","",VLOOKUP(X35,'【記載例】シフト記号表（勤務時間帯）'!$C$6:$L$47,10,FALSE))</f>
        <v>7.9999999999999964</v>
      </c>
      <c r="Y36" s="150">
        <f>IF(Y35="","",VLOOKUP(Y35,'【記載例】シフト記号表（勤務時間帯）'!$C$6:$L$47,10,FALSE))</f>
        <v>7.9999999999999964</v>
      </c>
      <c r="Z36" s="150" t="str">
        <f>IF(Z35="","",VLOOKUP(Z35,'【記載例】シフト記号表（勤務時間帯）'!$C$6:$L$47,10,FALSE))</f>
        <v/>
      </c>
      <c r="AA36" s="150" t="str">
        <f>IF(AA35="","",VLOOKUP(AA35,'【記載例】シフト記号表（勤務時間帯）'!$C$6:$L$47,10,FALSE))</f>
        <v/>
      </c>
      <c r="AB36" s="150">
        <f>IF(AB35="","",VLOOKUP(AB35,'【記載例】シフト記号表（勤務時間帯）'!$C$6:$L$47,10,FALSE))</f>
        <v>7.9999999999999964</v>
      </c>
      <c r="AC36" s="151">
        <f>IF(AC35="","",VLOOKUP(AC35,'【記載例】シフト記号表（勤務時間帯）'!$C$6:$L$47,10,FALSE))</f>
        <v>7.9999999999999964</v>
      </c>
      <c r="AD36" s="149">
        <f>IF(AD35="","",VLOOKUP(AD35,'【記載例】シフト記号表（勤務時間帯）'!$C$6:$L$47,10,FALSE))</f>
        <v>7.9999999999999964</v>
      </c>
      <c r="AE36" s="150">
        <f>IF(AE35="","",VLOOKUP(AE35,'【記載例】シフト記号表（勤務時間帯）'!$C$6:$L$47,10,FALSE))</f>
        <v>7.9999999999999964</v>
      </c>
      <c r="AF36" s="150">
        <f>IF(AF35="","",VLOOKUP(AF35,'【記載例】シフト記号表（勤務時間帯）'!$C$6:$L$47,10,FALSE))</f>
        <v>7.9999999999999964</v>
      </c>
      <c r="AG36" s="150" t="str">
        <f>IF(AG35="","",VLOOKUP(AG35,'【記載例】シフト記号表（勤務時間帯）'!$C$6:$L$47,10,FALSE))</f>
        <v/>
      </c>
      <c r="AH36" s="150" t="str">
        <f>IF(AH35="","",VLOOKUP(AH35,'【記載例】シフト記号表（勤務時間帯）'!$C$6:$L$47,10,FALSE))</f>
        <v/>
      </c>
      <c r="AI36" s="150">
        <f>IF(AI35="","",VLOOKUP(AI35,'【記載例】シフト記号表（勤務時間帯）'!$C$6:$L$47,10,FALSE))</f>
        <v>7.9999999999999964</v>
      </c>
      <c r="AJ36" s="151">
        <f>IF(AJ35="","",VLOOKUP(AJ35,'【記載例】シフト記号表（勤務時間帯）'!$C$6:$L$47,10,FALSE))</f>
        <v>7.9999999999999964</v>
      </c>
      <c r="AK36" s="149">
        <f>IF(AK35="","",VLOOKUP(AK35,'【記載例】シフト記号表（勤務時間帯）'!$C$6:$L$47,10,FALSE))</f>
        <v>7.9999999999999964</v>
      </c>
      <c r="AL36" s="150">
        <f>IF(AL35="","",VLOOKUP(AL35,'【記載例】シフト記号表（勤務時間帯）'!$C$6:$L$47,10,FALSE))</f>
        <v>7.9999999999999964</v>
      </c>
      <c r="AM36" s="150">
        <f>IF(AM35="","",VLOOKUP(AM35,'【記載例】シフト記号表（勤務時間帯）'!$C$6:$L$47,10,FALSE))</f>
        <v>7.9999999999999964</v>
      </c>
      <c r="AN36" s="150" t="str">
        <f>IF(AN35="","",VLOOKUP(AN35,'【記載例】シフト記号表（勤務時間帯）'!$C$6:$L$47,10,FALSE))</f>
        <v/>
      </c>
      <c r="AO36" s="150" t="str">
        <f>IF(AO35="","",VLOOKUP(AO35,'【記載例】シフト記号表（勤務時間帯）'!$C$6:$L$47,10,FALSE))</f>
        <v/>
      </c>
      <c r="AP36" s="150">
        <f>IF(AP35="","",VLOOKUP(AP35,'【記載例】シフト記号表（勤務時間帯）'!$C$6:$L$47,10,FALSE))</f>
        <v>7.9999999999999964</v>
      </c>
      <c r="AQ36" s="151">
        <f>IF(AQ35="","",VLOOKUP(AQ35,'【記載例】シフト記号表（勤務時間帯）'!$C$6:$L$47,10,FALSE))</f>
        <v>7.9999999999999964</v>
      </c>
      <c r="AR36" s="149">
        <f>IF(AR35="","",VLOOKUP(AR35,'【記載例】シフト記号表（勤務時間帯）'!$C$6:$L$47,10,FALSE))</f>
        <v>7.9999999999999964</v>
      </c>
      <c r="AS36" s="150">
        <f>IF(AS35="","",VLOOKUP(AS35,'【記載例】シフト記号表（勤務時間帯）'!$C$6:$L$47,10,FALSE))</f>
        <v>7.9999999999999964</v>
      </c>
      <c r="AT36" s="150">
        <f>IF(AT35="","",VLOOKUP(AT35,'【記載例】シフト記号表（勤務時間帯）'!$C$6:$L$47,10,FALSE))</f>
        <v>7.9999999999999964</v>
      </c>
      <c r="AU36" s="150" t="str">
        <f>IF(AU35="","",VLOOKUP(AU35,'【記載例】シフト記号表（勤務時間帯）'!$C$6:$L$47,10,FALSE))</f>
        <v/>
      </c>
      <c r="AV36" s="150" t="str">
        <f>IF(AV35="","",VLOOKUP(AV35,'【記載例】シフト記号表（勤務時間帯）'!$C$6:$L$47,10,FALSE))</f>
        <v/>
      </c>
      <c r="AW36" s="150">
        <f>IF(AW35="","",VLOOKUP(AW35,'【記載例】シフト記号表（勤務時間帯）'!$C$6:$L$47,10,FALSE))</f>
        <v>7.9999999999999964</v>
      </c>
      <c r="AX36" s="151">
        <f>IF(AX35="","",VLOOKUP(AX35,'【記載例】シフト記号表（勤務時間帯）'!$C$6:$L$47,10,FALSE))</f>
        <v>7.9999999999999964</v>
      </c>
      <c r="AY36" s="149" t="str">
        <f>IF(AY35="","",VLOOKUP(AY35,'【記載例】シフト記号表（勤務時間帯）'!$C$6:$L$47,10,FALSE))</f>
        <v/>
      </c>
      <c r="AZ36" s="150" t="str">
        <f>IF(AZ35="","",VLOOKUP(AZ35,'【記載例】シフト記号表（勤務時間帯）'!$C$6:$L$47,10,FALSE))</f>
        <v/>
      </c>
      <c r="BA36" s="150" t="str">
        <f>IF(BA35="","",VLOOKUP(BA35,'【記載例】シフト記号表（勤務時間帯）'!$C$6:$L$47,10,FALSE))</f>
        <v/>
      </c>
      <c r="BB36" s="335">
        <f>IF($BE$3="４週",SUM(W36:AX36),IF($BE$3="暦月",SUM(W36:BA36),""))</f>
        <v>159.99999999999997</v>
      </c>
      <c r="BC36" s="336"/>
      <c r="BD36" s="337">
        <f>IF($BE$3="４週",BB36/4,IF($BE$3="暦月",(BB36/($BE$8/7)),""))</f>
        <v>39.999999999999993</v>
      </c>
      <c r="BE36" s="336"/>
      <c r="BF36" s="332"/>
      <c r="BG36" s="333"/>
      <c r="BH36" s="333"/>
      <c r="BI36" s="333"/>
      <c r="BJ36" s="334"/>
    </row>
    <row r="37" spans="2:62" ht="20.25" customHeight="1">
      <c r="B37" s="379">
        <f>B35+1</f>
        <v>12</v>
      </c>
      <c r="C37" s="259" t="s">
        <v>156</v>
      </c>
      <c r="D37" s="260"/>
      <c r="E37" s="139"/>
      <c r="F37" s="140"/>
      <c r="G37" s="139"/>
      <c r="H37" s="140"/>
      <c r="I37" s="321" t="s">
        <v>88</v>
      </c>
      <c r="J37" s="322"/>
      <c r="K37" s="325" t="s">
        <v>101</v>
      </c>
      <c r="L37" s="326"/>
      <c r="M37" s="326"/>
      <c r="N37" s="260"/>
      <c r="O37" s="355" t="s">
        <v>193</v>
      </c>
      <c r="P37" s="356"/>
      <c r="Q37" s="356"/>
      <c r="R37" s="356"/>
      <c r="S37" s="357"/>
      <c r="T37" s="170" t="s">
        <v>18</v>
      </c>
      <c r="U37" s="112"/>
      <c r="V37" s="113"/>
      <c r="W37" s="99"/>
      <c r="X37" s="100"/>
      <c r="Y37" s="100" t="s">
        <v>39</v>
      </c>
      <c r="Z37" s="100" t="s">
        <v>39</v>
      </c>
      <c r="AA37" s="100" t="s">
        <v>174</v>
      </c>
      <c r="AB37" s="100" t="s">
        <v>174</v>
      </c>
      <c r="AC37" s="101" t="s">
        <v>39</v>
      </c>
      <c r="AD37" s="99"/>
      <c r="AE37" s="100"/>
      <c r="AF37" s="100" t="s">
        <v>39</v>
      </c>
      <c r="AG37" s="100" t="s">
        <v>39</v>
      </c>
      <c r="AH37" s="100" t="s">
        <v>174</v>
      </c>
      <c r="AI37" s="100" t="s">
        <v>174</v>
      </c>
      <c r="AJ37" s="101" t="s">
        <v>39</v>
      </c>
      <c r="AK37" s="99"/>
      <c r="AL37" s="100"/>
      <c r="AM37" s="100" t="s">
        <v>39</v>
      </c>
      <c r="AN37" s="100" t="s">
        <v>39</v>
      </c>
      <c r="AO37" s="100" t="s">
        <v>174</v>
      </c>
      <c r="AP37" s="100" t="s">
        <v>174</v>
      </c>
      <c r="AQ37" s="101" t="s">
        <v>39</v>
      </c>
      <c r="AR37" s="99"/>
      <c r="AS37" s="100"/>
      <c r="AT37" s="100" t="s">
        <v>39</v>
      </c>
      <c r="AU37" s="100" t="s">
        <v>39</v>
      </c>
      <c r="AV37" s="100" t="s">
        <v>174</v>
      </c>
      <c r="AW37" s="100" t="s">
        <v>174</v>
      </c>
      <c r="AX37" s="101" t="s">
        <v>39</v>
      </c>
      <c r="AY37" s="99"/>
      <c r="AZ37" s="100"/>
      <c r="BA37" s="102"/>
      <c r="BB37" s="317"/>
      <c r="BC37" s="318"/>
      <c r="BD37" s="319"/>
      <c r="BE37" s="320"/>
      <c r="BF37" s="329"/>
      <c r="BG37" s="330"/>
      <c r="BH37" s="330"/>
      <c r="BI37" s="330"/>
      <c r="BJ37" s="331"/>
    </row>
    <row r="38" spans="2:62" ht="20.25" customHeight="1">
      <c r="B38" s="380"/>
      <c r="C38" s="261"/>
      <c r="D38" s="262"/>
      <c r="E38" s="139"/>
      <c r="F38" s="140" t="str">
        <f>C37</f>
        <v>訪問介護員</v>
      </c>
      <c r="G38" s="139"/>
      <c r="H38" s="140" t="str">
        <f>I37</f>
        <v>A</v>
      </c>
      <c r="I38" s="323"/>
      <c r="J38" s="324"/>
      <c r="K38" s="327"/>
      <c r="L38" s="328"/>
      <c r="M38" s="328"/>
      <c r="N38" s="262"/>
      <c r="O38" s="355"/>
      <c r="P38" s="356"/>
      <c r="Q38" s="356"/>
      <c r="R38" s="356"/>
      <c r="S38" s="357"/>
      <c r="T38" s="171" t="s">
        <v>134</v>
      </c>
      <c r="U38" s="114"/>
      <c r="V38" s="172"/>
      <c r="W38" s="149" t="str">
        <f>IF(W37="","",VLOOKUP(W37,'【記載例】シフト記号表（勤務時間帯）'!$C$6:$L$47,10,FALSE))</f>
        <v/>
      </c>
      <c r="X38" s="150" t="str">
        <f>IF(X37="","",VLOOKUP(X37,'【記載例】シフト記号表（勤務時間帯）'!$C$6:$L$47,10,FALSE))</f>
        <v/>
      </c>
      <c r="Y38" s="150">
        <f>IF(Y37="","",VLOOKUP(Y37,'【記載例】シフト記号表（勤務時間帯）'!$C$6:$L$47,10,FALSE))</f>
        <v>7.9999999999999964</v>
      </c>
      <c r="Z38" s="150">
        <f>IF(Z37="","",VLOOKUP(Z37,'【記載例】シフト記号表（勤務時間帯）'!$C$6:$L$47,10,FALSE))</f>
        <v>7.9999999999999964</v>
      </c>
      <c r="AA38" s="150">
        <f>IF(AA37="","",VLOOKUP(AA37,'【記載例】シフト記号表（勤務時間帯）'!$C$6:$L$47,10,FALSE))</f>
        <v>7.9999999999999964</v>
      </c>
      <c r="AB38" s="150">
        <f>IF(AB37="","",VLOOKUP(AB37,'【記載例】シフト記号表（勤務時間帯）'!$C$6:$L$47,10,FALSE))</f>
        <v>7.9999999999999964</v>
      </c>
      <c r="AC38" s="151">
        <f>IF(AC37="","",VLOOKUP(AC37,'【記載例】シフト記号表（勤務時間帯）'!$C$6:$L$47,10,FALSE))</f>
        <v>7.9999999999999964</v>
      </c>
      <c r="AD38" s="149" t="str">
        <f>IF(AD37="","",VLOOKUP(AD37,'【記載例】シフト記号表（勤務時間帯）'!$C$6:$L$47,10,FALSE))</f>
        <v/>
      </c>
      <c r="AE38" s="150" t="str">
        <f>IF(AE37="","",VLOOKUP(AE37,'【記載例】シフト記号表（勤務時間帯）'!$C$6:$L$47,10,FALSE))</f>
        <v/>
      </c>
      <c r="AF38" s="150">
        <f>IF(AF37="","",VLOOKUP(AF37,'【記載例】シフト記号表（勤務時間帯）'!$C$6:$L$47,10,FALSE))</f>
        <v>7.9999999999999964</v>
      </c>
      <c r="AG38" s="150">
        <f>IF(AG37="","",VLOOKUP(AG37,'【記載例】シフト記号表（勤務時間帯）'!$C$6:$L$47,10,FALSE))</f>
        <v>7.9999999999999964</v>
      </c>
      <c r="AH38" s="150">
        <f>IF(AH37="","",VLOOKUP(AH37,'【記載例】シフト記号表（勤務時間帯）'!$C$6:$L$47,10,FALSE))</f>
        <v>7.9999999999999964</v>
      </c>
      <c r="AI38" s="150">
        <f>IF(AI37="","",VLOOKUP(AI37,'【記載例】シフト記号表（勤務時間帯）'!$C$6:$L$47,10,FALSE))</f>
        <v>7.9999999999999964</v>
      </c>
      <c r="AJ38" s="151">
        <f>IF(AJ37="","",VLOOKUP(AJ37,'【記載例】シフト記号表（勤務時間帯）'!$C$6:$L$47,10,FALSE))</f>
        <v>7.9999999999999964</v>
      </c>
      <c r="AK38" s="149" t="str">
        <f>IF(AK37="","",VLOOKUP(AK37,'【記載例】シフト記号表（勤務時間帯）'!$C$6:$L$47,10,FALSE))</f>
        <v/>
      </c>
      <c r="AL38" s="150" t="str">
        <f>IF(AL37="","",VLOOKUP(AL37,'【記載例】シフト記号表（勤務時間帯）'!$C$6:$L$47,10,FALSE))</f>
        <v/>
      </c>
      <c r="AM38" s="150">
        <f>IF(AM37="","",VLOOKUP(AM37,'【記載例】シフト記号表（勤務時間帯）'!$C$6:$L$47,10,FALSE))</f>
        <v>7.9999999999999964</v>
      </c>
      <c r="AN38" s="150">
        <f>IF(AN37="","",VLOOKUP(AN37,'【記載例】シフト記号表（勤務時間帯）'!$C$6:$L$47,10,FALSE))</f>
        <v>7.9999999999999964</v>
      </c>
      <c r="AO38" s="150">
        <f>IF(AO37="","",VLOOKUP(AO37,'【記載例】シフト記号表（勤務時間帯）'!$C$6:$L$47,10,FALSE))</f>
        <v>7.9999999999999964</v>
      </c>
      <c r="AP38" s="150">
        <f>IF(AP37="","",VLOOKUP(AP37,'【記載例】シフト記号表（勤務時間帯）'!$C$6:$L$47,10,FALSE))</f>
        <v>7.9999999999999964</v>
      </c>
      <c r="AQ38" s="151">
        <f>IF(AQ37="","",VLOOKUP(AQ37,'【記載例】シフト記号表（勤務時間帯）'!$C$6:$L$47,10,FALSE))</f>
        <v>7.9999999999999964</v>
      </c>
      <c r="AR38" s="149" t="str">
        <f>IF(AR37="","",VLOOKUP(AR37,'【記載例】シフト記号表（勤務時間帯）'!$C$6:$L$47,10,FALSE))</f>
        <v/>
      </c>
      <c r="AS38" s="150" t="str">
        <f>IF(AS37="","",VLOOKUP(AS37,'【記載例】シフト記号表（勤務時間帯）'!$C$6:$L$47,10,FALSE))</f>
        <v/>
      </c>
      <c r="AT38" s="150">
        <f>IF(AT37="","",VLOOKUP(AT37,'【記載例】シフト記号表（勤務時間帯）'!$C$6:$L$47,10,FALSE))</f>
        <v>7.9999999999999964</v>
      </c>
      <c r="AU38" s="150">
        <f>IF(AU37="","",VLOOKUP(AU37,'【記載例】シフト記号表（勤務時間帯）'!$C$6:$L$47,10,FALSE))</f>
        <v>7.9999999999999964</v>
      </c>
      <c r="AV38" s="150">
        <f>IF(AV37="","",VLOOKUP(AV37,'【記載例】シフト記号表（勤務時間帯）'!$C$6:$L$47,10,FALSE))</f>
        <v>7.9999999999999964</v>
      </c>
      <c r="AW38" s="150">
        <f>IF(AW37="","",VLOOKUP(AW37,'【記載例】シフト記号表（勤務時間帯）'!$C$6:$L$47,10,FALSE))</f>
        <v>7.9999999999999964</v>
      </c>
      <c r="AX38" s="151">
        <f>IF(AX37="","",VLOOKUP(AX37,'【記載例】シフト記号表（勤務時間帯）'!$C$6:$L$47,10,FALSE))</f>
        <v>7.9999999999999964</v>
      </c>
      <c r="AY38" s="149" t="str">
        <f>IF(AY37="","",VLOOKUP(AY37,'【記載例】シフト記号表（勤務時間帯）'!$C$6:$L$47,10,FALSE))</f>
        <v/>
      </c>
      <c r="AZ38" s="150" t="str">
        <f>IF(AZ37="","",VLOOKUP(AZ37,'【記載例】シフト記号表（勤務時間帯）'!$C$6:$L$47,10,FALSE))</f>
        <v/>
      </c>
      <c r="BA38" s="150" t="str">
        <f>IF(BA37="","",VLOOKUP(BA37,'【記載例】シフト記号表（勤務時間帯）'!$C$6:$L$47,10,FALSE))</f>
        <v/>
      </c>
      <c r="BB38" s="335">
        <f>IF($BE$3="４週",SUM(W38:AX38),IF($BE$3="暦月",SUM(W38:BA38),""))</f>
        <v>159.99999999999997</v>
      </c>
      <c r="BC38" s="336"/>
      <c r="BD38" s="337">
        <f>IF($BE$3="４週",BB38/4,IF($BE$3="暦月",(BB38/($BE$8/7)),""))</f>
        <v>39.999999999999993</v>
      </c>
      <c r="BE38" s="336"/>
      <c r="BF38" s="332"/>
      <c r="BG38" s="333"/>
      <c r="BH38" s="333"/>
      <c r="BI38" s="333"/>
      <c r="BJ38" s="334"/>
    </row>
    <row r="39" spans="2:62" ht="20.25" customHeight="1">
      <c r="B39" s="379">
        <f>B37+1</f>
        <v>13</v>
      </c>
      <c r="C39" s="259" t="s">
        <v>156</v>
      </c>
      <c r="D39" s="260"/>
      <c r="E39" s="139"/>
      <c r="F39" s="140"/>
      <c r="G39" s="139"/>
      <c r="H39" s="140"/>
      <c r="I39" s="321" t="s">
        <v>88</v>
      </c>
      <c r="J39" s="322"/>
      <c r="K39" s="325" t="s">
        <v>89</v>
      </c>
      <c r="L39" s="326"/>
      <c r="M39" s="326"/>
      <c r="N39" s="260"/>
      <c r="O39" s="355" t="s">
        <v>106</v>
      </c>
      <c r="P39" s="356"/>
      <c r="Q39" s="356"/>
      <c r="R39" s="356"/>
      <c r="S39" s="357"/>
      <c r="T39" s="170" t="s">
        <v>18</v>
      </c>
      <c r="U39" s="112"/>
      <c r="V39" s="113"/>
      <c r="W39" s="99"/>
      <c r="X39" s="100"/>
      <c r="Y39" s="100" t="s">
        <v>39</v>
      </c>
      <c r="Z39" s="100" t="s">
        <v>39</v>
      </c>
      <c r="AA39" s="100" t="s">
        <v>174</v>
      </c>
      <c r="AB39" s="100" t="s">
        <v>174</v>
      </c>
      <c r="AC39" s="101" t="s">
        <v>39</v>
      </c>
      <c r="AD39" s="99"/>
      <c r="AE39" s="100"/>
      <c r="AF39" s="100" t="s">
        <v>39</v>
      </c>
      <c r="AG39" s="100" t="s">
        <v>39</v>
      </c>
      <c r="AH39" s="100" t="s">
        <v>174</v>
      </c>
      <c r="AI39" s="100" t="s">
        <v>174</v>
      </c>
      <c r="AJ39" s="101" t="s">
        <v>39</v>
      </c>
      <c r="AK39" s="99"/>
      <c r="AL39" s="100"/>
      <c r="AM39" s="100" t="s">
        <v>39</v>
      </c>
      <c r="AN39" s="100" t="s">
        <v>39</v>
      </c>
      <c r="AO39" s="100" t="s">
        <v>174</v>
      </c>
      <c r="AP39" s="100" t="s">
        <v>174</v>
      </c>
      <c r="AQ39" s="101" t="s">
        <v>39</v>
      </c>
      <c r="AR39" s="99"/>
      <c r="AS39" s="100"/>
      <c r="AT39" s="100" t="s">
        <v>39</v>
      </c>
      <c r="AU39" s="100" t="s">
        <v>39</v>
      </c>
      <c r="AV39" s="100" t="s">
        <v>174</v>
      </c>
      <c r="AW39" s="100" t="s">
        <v>174</v>
      </c>
      <c r="AX39" s="101" t="s">
        <v>39</v>
      </c>
      <c r="AY39" s="99"/>
      <c r="AZ39" s="100"/>
      <c r="BA39" s="102"/>
      <c r="BB39" s="317"/>
      <c r="BC39" s="318"/>
      <c r="BD39" s="319"/>
      <c r="BE39" s="320"/>
      <c r="BF39" s="329"/>
      <c r="BG39" s="330"/>
      <c r="BH39" s="330"/>
      <c r="BI39" s="330"/>
      <c r="BJ39" s="331"/>
    </row>
    <row r="40" spans="2:62" ht="20.25" customHeight="1">
      <c r="B40" s="380"/>
      <c r="C40" s="261"/>
      <c r="D40" s="262"/>
      <c r="E40" s="139"/>
      <c r="F40" s="140" t="str">
        <f>C39</f>
        <v>訪問介護員</v>
      </c>
      <c r="G40" s="139"/>
      <c r="H40" s="140" t="str">
        <f>I39</f>
        <v>A</v>
      </c>
      <c r="I40" s="323"/>
      <c r="J40" s="324"/>
      <c r="K40" s="327"/>
      <c r="L40" s="328"/>
      <c r="M40" s="328"/>
      <c r="N40" s="262"/>
      <c r="O40" s="355"/>
      <c r="P40" s="356"/>
      <c r="Q40" s="356"/>
      <c r="R40" s="356"/>
      <c r="S40" s="357"/>
      <c r="T40" s="171" t="s">
        <v>134</v>
      </c>
      <c r="U40" s="114"/>
      <c r="V40" s="172"/>
      <c r="W40" s="149" t="str">
        <f>IF(W39="","",VLOOKUP(W39,'【記載例】シフト記号表（勤務時間帯）'!$C$6:$L$47,10,FALSE))</f>
        <v/>
      </c>
      <c r="X40" s="150" t="str">
        <f>IF(X39="","",VLOOKUP(X39,'【記載例】シフト記号表（勤務時間帯）'!$C$6:$L$47,10,FALSE))</f>
        <v/>
      </c>
      <c r="Y40" s="150">
        <f>IF(Y39="","",VLOOKUP(Y39,'【記載例】シフト記号表（勤務時間帯）'!$C$6:$L$47,10,FALSE))</f>
        <v>7.9999999999999964</v>
      </c>
      <c r="Z40" s="150">
        <f>IF(Z39="","",VLOOKUP(Z39,'【記載例】シフト記号表（勤務時間帯）'!$C$6:$L$47,10,FALSE))</f>
        <v>7.9999999999999964</v>
      </c>
      <c r="AA40" s="150">
        <f>IF(AA39="","",VLOOKUP(AA39,'【記載例】シフト記号表（勤務時間帯）'!$C$6:$L$47,10,FALSE))</f>
        <v>7.9999999999999964</v>
      </c>
      <c r="AB40" s="150">
        <f>IF(AB39="","",VLOOKUP(AB39,'【記載例】シフト記号表（勤務時間帯）'!$C$6:$L$47,10,FALSE))</f>
        <v>7.9999999999999964</v>
      </c>
      <c r="AC40" s="151">
        <f>IF(AC39="","",VLOOKUP(AC39,'【記載例】シフト記号表（勤務時間帯）'!$C$6:$L$47,10,FALSE))</f>
        <v>7.9999999999999964</v>
      </c>
      <c r="AD40" s="149" t="str">
        <f>IF(AD39="","",VLOOKUP(AD39,'【記載例】シフト記号表（勤務時間帯）'!$C$6:$L$47,10,FALSE))</f>
        <v/>
      </c>
      <c r="AE40" s="150" t="str">
        <f>IF(AE39="","",VLOOKUP(AE39,'【記載例】シフト記号表（勤務時間帯）'!$C$6:$L$47,10,FALSE))</f>
        <v/>
      </c>
      <c r="AF40" s="150">
        <f>IF(AF39="","",VLOOKUP(AF39,'【記載例】シフト記号表（勤務時間帯）'!$C$6:$L$47,10,FALSE))</f>
        <v>7.9999999999999964</v>
      </c>
      <c r="AG40" s="150">
        <f>IF(AG39="","",VLOOKUP(AG39,'【記載例】シフト記号表（勤務時間帯）'!$C$6:$L$47,10,FALSE))</f>
        <v>7.9999999999999964</v>
      </c>
      <c r="AH40" s="150">
        <f>IF(AH39="","",VLOOKUP(AH39,'【記載例】シフト記号表（勤務時間帯）'!$C$6:$L$47,10,FALSE))</f>
        <v>7.9999999999999964</v>
      </c>
      <c r="AI40" s="150">
        <f>IF(AI39="","",VLOOKUP(AI39,'【記載例】シフト記号表（勤務時間帯）'!$C$6:$L$47,10,FALSE))</f>
        <v>7.9999999999999964</v>
      </c>
      <c r="AJ40" s="151">
        <f>IF(AJ39="","",VLOOKUP(AJ39,'【記載例】シフト記号表（勤務時間帯）'!$C$6:$L$47,10,FALSE))</f>
        <v>7.9999999999999964</v>
      </c>
      <c r="AK40" s="149" t="str">
        <f>IF(AK39="","",VLOOKUP(AK39,'【記載例】シフト記号表（勤務時間帯）'!$C$6:$L$47,10,FALSE))</f>
        <v/>
      </c>
      <c r="AL40" s="150" t="str">
        <f>IF(AL39="","",VLOOKUP(AL39,'【記載例】シフト記号表（勤務時間帯）'!$C$6:$L$47,10,FALSE))</f>
        <v/>
      </c>
      <c r="AM40" s="150">
        <f>IF(AM39="","",VLOOKUP(AM39,'【記載例】シフト記号表（勤務時間帯）'!$C$6:$L$47,10,FALSE))</f>
        <v>7.9999999999999964</v>
      </c>
      <c r="AN40" s="150">
        <f>IF(AN39="","",VLOOKUP(AN39,'【記載例】シフト記号表（勤務時間帯）'!$C$6:$L$47,10,FALSE))</f>
        <v>7.9999999999999964</v>
      </c>
      <c r="AO40" s="150">
        <f>IF(AO39="","",VLOOKUP(AO39,'【記載例】シフト記号表（勤務時間帯）'!$C$6:$L$47,10,FALSE))</f>
        <v>7.9999999999999964</v>
      </c>
      <c r="AP40" s="150">
        <f>IF(AP39="","",VLOOKUP(AP39,'【記載例】シフト記号表（勤務時間帯）'!$C$6:$L$47,10,FALSE))</f>
        <v>7.9999999999999964</v>
      </c>
      <c r="AQ40" s="151">
        <f>IF(AQ39="","",VLOOKUP(AQ39,'【記載例】シフト記号表（勤務時間帯）'!$C$6:$L$47,10,FALSE))</f>
        <v>7.9999999999999964</v>
      </c>
      <c r="AR40" s="149" t="str">
        <f>IF(AR39="","",VLOOKUP(AR39,'【記載例】シフト記号表（勤務時間帯）'!$C$6:$L$47,10,FALSE))</f>
        <v/>
      </c>
      <c r="AS40" s="150" t="str">
        <f>IF(AS39="","",VLOOKUP(AS39,'【記載例】シフト記号表（勤務時間帯）'!$C$6:$L$47,10,FALSE))</f>
        <v/>
      </c>
      <c r="AT40" s="150">
        <f>IF(AT39="","",VLOOKUP(AT39,'【記載例】シフト記号表（勤務時間帯）'!$C$6:$L$47,10,FALSE))</f>
        <v>7.9999999999999964</v>
      </c>
      <c r="AU40" s="150">
        <f>IF(AU39="","",VLOOKUP(AU39,'【記載例】シフト記号表（勤務時間帯）'!$C$6:$L$47,10,FALSE))</f>
        <v>7.9999999999999964</v>
      </c>
      <c r="AV40" s="150">
        <f>IF(AV39="","",VLOOKUP(AV39,'【記載例】シフト記号表（勤務時間帯）'!$C$6:$L$47,10,FALSE))</f>
        <v>7.9999999999999964</v>
      </c>
      <c r="AW40" s="150">
        <f>IF(AW39="","",VLOOKUP(AW39,'【記載例】シフト記号表（勤務時間帯）'!$C$6:$L$47,10,FALSE))</f>
        <v>7.9999999999999964</v>
      </c>
      <c r="AX40" s="151">
        <f>IF(AX39="","",VLOOKUP(AX39,'【記載例】シフト記号表（勤務時間帯）'!$C$6:$L$47,10,FALSE))</f>
        <v>7.9999999999999964</v>
      </c>
      <c r="AY40" s="149" t="str">
        <f>IF(AY39="","",VLOOKUP(AY39,'【記載例】シフト記号表（勤務時間帯）'!$C$6:$L$47,10,FALSE))</f>
        <v/>
      </c>
      <c r="AZ40" s="150" t="str">
        <f>IF(AZ39="","",VLOOKUP(AZ39,'【記載例】シフト記号表（勤務時間帯）'!$C$6:$L$47,10,FALSE))</f>
        <v/>
      </c>
      <c r="BA40" s="150" t="str">
        <f>IF(BA39="","",VLOOKUP(BA39,'【記載例】シフト記号表（勤務時間帯）'!$C$6:$L$47,10,FALSE))</f>
        <v/>
      </c>
      <c r="BB40" s="335">
        <f>IF($BE$3="４週",SUM(W40:AX40),IF($BE$3="暦月",SUM(W40:BA40),""))</f>
        <v>159.99999999999997</v>
      </c>
      <c r="BC40" s="336"/>
      <c r="BD40" s="337">
        <f>IF($BE$3="４週",BB40/4,IF($BE$3="暦月",(BB40/($BE$8/7)),""))</f>
        <v>39.999999999999993</v>
      </c>
      <c r="BE40" s="336"/>
      <c r="BF40" s="332"/>
      <c r="BG40" s="333"/>
      <c r="BH40" s="333"/>
      <c r="BI40" s="333"/>
      <c r="BJ40" s="334"/>
    </row>
    <row r="41" spans="2:62" ht="20.25" customHeight="1">
      <c r="B41" s="379">
        <f>B39+1</f>
        <v>14</v>
      </c>
      <c r="C41" s="259" t="s">
        <v>156</v>
      </c>
      <c r="D41" s="260"/>
      <c r="E41" s="139"/>
      <c r="F41" s="140"/>
      <c r="G41" s="139"/>
      <c r="H41" s="140"/>
      <c r="I41" s="321" t="s">
        <v>88</v>
      </c>
      <c r="J41" s="322"/>
      <c r="K41" s="325" t="s">
        <v>89</v>
      </c>
      <c r="L41" s="326"/>
      <c r="M41" s="326"/>
      <c r="N41" s="260"/>
      <c r="O41" s="355" t="s">
        <v>192</v>
      </c>
      <c r="P41" s="356"/>
      <c r="Q41" s="356"/>
      <c r="R41" s="356"/>
      <c r="S41" s="357"/>
      <c r="T41" s="170" t="s">
        <v>18</v>
      </c>
      <c r="U41" s="112"/>
      <c r="V41" s="113"/>
      <c r="W41" s="99"/>
      <c r="X41" s="100"/>
      <c r="Y41" s="100" t="s">
        <v>39</v>
      </c>
      <c r="Z41" s="100" t="s">
        <v>39</v>
      </c>
      <c r="AA41" s="100" t="s">
        <v>174</v>
      </c>
      <c r="AB41" s="100" t="s">
        <v>174</v>
      </c>
      <c r="AC41" s="101" t="s">
        <v>39</v>
      </c>
      <c r="AD41" s="99"/>
      <c r="AE41" s="100"/>
      <c r="AF41" s="100" t="s">
        <v>39</v>
      </c>
      <c r="AG41" s="100" t="s">
        <v>39</v>
      </c>
      <c r="AH41" s="100" t="s">
        <v>174</v>
      </c>
      <c r="AI41" s="100" t="s">
        <v>174</v>
      </c>
      <c r="AJ41" s="101" t="s">
        <v>39</v>
      </c>
      <c r="AK41" s="99"/>
      <c r="AL41" s="100"/>
      <c r="AM41" s="100" t="s">
        <v>39</v>
      </c>
      <c r="AN41" s="100" t="s">
        <v>39</v>
      </c>
      <c r="AO41" s="100" t="s">
        <v>174</v>
      </c>
      <c r="AP41" s="100" t="s">
        <v>174</v>
      </c>
      <c r="AQ41" s="101" t="s">
        <v>39</v>
      </c>
      <c r="AR41" s="99"/>
      <c r="AS41" s="100"/>
      <c r="AT41" s="100" t="s">
        <v>39</v>
      </c>
      <c r="AU41" s="100" t="s">
        <v>39</v>
      </c>
      <c r="AV41" s="100" t="s">
        <v>174</v>
      </c>
      <c r="AW41" s="100" t="s">
        <v>174</v>
      </c>
      <c r="AX41" s="101" t="s">
        <v>39</v>
      </c>
      <c r="AY41" s="99"/>
      <c r="AZ41" s="100"/>
      <c r="BA41" s="102"/>
      <c r="BB41" s="317"/>
      <c r="BC41" s="318"/>
      <c r="BD41" s="319"/>
      <c r="BE41" s="320"/>
      <c r="BF41" s="329"/>
      <c r="BG41" s="330"/>
      <c r="BH41" s="330"/>
      <c r="BI41" s="330"/>
      <c r="BJ41" s="331"/>
    </row>
    <row r="42" spans="2:62" ht="20.25" customHeight="1">
      <c r="B42" s="380"/>
      <c r="C42" s="261"/>
      <c r="D42" s="262"/>
      <c r="E42" s="139"/>
      <c r="F42" s="140" t="str">
        <f>C41</f>
        <v>訪問介護員</v>
      </c>
      <c r="G42" s="139"/>
      <c r="H42" s="140" t="str">
        <f>I41</f>
        <v>A</v>
      </c>
      <c r="I42" s="323"/>
      <c r="J42" s="324"/>
      <c r="K42" s="327"/>
      <c r="L42" s="328"/>
      <c r="M42" s="328"/>
      <c r="N42" s="262"/>
      <c r="O42" s="355"/>
      <c r="P42" s="356"/>
      <c r="Q42" s="356"/>
      <c r="R42" s="356"/>
      <c r="S42" s="357"/>
      <c r="T42" s="171" t="s">
        <v>134</v>
      </c>
      <c r="U42" s="114"/>
      <c r="V42" s="172"/>
      <c r="W42" s="149" t="str">
        <f>IF(W41="","",VLOOKUP(W41,'【記載例】シフト記号表（勤務時間帯）'!$C$6:$L$47,10,FALSE))</f>
        <v/>
      </c>
      <c r="X42" s="150" t="str">
        <f>IF(X41="","",VLOOKUP(X41,'【記載例】シフト記号表（勤務時間帯）'!$C$6:$L$47,10,FALSE))</f>
        <v/>
      </c>
      <c r="Y42" s="150">
        <f>IF(Y41="","",VLOOKUP(Y41,'【記載例】シフト記号表（勤務時間帯）'!$C$6:$L$47,10,FALSE))</f>
        <v>7.9999999999999964</v>
      </c>
      <c r="Z42" s="150">
        <f>IF(Z41="","",VLOOKUP(Z41,'【記載例】シフト記号表（勤務時間帯）'!$C$6:$L$47,10,FALSE))</f>
        <v>7.9999999999999964</v>
      </c>
      <c r="AA42" s="150">
        <f>IF(AA41="","",VLOOKUP(AA41,'【記載例】シフト記号表（勤務時間帯）'!$C$6:$L$47,10,FALSE))</f>
        <v>7.9999999999999964</v>
      </c>
      <c r="AB42" s="150">
        <f>IF(AB41="","",VLOOKUP(AB41,'【記載例】シフト記号表（勤務時間帯）'!$C$6:$L$47,10,FALSE))</f>
        <v>7.9999999999999964</v>
      </c>
      <c r="AC42" s="151">
        <f>IF(AC41="","",VLOOKUP(AC41,'【記載例】シフト記号表（勤務時間帯）'!$C$6:$L$47,10,FALSE))</f>
        <v>7.9999999999999964</v>
      </c>
      <c r="AD42" s="149" t="str">
        <f>IF(AD41="","",VLOOKUP(AD41,'【記載例】シフト記号表（勤務時間帯）'!$C$6:$L$47,10,FALSE))</f>
        <v/>
      </c>
      <c r="AE42" s="150" t="str">
        <f>IF(AE41="","",VLOOKUP(AE41,'【記載例】シフト記号表（勤務時間帯）'!$C$6:$L$47,10,FALSE))</f>
        <v/>
      </c>
      <c r="AF42" s="150">
        <f>IF(AF41="","",VLOOKUP(AF41,'【記載例】シフト記号表（勤務時間帯）'!$C$6:$L$47,10,FALSE))</f>
        <v>7.9999999999999964</v>
      </c>
      <c r="AG42" s="150">
        <f>IF(AG41="","",VLOOKUP(AG41,'【記載例】シフト記号表（勤務時間帯）'!$C$6:$L$47,10,FALSE))</f>
        <v>7.9999999999999964</v>
      </c>
      <c r="AH42" s="150">
        <f>IF(AH41="","",VLOOKUP(AH41,'【記載例】シフト記号表（勤務時間帯）'!$C$6:$L$47,10,FALSE))</f>
        <v>7.9999999999999964</v>
      </c>
      <c r="AI42" s="150">
        <f>IF(AI41="","",VLOOKUP(AI41,'【記載例】シフト記号表（勤務時間帯）'!$C$6:$L$47,10,FALSE))</f>
        <v>7.9999999999999964</v>
      </c>
      <c r="AJ42" s="151">
        <f>IF(AJ41="","",VLOOKUP(AJ41,'【記載例】シフト記号表（勤務時間帯）'!$C$6:$L$47,10,FALSE))</f>
        <v>7.9999999999999964</v>
      </c>
      <c r="AK42" s="149" t="str">
        <f>IF(AK41="","",VLOOKUP(AK41,'【記載例】シフト記号表（勤務時間帯）'!$C$6:$L$47,10,FALSE))</f>
        <v/>
      </c>
      <c r="AL42" s="150" t="str">
        <f>IF(AL41="","",VLOOKUP(AL41,'【記載例】シフト記号表（勤務時間帯）'!$C$6:$L$47,10,FALSE))</f>
        <v/>
      </c>
      <c r="AM42" s="150">
        <f>IF(AM41="","",VLOOKUP(AM41,'【記載例】シフト記号表（勤務時間帯）'!$C$6:$L$47,10,FALSE))</f>
        <v>7.9999999999999964</v>
      </c>
      <c r="AN42" s="150">
        <f>IF(AN41="","",VLOOKUP(AN41,'【記載例】シフト記号表（勤務時間帯）'!$C$6:$L$47,10,FALSE))</f>
        <v>7.9999999999999964</v>
      </c>
      <c r="AO42" s="150">
        <f>IF(AO41="","",VLOOKUP(AO41,'【記載例】シフト記号表（勤務時間帯）'!$C$6:$L$47,10,FALSE))</f>
        <v>7.9999999999999964</v>
      </c>
      <c r="AP42" s="150">
        <f>IF(AP41="","",VLOOKUP(AP41,'【記載例】シフト記号表（勤務時間帯）'!$C$6:$L$47,10,FALSE))</f>
        <v>7.9999999999999964</v>
      </c>
      <c r="AQ42" s="151">
        <f>IF(AQ41="","",VLOOKUP(AQ41,'【記載例】シフト記号表（勤務時間帯）'!$C$6:$L$47,10,FALSE))</f>
        <v>7.9999999999999964</v>
      </c>
      <c r="AR42" s="149" t="str">
        <f>IF(AR41="","",VLOOKUP(AR41,'【記載例】シフト記号表（勤務時間帯）'!$C$6:$L$47,10,FALSE))</f>
        <v/>
      </c>
      <c r="AS42" s="150" t="str">
        <f>IF(AS41="","",VLOOKUP(AS41,'【記載例】シフト記号表（勤務時間帯）'!$C$6:$L$47,10,FALSE))</f>
        <v/>
      </c>
      <c r="AT42" s="150">
        <f>IF(AT41="","",VLOOKUP(AT41,'【記載例】シフト記号表（勤務時間帯）'!$C$6:$L$47,10,FALSE))</f>
        <v>7.9999999999999964</v>
      </c>
      <c r="AU42" s="150">
        <f>IF(AU41="","",VLOOKUP(AU41,'【記載例】シフト記号表（勤務時間帯）'!$C$6:$L$47,10,FALSE))</f>
        <v>7.9999999999999964</v>
      </c>
      <c r="AV42" s="150">
        <f>IF(AV41="","",VLOOKUP(AV41,'【記載例】シフト記号表（勤務時間帯）'!$C$6:$L$47,10,FALSE))</f>
        <v>7.9999999999999964</v>
      </c>
      <c r="AW42" s="150">
        <f>IF(AW41="","",VLOOKUP(AW41,'【記載例】シフト記号表（勤務時間帯）'!$C$6:$L$47,10,FALSE))</f>
        <v>7.9999999999999964</v>
      </c>
      <c r="AX42" s="151">
        <f>IF(AX41="","",VLOOKUP(AX41,'【記載例】シフト記号表（勤務時間帯）'!$C$6:$L$47,10,FALSE))</f>
        <v>7.9999999999999964</v>
      </c>
      <c r="AY42" s="149" t="str">
        <f>IF(AY41="","",VLOOKUP(AY41,'【記載例】シフト記号表（勤務時間帯）'!$C$6:$L$47,10,FALSE))</f>
        <v/>
      </c>
      <c r="AZ42" s="150" t="str">
        <f>IF(AZ41="","",VLOOKUP(AZ41,'【記載例】シフト記号表（勤務時間帯）'!$C$6:$L$47,10,FALSE))</f>
        <v/>
      </c>
      <c r="BA42" s="150" t="str">
        <f>IF(BA41="","",VLOOKUP(BA41,'【記載例】シフト記号表（勤務時間帯）'!$C$6:$L$47,10,FALSE))</f>
        <v/>
      </c>
      <c r="BB42" s="335">
        <f>IF($BE$3="４週",SUM(W42:AX42),IF($BE$3="暦月",SUM(W42:BA42),""))</f>
        <v>159.99999999999997</v>
      </c>
      <c r="BC42" s="336"/>
      <c r="BD42" s="337">
        <f>IF($BE$3="４週",BB42/4,IF($BE$3="暦月",(BB42/($BE$8/7)),""))</f>
        <v>39.999999999999993</v>
      </c>
      <c r="BE42" s="336"/>
      <c r="BF42" s="332"/>
      <c r="BG42" s="333"/>
      <c r="BH42" s="333"/>
      <c r="BI42" s="333"/>
      <c r="BJ42" s="334"/>
    </row>
    <row r="43" spans="2:62" ht="20.25" customHeight="1">
      <c r="B43" s="379">
        <f>B41+1</f>
        <v>15</v>
      </c>
      <c r="C43" s="259" t="s">
        <v>156</v>
      </c>
      <c r="D43" s="260"/>
      <c r="E43" s="139"/>
      <c r="F43" s="140"/>
      <c r="G43" s="139"/>
      <c r="H43" s="140"/>
      <c r="I43" s="321" t="s">
        <v>88</v>
      </c>
      <c r="J43" s="322"/>
      <c r="K43" s="325" t="s">
        <v>145</v>
      </c>
      <c r="L43" s="326"/>
      <c r="M43" s="326"/>
      <c r="N43" s="260"/>
      <c r="O43" s="355" t="s">
        <v>175</v>
      </c>
      <c r="P43" s="356"/>
      <c r="Q43" s="356"/>
      <c r="R43" s="356"/>
      <c r="S43" s="357"/>
      <c r="T43" s="170" t="s">
        <v>18</v>
      </c>
      <c r="U43" s="112"/>
      <c r="V43" s="113"/>
      <c r="W43" s="99" t="s">
        <v>197</v>
      </c>
      <c r="X43" s="100" t="s">
        <v>197</v>
      </c>
      <c r="Y43" s="100"/>
      <c r="Z43" s="100" t="s">
        <v>197</v>
      </c>
      <c r="AA43" s="100" t="s">
        <v>203</v>
      </c>
      <c r="AB43" s="100"/>
      <c r="AC43" s="101" t="s">
        <v>197</v>
      </c>
      <c r="AD43" s="99" t="s">
        <v>197</v>
      </c>
      <c r="AE43" s="100" t="s">
        <v>197</v>
      </c>
      <c r="AF43" s="100"/>
      <c r="AG43" s="100" t="s">
        <v>203</v>
      </c>
      <c r="AH43" s="100" t="s">
        <v>203</v>
      </c>
      <c r="AI43" s="100"/>
      <c r="AJ43" s="101" t="s">
        <v>197</v>
      </c>
      <c r="AK43" s="99" t="s">
        <v>197</v>
      </c>
      <c r="AL43" s="100" t="s">
        <v>197</v>
      </c>
      <c r="AM43" s="100"/>
      <c r="AN43" s="100" t="s">
        <v>197</v>
      </c>
      <c r="AO43" s="100" t="s">
        <v>203</v>
      </c>
      <c r="AP43" s="100"/>
      <c r="AQ43" s="101" t="s">
        <v>197</v>
      </c>
      <c r="AR43" s="99" t="s">
        <v>197</v>
      </c>
      <c r="AS43" s="100" t="s">
        <v>197</v>
      </c>
      <c r="AT43" s="100"/>
      <c r="AU43" s="100" t="s">
        <v>197</v>
      </c>
      <c r="AV43" s="100" t="s">
        <v>203</v>
      </c>
      <c r="AW43" s="100"/>
      <c r="AX43" s="101" t="s">
        <v>197</v>
      </c>
      <c r="AY43" s="99"/>
      <c r="AZ43" s="100"/>
      <c r="BA43" s="102"/>
      <c r="BB43" s="317"/>
      <c r="BC43" s="318"/>
      <c r="BD43" s="319"/>
      <c r="BE43" s="320"/>
      <c r="BF43" s="329"/>
      <c r="BG43" s="330"/>
      <c r="BH43" s="330"/>
      <c r="BI43" s="330"/>
      <c r="BJ43" s="331"/>
    </row>
    <row r="44" spans="2:62" ht="20.25" customHeight="1">
      <c r="B44" s="380"/>
      <c r="C44" s="261"/>
      <c r="D44" s="262"/>
      <c r="E44" s="139"/>
      <c r="F44" s="140" t="str">
        <f>C43</f>
        <v>訪問介護員</v>
      </c>
      <c r="G44" s="139"/>
      <c r="H44" s="140" t="str">
        <f>I43</f>
        <v>A</v>
      </c>
      <c r="I44" s="323"/>
      <c r="J44" s="324"/>
      <c r="K44" s="327"/>
      <c r="L44" s="328"/>
      <c r="M44" s="328"/>
      <c r="N44" s="262"/>
      <c r="O44" s="355"/>
      <c r="P44" s="356"/>
      <c r="Q44" s="356"/>
      <c r="R44" s="356"/>
      <c r="S44" s="357"/>
      <c r="T44" s="171" t="s">
        <v>134</v>
      </c>
      <c r="U44" s="114"/>
      <c r="V44" s="172"/>
      <c r="W44" s="149">
        <f>IF(W43="","",VLOOKUP(W43,'【記載例】シフト記号表（勤務時間帯）'!$C$6:$L$47,10,FALSE))</f>
        <v>7.9999999999999964</v>
      </c>
      <c r="X44" s="150">
        <f>IF(X43="","",VLOOKUP(X43,'【記載例】シフト記号表（勤務時間帯）'!$C$6:$L$47,10,FALSE))</f>
        <v>7.9999999999999964</v>
      </c>
      <c r="Y44" s="150" t="str">
        <f>IF(Y43="","",VLOOKUP(Y43,'【記載例】シフト記号表（勤務時間帯）'!$C$6:$L$47,10,FALSE))</f>
        <v/>
      </c>
      <c r="Z44" s="150">
        <f>IF(Z43="","",VLOOKUP(Z43,'【記載例】シフト記号表（勤務時間帯）'!$C$6:$L$47,10,FALSE))</f>
        <v>7.9999999999999964</v>
      </c>
      <c r="AA44" s="150">
        <f>IF(AA43="","",VLOOKUP(AA43,'【記載例】シフト記号表（勤務時間帯）'!$C$6:$L$47,10,FALSE))</f>
        <v>7.9999999999999964</v>
      </c>
      <c r="AB44" s="150" t="str">
        <f>IF(AB43="","",VLOOKUP(AB43,'【記載例】シフト記号表（勤務時間帯）'!$C$6:$L$47,10,FALSE))</f>
        <v/>
      </c>
      <c r="AC44" s="151">
        <f>IF(AC43="","",VLOOKUP(AC43,'【記載例】シフト記号表（勤務時間帯）'!$C$6:$L$47,10,FALSE))</f>
        <v>7.9999999999999964</v>
      </c>
      <c r="AD44" s="149">
        <f>IF(AD43="","",VLOOKUP(AD43,'【記載例】シフト記号表（勤務時間帯）'!$C$6:$L$47,10,FALSE))</f>
        <v>7.9999999999999964</v>
      </c>
      <c r="AE44" s="150">
        <f>IF(AE43="","",VLOOKUP(AE43,'【記載例】シフト記号表（勤務時間帯）'!$C$6:$L$47,10,FALSE))</f>
        <v>7.9999999999999964</v>
      </c>
      <c r="AF44" s="150" t="str">
        <f>IF(AF43="","",VLOOKUP(AF43,'【記載例】シフト記号表（勤務時間帯）'!$C$6:$L$47,10,FALSE))</f>
        <v/>
      </c>
      <c r="AG44" s="150">
        <f>IF(AG43="","",VLOOKUP(AG43,'【記載例】シフト記号表（勤務時間帯）'!$C$6:$L$47,10,FALSE))</f>
        <v>7.9999999999999964</v>
      </c>
      <c r="AH44" s="150">
        <f>IF(AH43="","",VLOOKUP(AH43,'【記載例】シフト記号表（勤務時間帯）'!$C$6:$L$47,10,FALSE))</f>
        <v>7.9999999999999964</v>
      </c>
      <c r="AI44" s="150" t="str">
        <f>IF(AI43="","",VLOOKUP(AI43,'【記載例】シフト記号表（勤務時間帯）'!$C$6:$L$47,10,FALSE))</f>
        <v/>
      </c>
      <c r="AJ44" s="151">
        <f>IF(AJ43="","",VLOOKUP(AJ43,'【記載例】シフト記号表（勤務時間帯）'!$C$6:$L$47,10,FALSE))</f>
        <v>7.9999999999999964</v>
      </c>
      <c r="AK44" s="149">
        <f>IF(AK43="","",VLOOKUP(AK43,'【記載例】シフト記号表（勤務時間帯）'!$C$6:$L$47,10,FALSE))</f>
        <v>7.9999999999999964</v>
      </c>
      <c r="AL44" s="150">
        <f>IF(AL43="","",VLOOKUP(AL43,'【記載例】シフト記号表（勤務時間帯）'!$C$6:$L$47,10,FALSE))</f>
        <v>7.9999999999999964</v>
      </c>
      <c r="AM44" s="150" t="str">
        <f>IF(AM43="","",VLOOKUP(AM43,'【記載例】シフト記号表（勤務時間帯）'!$C$6:$L$47,10,FALSE))</f>
        <v/>
      </c>
      <c r="AN44" s="150">
        <f>IF(AN43="","",VLOOKUP(AN43,'【記載例】シフト記号表（勤務時間帯）'!$C$6:$L$47,10,FALSE))</f>
        <v>7.9999999999999964</v>
      </c>
      <c r="AO44" s="150">
        <f>IF(AO43="","",VLOOKUP(AO43,'【記載例】シフト記号表（勤務時間帯）'!$C$6:$L$47,10,FALSE))</f>
        <v>7.9999999999999964</v>
      </c>
      <c r="AP44" s="150" t="str">
        <f>IF(AP43="","",VLOOKUP(AP43,'【記載例】シフト記号表（勤務時間帯）'!$C$6:$L$47,10,FALSE))</f>
        <v/>
      </c>
      <c r="AQ44" s="151">
        <f>IF(AQ43="","",VLOOKUP(AQ43,'【記載例】シフト記号表（勤務時間帯）'!$C$6:$L$47,10,FALSE))</f>
        <v>7.9999999999999964</v>
      </c>
      <c r="AR44" s="149">
        <f>IF(AR43="","",VLOOKUP(AR43,'【記載例】シフト記号表（勤務時間帯）'!$C$6:$L$47,10,FALSE))</f>
        <v>7.9999999999999964</v>
      </c>
      <c r="AS44" s="150">
        <f>IF(AS43="","",VLOOKUP(AS43,'【記載例】シフト記号表（勤務時間帯）'!$C$6:$L$47,10,FALSE))</f>
        <v>7.9999999999999964</v>
      </c>
      <c r="AT44" s="150" t="str">
        <f>IF(AT43="","",VLOOKUP(AT43,'【記載例】シフト記号表（勤務時間帯）'!$C$6:$L$47,10,FALSE))</f>
        <v/>
      </c>
      <c r="AU44" s="150">
        <f>IF(AU43="","",VLOOKUP(AU43,'【記載例】シフト記号表（勤務時間帯）'!$C$6:$L$47,10,FALSE))</f>
        <v>7.9999999999999964</v>
      </c>
      <c r="AV44" s="150">
        <f>IF(AV43="","",VLOOKUP(AV43,'【記載例】シフト記号表（勤務時間帯）'!$C$6:$L$47,10,FALSE))</f>
        <v>7.9999999999999964</v>
      </c>
      <c r="AW44" s="150" t="str">
        <f>IF(AW43="","",VLOOKUP(AW43,'【記載例】シフト記号表（勤務時間帯）'!$C$6:$L$47,10,FALSE))</f>
        <v/>
      </c>
      <c r="AX44" s="151">
        <f>IF(AX43="","",VLOOKUP(AX43,'【記載例】シフト記号表（勤務時間帯）'!$C$6:$L$47,10,FALSE))</f>
        <v>7.9999999999999964</v>
      </c>
      <c r="AY44" s="149" t="str">
        <f>IF(AY43="","",VLOOKUP(AY43,'【記載例】シフト記号表（勤務時間帯）'!$C$6:$L$47,10,FALSE))</f>
        <v/>
      </c>
      <c r="AZ44" s="150" t="str">
        <f>IF(AZ43="","",VLOOKUP(AZ43,'【記載例】シフト記号表（勤務時間帯）'!$C$6:$L$47,10,FALSE))</f>
        <v/>
      </c>
      <c r="BA44" s="150" t="str">
        <f>IF(BA43="","",VLOOKUP(BA43,'【記載例】シフト記号表（勤務時間帯）'!$C$6:$L$47,10,FALSE))</f>
        <v/>
      </c>
      <c r="BB44" s="335">
        <f>IF($BE$3="４週",SUM(W44:AX44),IF($BE$3="暦月",SUM(W44:BA44),""))</f>
        <v>159.99999999999997</v>
      </c>
      <c r="BC44" s="336"/>
      <c r="BD44" s="337">
        <f>IF($BE$3="４週",BB44/4,IF($BE$3="暦月",(BB44/($BE$8/7)),""))</f>
        <v>39.999999999999993</v>
      </c>
      <c r="BE44" s="336"/>
      <c r="BF44" s="332"/>
      <c r="BG44" s="333"/>
      <c r="BH44" s="333"/>
      <c r="BI44" s="333"/>
      <c r="BJ44" s="334"/>
    </row>
    <row r="45" spans="2:62" ht="20.25" customHeight="1">
      <c r="B45" s="379">
        <f>B43+1</f>
        <v>16</v>
      </c>
      <c r="C45" s="259" t="s">
        <v>156</v>
      </c>
      <c r="D45" s="260"/>
      <c r="E45" s="139"/>
      <c r="F45" s="140"/>
      <c r="G45" s="139"/>
      <c r="H45" s="140"/>
      <c r="I45" s="321" t="s">
        <v>88</v>
      </c>
      <c r="J45" s="322"/>
      <c r="K45" s="325" t="s">
        <v>89</v>
      </c>
      <c r="L45" s="326"/>
      <c r="M45" s="326"/>
      <c r="N45" s="260"/>
      <c r="O45" s="355" t="s">
        <v>191</v>
      </c>
      <c r="P45" s="356"/>
      <c r="Q45" s="356"/>
      <c r="R45" s="356"/>
      <c r="S45" s="357"/>
      <c r="T45" s="170" t="s">
        <v>18</v>
      </c>
      <c r="U45" s="112"/>
      <c r="V45" s="113"/>
      <c r="W45" s="99" t="s">
        <v>197</v>
      </c>
      <c r="X45" s="100" t="s">
        <v>197</v>
      </c>
      <c r="Y45" s="100"/>
      <c r="Z45" s="100" t="s">
        <v>197</v>
      </c>
      <c r="AA45" s="100" t="s">
        <v>203</v>
      </c>
      <c r="AB45" s="100"/>
      <c r="AC45" s="101" t="s">
        <v>197</v>
      </c>
      <c r="AD45" s="99" t="s">
        <v>197</v>
      </c>
      <c r="AE45" s="100" t="s">
        <v>197</v>
      </c>
      <c r="AF45" s="100"/>
      <c r="AG45" s="100" t="s">
        <v>197</v>
      </c>
      <c r="AH45" s="100" t="s">
        <v>203</v>
      </c>
      <c r="AI45" s="100"/>
      <c r="AJ45" s="101" t="s">
        <v>197</v>
      </c>
      <c r="AK45" s="99" t="s">
        <v>197</v>
      </c>
      <c r="AL45" s="100" t="s">
        <v>197</v>
      </c>
      <c r="AM45" s="100"/>
      <c r="AN45" s="100" t="s">
        <v>197</v>
      </c>
      <c r="AO45" s="100" t="s">
        <v>203</v>
      </c>
      <c r="AP45" s="100"/>
      <c r="AQ45" s="101" t="s">
        <v>197</v>
      </c>
      <c r="AR45" s="99" t="s">
        <v>197</v>
      </c>
      <c r="AS45" s="100" t="s">
        <v>197</v>
      </c>
      <c r="AT45" s="100"/>
      <c r="AU45" s="100" t="s">
        <v>197</v>
      </c>
      <c r="AV45" s="100" t="s">
        <v>203</v>
      </c>
      <c r="AW45" s="100"/>
      <c r="AX45" s="101" t="s">
        <v>197</v>
      </c>
      <c r="AY45" s="99"/>
      <c r="AZ45" s="100"/>
      <c r="BA45" s="102"/>
      <c r="BB45" s="317"/>
      <c r="BC45" s="318"/>
      <c r="BD45" s="319"/>
      <c r="BE45" s="320"/>
      <c r="BF45" s="329"/>
      <c r="BG45" s="330"/>
      <c r="BH45" s="330"/>
      <c r="BI45" s="330"/>
      <c r="BJ45" s="331"/>
    </row>
    <row r="46" spans="2:62" ht="20.25" customHeight="1">
      <c r="B46" s="380"/>
      <c r="C46" s="261"/>
      <c r="D46" s="262"/>
      <c r="E46" s="139"/>
      <c r="F46" s="140" t="str">
        <f>C45</f>
        <v>訪問介護員</v>
      </c>
      <c r="G46" s="139"/>
      <c r="H46" s="140" t="str">
        <f>I45</f>
        <v>A</v>
      </c>
      <c r="I46" s="323"/>
      <c r="J46" s="324"/>
      <c r="K46" s="327"/>
      <c r="L46" s="328"/>
      <c r="M46" s="328"/>
      <c r="N46" s="262"/>
      <c r="O46" s="355"/>
      <c r="P46" s="356"/>
      <c r="Q46" s="356"/>
      <c r="R46" s="356"/>
      <c r="S46" s="357"/>
      <c r="T46" s="171" t="s">
        <v>134</v>
      </c>
      <c r="U46" s="114"/>
      <c r="V46" s="172"/>
      <c r="W46" s="149">
        <f>IF(W45="","",VLOOKUP(W45,'【記載例】シフト記号表（勤務時間帯）'!$C$6:$L$47,10,FALSE))</f>
        <v>7.9999999999999964</v>
      </c>
      <c r="X46" s="150">
        <f>IF(X45="","",VLOOKUP(X45,'【記載例】シフト記号表（勤務時間帯）'!$C$6:$L$47,10,FALSE))</f>
        <v>7.9999999999999964</v>
      </c>
      <c r="Y46" s="150" t="str">
        <f>IF(Y45="","",VLOOKUP(Y45,'【記載例】シフト記号表（勤務時間帯）'!$C$6:$L$47,10,FALSE))</f>
        <v/>
      </c>
      <c r="Z46" s="150">
        <f>IF(Z45="","",VLOOKUP(Z45,'【記載例】シフト記号表（勤務時間帯）'!$C$6:$L$47,10,FALSE))</f>
        <v>7.9999999999999964</v>
      </c>
      <c r="AA46" s="150">
        <f>IF(AA45="","",VLOOKUP(AA45,'【記載例】シフト記号表（勤務時間帯）'!$C$6:$L$47,10,FALSE))</f>
        <v>7.9999999999999964</v>
      </c>
      <c r="AB46" s="150" t="str">
        <f>IF(AB45="","",VLOOKUP(AB45,'【記載例】シフト記号表（勤務時間帯）'!$C$6:$L$47,10,FALSE))</f>
        <v/>
      </c>
      <c r="AC46" s="151">
        <f>IF(AC45="","",VLOOKUP(AC45,'【記載例】シフト記号表（勤務時間帯）'!$C$6:$L$47,10,FALSE))</f>
        <v>7.9999999999999964</v>
      </c>
      <c r="AD46" s="149">
        <f>IF(AD45="","",VLOOKUP(AD45,'【記載例】シフト記号表（勤務時間帯）'!$C$6:$L$47,10,FALSE))</f>
        <v>7.9999999999999964</v>
      </c>
      <c r="AE46" s="150">
        <f>IF(AE45="","",VLOOKUP(AE45,'【記載例】シフト記号表（勤務時間帯）'!$C$6:$L$47,10,FALSE))</f>
        <v>7.9999999999999964</v>
      </c>
      <c r="AF46" s="150" t="str">
        <f>IF(AF45="","",VLOOKUP(AF45,'【記載例】シフト記号表（勤務時間帯）'!$C$6:$L$47,10,FALSE))</f>
        <v/>
      </c>
      <c r="AG46" s="150">
        <f>IF(AG45="","",VLOOKUP(AG45,'【記載例】シフト記号表（勤務時間帯）'!$C$6:$L$47,10,FALSE))</f>
        <v>7.9999999999999964</v>
      </c>
      <c r="AH46" s="150">
        <f>IF(AH45="","",VLOOKUP(AH45,'【記載例】シフト記号表（勤務時間帯）'!$C$6:$L$47,10,FALSE))</f>
        <v>7.9999999999999964</v>
      </c>
      <c r="AI46" s="150" t="str">
        <f>IF(AI45="","",VLOOKUP(AI45,'【記載例】シフト記号表（勤務時間帯）'!$C$6:$L$47,10,FALSE))</f>
        <v/>
      </c>
      <c r="AJ46" s="151">
        <f>IF(AJ45="","",VLOOKUP(AJ45,'【記載例】シフト記号表（勤務時間帯）'!$C$6:$L$47,10,FALSE))</f>
        <v>7.9999999999999964</v>
      </c>
      <c r="AK46" s="149">
        <f>IF(AK45="","",VLOOKUP(AK45,'【記載例】シフト記号表（勤務時間帯）'!$C$6:$L$47,10,FALSE))</f>
        <v>7.9999999999999964</v>
      </c>
      <c r="AL46" s="150">
        <f>IF(AL45="","",VLOOKUP(AL45,'【記載例】シフト記号表（勤務時間帯）'!$C$6:$L$47,10,FALSE))</f>
        <v>7.9999999999999964</v>
      </c>
      <c r="AM46" s="150" t="str">
        <f>IF(AM45="","",VLOOKUP(AM45,'【記載例】シフト記号表（勤務時間帯）'!$C$6:$L$47,10,FALSE))</f>
        <v/>
      </c>
      <c r="AN46" s="150">
        <f>IF(AN45="","",VLOOKUP(AN45,'【記載例】シフト記号表（勤務時間帯）'!$C$6:$L$47,10,FALSE))</f>
        <v>7.9999999999999964</v>
      </c>
      <c r="AO46" s="150">
        <f>IF(AO45="","",VLOOKUP(AO45,'【記載例】シフト記号表（勤務時間帯）'!$C$6:$L$47,10,FALSE))</f>
        <v>7.9999999999999964</v>
      </c>
      <c r="AP46" s="150" t="str">
        <f>IF(AP45="","",VLOOKUP(AP45,'【記載例】シフト記号表（勤務時間帯）'!$C$6:$L$47,10,FALSE))</f>
        <v/>
      </c>
      <c r="AQ46" s="151">
        <f>IF(AQ45="","",VLOOKUP(AQ45,'【記載例】シフト記号表（勤務時間帯）'!$C$6:$L$47,10,FALSE))</f>
        <v>7.9999999999999964</v>
      </c>
      <c r="AR46" s="149">
        <f>IF(AR45="","",VLOOKUP(AR45,'【記載例】シフト記号表（勤務時間帯）'!$C$6:$L$47,10,FALSE))</f>
        <v>7.9999999999999964</v>
      </c>
      <c r="AS46" s="150">
        <f>IF(AS45="","",VLOOKUP(AS45,'【記載例】シフト記号表（勤務時間帯）'!$C$6:$L$47,10,FALSE))</f>
        <v>7.9999999999999964</v>
      </c>
      <c r="AT46" s="150" t="str">
        <f>IF(AT45="","",VLOOKUP(AT45,'【記載例】シフト記号表（勤務時間帯）'!$C$6:$L$47,10,FALSE))</f>
        <v/>
      </c>
      <c r="AU46" s="150">
        <f>IF(AU45="","",VLOOKUP(AU45,'【記載例】シフト記号表（勤務時間帯）'!$C$6:$L$47,10,FALSE))</f>
        <v>7.9999999999999964</v>
      </c>
      <c r="AV46" s="150">
        <f>IF(AV45="","",VLOOKUP(AV45,'【記載例】シフト記号表（勤務時間帯）'!$C$6:$L$47,10,FALSE))</f>
        <v>7.9999999999999964</v>
      </c>
      <c r="AW46" s="150" t="str">
        <f>IF(AW45="","",VLOOKUP(AW45,'【記載例】シフト記号表（勤務時間帯）'!$C$6:$L$47,10,FALSE))</f>
        <v/>
      </c>
      <c r="AX46" s="151">
        <f>IF(AX45="","",VLOOKUP(AX45,'【記載例】シフト記号表（勤務時間帯）'!$C$6:$L$47,10,FALSE))</f>
        <v>7.9999999999999964</v>
      </c>
      <c r="AY46" s="149" t="str">
        <f>IF(AY45="","",VLOOKUP(AY45,'【記載例】シフト記号表（勤務時間帯）'!$C$6:$L$47,10,FALSE))</f>
        <v/>
      </c>
      <c r="AZ46" s="150" t="str">
        <f>IF(AZ45="","",VLOOKUP(AZ45,'【記載例】シフト記号表（勤務時間帯）'!$C$6:$L$47,10,FALSE))</f>
        <v/>
      </c>
      <c r="BA46" s="150" t="str">
        <f>IF(BA45="","",VLOOKUP(BA45,'【記載例】シフト記号表（勤務時間帯）'!$C$6:$L$47,10,FALSE))</f>
        <v/>
      </c>
      <c r="BB46" s="335">
        <f>IF($BE$3="４週",SUM(W46:AX46),IF($BE$3="暦月",SUM(W46:BA46),""))</f>
        <v>159.99999999999997</v>
      </c>
      <c r="BC46" s="336"/>
      <c r="BD46" s="337">
        <f>IF($BE$3="４週",BB46/4,IF($BE$3="暦月",(BB46/($BE$8/7)),""))</f>
        <v>39.999999999999993</v>
      </c>
      <c r="BE46" s="336"/>
      <c r="BF46" s="332"/>
      <c r="BG46" s="333"/>
      <c r="BH46" s="333"/>
      <c r="BI46" s="333"/>
      <c r="BJ46" s="334"/>
    </row>
    <row r="47" spans="2:62" ht="20.25" customHeight="1">
      <c r="B47" s="379">
        <f>B45+1</f>
        <v>17</v>
      </c>
      <c r="C47" s="259" t="s">
        <v>156</v>
      </c>
      <c r="D47" s="260"/>
      <c r="E47" s="139"/>
      <c r="F47" s="140"/>
      <c r="G47" s="139"/>
      <c r="H47" s="140"/>
      <c r="I47" s="321" t="s">
        <v>88</v>
      </c>
      <c r="J47" s="322"/>
      <c r="K47" s="325" t="s">
        <v>89</v>
      </c>
      <c r="L47" s="326"/>
      <c r="M47" s="326"/>
      <c r="N47" s="260"/>
      <c r="O47" s="355" t="s">
        <v>190</v>
      </c>
      <c r="P47" s="356"/>
      <c r="Q47" s="356"/>
      <c r="R47" s="356"/>
      <c r="S47" s="357"/>
      <c r="T47" s="170" t="s">
        <v>18</v>
      </c>
      <c r="U47" s="112"/>
      <c r="V47" s="113"/>
      <c r="W47" s="99" t="s">
        <v>197</v>
      </c>
      <c r="X47" s="100" t="s">
        <v>197</v>
      </c>
      <c r="Y47" s="100"/>
      <c r="Z47" s="100" t="s">
        <v>197</v>
      </c>
      <c r="AA47" s="100" t="s">
        <v>203</v>
      </c>
      <c r="AB47" s="100"/>
      <c r="AC47" s="101" t="s">
        <v>197</v>
      </c>
      <c r="AD47" s="99" t="s">
        <v>197</v>
      </c>
      <c r="AE47" s="100" t="s">
        <v>197</v>
      </c>
      <c r="AF47" s="100"/>
      <c r="AG47" s="100" t="s">
        <v>197</v>
      </c>
      <c r="AH47" s="100" t="s">
        <v>203</v>
      </c>
      <c r="AI47" s="100"/>
      <c r="AJ47" s="101" t="s">
        <v>197</v>
      </c>
      <c r="AK47" s="99" t="s">
        <v>197</v>
      </c>
      <c r="AL47" s="100" t="s">
        <v>197</v>
      </c>
      <c r="AM47" s="100"/>
      <c r="AN47" s="100" t="s">
        <v>197</v>
      </c>
      <c r="AO47" s="100" t="s">
        <v>203</v>
      </c>
      <c r="AP47" s="100"/>
      <c r="AQ47" s="101" t="s">
        <v>197</v>
      </c>
      <c r="AR47" s="99" t="s">
        <v>197</v>
      </c>
      <c r="AS47" s="100" t="s">
        <v>197</v>
      </c>
      <c r="AT47" s="100"/>
      <c r="AU47" s="100" t="s">
        <v>197</v>
      </c>
      <c r="AV47" s="100" t="s">
        <v>203</v>
      </c>
      <c r="AW47" s="100"/>
      <c r="AX47" s="101" t="s">
        <v>197</v>
      </c>
      <c r="AY47" s="99"/>
      <c r="AZ47" s="100"/>
      <c r="BA47" s="102"/>
      <c r="BB47" s="317"/>
      <c r="BC47" s="318"/>
      <c r="BD47" s="319"/>
      <c r="BE47" s="320"/>
      <c r="BF47" s="329"/>
      <c r="BG47" s="330"/>
      <c r="BH47" s="330"/>
      <c r="BI47" s="330"/>
      <c r="BJ47" s="331"/>
    </row>
    <row r="48" spans="2:62" ht="20.25" customHeight="1">
      <c r="B48" s="380"/>
      <c r="C48" s="261"/>
      <c r="D48" s="262"/>
      <c r="E48" s="139"/>
      <c r="F48" s="140" t="str">
        <f>C47</f>
        <v>訪問介護員</v>
      </c>
      <c r="G48" s="139"/>
      <c r="H48" s="140" t="str">
        <f>I47</f>
        <v>A</v>
      </c>
      <c r="I48" s="323"/>
      <c r="J48" s="324"/>
      <c r="K48" s="327"/>
      <c r="L48" s="328"/>
      <c r="M48" s="328"/>
      <c r="N48" s="262"/>
      <c r="O48" s="355"/>
      <c r="P48" s="356"/>
      <c r="Q48" s="356"/>
      <c r="R48" s="356"/>
      <c r="S48" s="357"/>
      <c r="T48" s="171" t="s">
        <v>134</v>
      </c>
      <c r="U48" s="114"/>
      <c r="V48" s="172"/>
      <c r="W48" s="149">
        <f>IF(W47="","",VLOOKUP(W47,'【記載例】シフト記号表（勤務時間帯）'!$C$6:$L$47,10,FALSE))</f>
        <v>7.9999999999999964</v>
      </c>
      <c r="X48" s="150">
        <f>IF(X47="","",VLOOKUP(X47,'【記載例】シフト記号表（勤務時間帯）'!$C$6:$L$47,10,FALSE))</f>
        <v>7.9999999999999964</v>
      </c>
      <c r="Y48" s="150" t="str">
        <f>IF(Y47="","",VLOOKUP(Y47,'【記載例】シフト記号表（勤務時間帯）'!$C$6:$L$47,10,FALSE))</f>
        <v/>
      </c>
      <c r="Z48" s="150">
        <f>IF(Z47="","",VLOOKUP(Z47,'【記載例】シフト記号表（勤務時間帯）'!$C$6:$L$47,10,FALSE))</f>
        <v>7.9999999999999964</v>
      </c>
      <c r="AA48" s="150">
        <f>IF(AA47="","",VLOOKUP(AA47,'【記載例】シフト記号表（勤務時間帯）'!$C$6:$L$47,10,FALSE))</f>
        <v>7.9999999999999964</v>
      </c>
      <c r="AB48" s="150" t="str">
        <f>IF(AB47="","",VLOOKUP(AB47,'【記載例】シフト記号表（勤務時間帯）'!$C$6:$L$47,10,FALSE))</f>
        <v/>
      </c>
      <c r="AC48" s="151">
        <f>IF(AC47="","",VLOOKUP(AC47,'【記載例】シフト記号表（勤務時間帯）'!$C$6:$L$47,10,FALSE))</f>
        <v>7.9999999999999964</v>
      </c>
      <c r="AD48" s="149">
        <f>IF(AD47="","",VLOOKUP(AD47,'【記載例】シフト記号表（勤務時間帯）'!$C$6:$L$47,10,FALSE))</f>
        <v>7.9999999999999964</v>
      </c>
      <c r="AE48" s="150">
        <f>IF(AE47="","",VLOOKUP(AE47,'【記載例】シフト記号表（勤務時間帯）'!$C$6:$L$47,10,FALSE))</f>
        <v>7.9999999999999964</v>
      </c>
      <c r="AF48" s="150" t="str">
        <f>IF(AF47="","",VLOOKUP(AF47,'【記載例】シフト記号表（勤務時間帯）'!$C$6:$L$47,10,FALSE))</f>
        <v/>
      </c>
      <c r="AG48" s="150">
        <f>IF(AG47="","",VLOOKUP(AG47,'【記載例】シフト記号表（勤務時間帯）'!$C$6:$L$47,10,FALSE))</f>
        <v>7.9999999999999964</v>
      </c>
      <c r="AH48" s="150">
        <f>IF(AH47="","",VLOOKUP(AH47,'【記載例】シフト記号表（勤務時間帯）'!$C$6:$L$47,10,FALSE))</f>
        <v>7.9999999999999964</v>
      </c>
      <c r="AI48" s="150" t="str">
        <f>IF(AI47="","",VLOOKUP(AI47,'【記載例】シフト記号表（勤務時間帯）'!$C$6:$L$47,10,FALSE))</f>
        <v/>
      </c>
      <c r="AJ48" s="151">
        <f>IF(AJ47="","",VLOOKUP(AJ47,'【記載例】シフト記号表（勤務時間帯）'!$C$6:$L$47,10,FALSE))</f>
        <v>7.9999999999999964</v>
      </c>
      <c r="AK48" s="149">
        <f>IF(AK47="","",VLOOKUP(AK47,'【記載例】シフト記号表（勤務時間帯）'!$C$6:$L$47,10,FALSE))</f>
        <v>7.9999999999999964</v>
      </c>
      <c r="AL48" s="150">
        <f>IF(AL47="","",VLOOKUP(AL47,'【記載例】シフト記号表（勤務時間帯）'!$C$6:$L$47,10,FALSE))</f>
        <v>7.9999999999999964</v>
      </c>
      <c r="AM48" s="150" t="str">
        <f>IF(AM47="","",VLOOKUP(AM47,'【記載例】シフト記号表（勤務時間帯）'!$C$6:$L$47,10,FALSE))</f>
        <v/>
      </c>
      <c r="AN48" s="150">
        <f>IF(AN47="","",VLOOKUP(AN47,'【記載例】シフト記号表（勤務時間帯）'!$C$6:$L$47,10,FALSE))</f>
        <v>7.9999999999999964</v>
      </c>
      <c r="AO48" s="150">
        <f>IF(AO47="","",VLOOKUP(AO47,'【記載例】シフト記号表（勤務時間帯）'!$C$6:$L$47,10,FALSE))</f>
        <v>7.9999999999999964</v>
      </c>
      <c r="AP48" s="150" t="str">
        <f>IF(AP47="","",VLOOKUP(AP47,'【記載例】シフト記号表（勤務時間帯）'!$C$6:$L$47,10,FALSE))</f>
        <v/>
      </c>
      <c r="AQ48" s="151">
        <f>IF(AQ47="","",VLOOKUP(AQ47,'【記載例】シフト記号表（勤務時間帯）'!$C$6:$L$47,10,FALSE))</f>
        <v>7.9999999999999964</v>
      </c>
      <c r="AR48" s="149">
        <f>IF(AR47="","",VLOOKUP(AR47,'【記載例】シフト記号表（勤務時間帯）'!$C$6:$L$47,10,FALSE))</f>
        <v>7.9999999999999964</v>
      </c>
      <c r="AS48" s="150">
        <f>IF(AS47="","",VLOOKUP(AS47,'【記載例】シフト記号表（勤務時間帯）'!$C$6:$L$47,10,FALSE))</f>
        <v>7.9999999999999964</v>
      </c>
      <c r="AT48" s="150" t="str">
        <f>IF(AT47="","",VLOOKUP(AT47,'【記載例】シフト記号表（勤務時間帯）'!$C$6:$L$47,10,FALSE))</f>
        <v/>
      </c>
      <c r="AU48" s="150">
        <f>IF(AU47="","",VLOOKUP(AU47,'【記載例】シフト記号表（勤務時間帯）'!$C$6:$L$47,10,FALSE))</f>
        <v>7.9999999999999964</v>
      </c>
      <c r="AV48" s="150">
        <f>IF(AV47="","",VLOOKUP(AV47,'【記載例】シフト記号表（勤務時間帯）'!$C$6:$L$47,10,FALSE))</f>
        <v>7.9999999999999964</v>
      </c>
      <c r="AW48" s="150" t="str">
        <f>IF(AW47="","",VLOOKUP(AW47,'【記載例】シフト記号表（勤務時間帯）'!$C$6:$L$47,10,FALSE))</f>
        <v/>
      </c>
      <c r="AX48" s="151">
        <f>IF(AX47="","",VLOOKUP(AX47,'【記載例】シフト記号表（勤務時間帯）'!$C$6:$L$47,10,FALSE))</f>
        <v>7.9999999999999964</v>
      </c>
      <c r="AY48" s="149" t="str">
        <f>IF(AY47="","",VLOOKUP(AY47,'【記載例】シフト記号表（勤務時間帯）'!$C$6:$L$47,10,FALSE))</f>
        <v/>
      </c>
      <c r="AZ48" s="150" t="str">
        <f>IF(AZ47="","",VLOOKUP(AZ47,'【記載例】シフト記号表（勤務時間帯）'!$C$6:$L$47,10,FALSE))</f>
        <v/>
      </c>
      <c r="BA48" s="150" t="str">
        <f>IF(BA47="","",VLOOKUP(BA47,'【記載例】シフト記号表（勤務時間帯）'!$C$6:$L$47,10,FALSE))</f>
        <v/>
      </c>
      <c r="BB48" s="335">
        <f>IF($BE$3="４週",SUM(W48:AX48),IF($BE$3="暦月",SUM(W48:BA48),""))</f>
        <v>159.99999999999997</v>
      </c>
      <c r="BC48" s="336"/>
      <c r="BD48" s="337">
        <f>IF($BE$3="４週",BB48/4,IF($BE$3="暦月",(BB48/($BE$8/7)),""))</f>
        <v>39.999999999999993</v>
      </c>
      <c r="BE48" s="336"/>
      <c r="BF48" s="332"/>
      <c r="BG48" s="333"/>
      <c r="BH48" s="333"/>
      <c r="BI48" s="333"/>
      <c r="BJ48" s="334"/>
    </row>
    <row r="49" spans="2:62" ht="20.25" customHeight="1">
      <c r="B49" s="379">
        <f>B47+1</f>
        <v>18</v>
      </c>
      <c r="C49" s="259"/>
      <c r="D49" s="260"/>
      <c r="E49" s="139"/>
      <c r="F49" s="140"/>
      <c r="G49" s="139"/>
      <c r="H49" s="140"/>
      <c r="I49" s="321"/>
      <c r="J49" s="322"/>
      <c r="K49" s="325"/>
      <c r="L49" s="326"/>
      <c r="M49" s="326"/>
      <c r="N49" s="260"/>
      <c r="O49" s="355"/>
      <c r="P49" s="356"/>
      <c r="Q49" s="356"/>
      <c r="R49" s="356"/>
      <c r="S49" s="357"/>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317"/>
      <c r="BC49" s="318"/>
      <c r="BD49" s="319"/>
      <c r="BE49" s="320"/>
      <c r="BF49" s="329"/>
      <c r="BG49" s="330"/>
      <c r="BH49" s="330"/>
      <c r="BI49" s="330"/>
      <c r="BJ49" s="331"/>
    </row>
    <row r="50" spans="2:62" ht="20.25" customHeight="1">
      <c r="B50" s="380"/>
      <c r="C50" s="261"/>
      <c r="D50" s="262"/>
      <c r="E50" s="139"/>
      <c r="F50" s="140">
        <f>C49</f>
        <v>0</v>
      </c>
      <c r="G50" s="139"/>
      <c r="H50" s="140">
        <f>I49</f>
        <v>0</v>
      </c>
      <c r="I50" s="323"/>
      <c r="J50" s="324"/>
      <c r="K50" s="327"/>
      <c r="L50" s="328"/>
      <c r="M50" s="328"/>
      <c r="N50" s="262"/>
      <c r="O50" s="355"/>
      <c r="P50" s="356"/>
      <c r="Q50" s="356"/>
      <c r="R50" s="356"/>
      <c r="S50" s="357"/>
      <c r="T50" s="171" t="s">
        <v>134</v>
      </c>
      <c r="U50" s="114"/>
      <c r="V50" s="172"/>
      <c r="W50" s="149" t="str">
        <f>IF(W49="","",VLOOKUP(W49,'【記載例】シフト記号表（勤務時間帯）'!$C$6:$L$47,10,FALSE))</f>
        <v/>
      </c>
      <c r="X50" s="150" t="str">
        <f>IF(X49="","",VLOOKUP(X49,'【記載例】シフト記号表（勤務時間帯）'!$C$6:$L$47,10,FALSE))</f>
        <v/>
      </c>
      <c r="Y50" s="150" t="str">
        <f>IF(Y49="","",VLOOKUP(Y49,'【記載例】シフト記号表（勤務時間帯）'!$C$6:$L$47,10,FALSE))</f>
        <v/>
      </c>
      <c r="Z50" s="150" t="str">
        <f>IF(Z49="","",VLOOKUP(Z49,'【記載例】シフト記号表（勤務時間帯）'!$C$6:$L$47,10,FALSE))</f>
        <v/>
      </c>
      <c r="AA50" s="150" t="str">
        <f>IF(AA49="","",VLOOKUP(AA49,'【記載例】シフト記号表（勤務時間帯）'!$C$6:$L$47,10,FALSE))</f>
        <v/>
      </c>
      <c r="AB50" s="150" t="str">
        <f>IF(AB49="","",VLOOKUP(AB49,'【記載例】シフト記号表（勤務時間帯）'!$C$6:$L$47,10,FALSE))</f>
        <v/>
      </c>
      <c r="AC50" s="151" t="str">
        <f>IF(AC49="","",VLOOKUP(AC49,'【記載例】シフト記号表（勤務時間帯）'!$C$6:$L$47,10,FALSE))</f>
        <v/>
      </c>
      <c r="AD50" s="149" t="str">
        <f>IF(AD49="","",VLOOKUP(AD49,'【記載例】シフト記号表（勤務時間帯）'!$C$6:$L$47,10,FALSE))</f>
        <v/>
      </c>
      <c r="AE50" s="150" t="str">
        <f>IF(AE49="","",VLOOKUP(AE49,'【記載例】シフト記号表（勤務時間帯）'!$C$6:$L$47,10,FALSE))</f>
        <v/>
      </c>
      <c r="AF50" s="150" t="str">
        <f>IF(AF49="","",VLOOKUP(AF49,'【記載例】シフト記号表（勤務時間帯）'!$C$6:$L$47,10,FALSE))</f>
        <v/>
      </c>
      <c r="AG50" s="150" t="str">
        <f>IF(AG49="","",VLOOKUP(AG49,'【記載例】シフト記号表（勤務時間帯）'!$C$6:$L$47,10,FALSE))</f>
        <v/>
      </c>
      <c r="AH50" s="150" t="str">
        <f>IF(AH49="","",VLOOKUP(AH49,'【記載例】シフト記号表（勤務時間帯）'!$C$6:$L$47,10,FALSE))</f>
        <v/>
      </c>
      <c r="AI50" s="150" t="str">
        <f>IF(AI49="","",VLOOKUP(AI49,'【記載例】シフト記号表（勤務時間帯）'!$C$6:$L$47,10,FALSE))</f>
        <v/>
      </c>
      <c r="AJ50" s="151" t="str">
        <f>IF(AJ49="","",VLOOKUP(AJ49,'【記載例】シフト記号表（勤務時間帯）'!$C$6:$L$47,10,FALSE))</f>
        <v/>
      </c>
      <c r="AK50" s="149" t="str">
        <f>IF(AK49="","",VLOOKUP(AK49,'【記載例】シフト記号表（勤務時間帯）'!$C$6:$L$47,10,FALSE))</f>
        <v/>
      </c>
      <c r="AL50" s="150" t="str">
        <f>IF(AL49="","",VLOOKUP(AL49,'【記載例】シフト記号表（勤務時間帯）'!$C$6:$L$47,10,FALSE))</f>
        <v/>
      </c>
      <c r="AM50" s="150" t="str">
        <f>IF(AM49="","",VLOOKUP(AM49,'【記載例】シフト記号表（勤務時間帯）'!$C$6:$L$47,10,FALSE))</f>
        <v/>
      </c>
      <c r="AN50" s="150" t="str">
        <f>IF(AN49="","",VLOOKUP(AN49,'【記載例】シフト記号表（勤務時間帯）'!$C$6:$L$47,10,FALSE))</f>
        <v/>
      </c>
      <c r="AO50" s="150" t="str">
        <f>IF(AO49="","",VLOOKUP(AO49,'【記載例】シフト記号表（勤務時間帯）'!$C$6:$L$47,10,FALSE))</f>
        <v/>
      </c>
      <c r="AP50" s="150" t="str">
        <f>IF(AP49="","",VLOOKUP(AP49,'【記載例】シフト記号表（勤務時間帯）'!$C$6:$L$47,10,FALSE))</f>
        <v/>
      </c>
      <c r="AQ50" s="151" t="str">
        <f>IF(AQ49="","",VLOOKUP(AQ49,'【記載例】シフト記号表（勤務時間帯）'!$C$6:$L$47,10,FALSE))</f>
        <v/>
      </c>
      <c r="AR50" s="149" t="str">
        <f>IF(AR49="","",VLOOKUP(AR49,'【記載例】シフト記号表（勤務時間帯）'!$C$6:$L$47,10,FALSE))</f>
        <v/>
      </c>
      <c r="AS50" s="150" t="str">
        <f>IF(AS49="","",VLOOKUP(AS49,'【記載例】シフト記号表（勤務時間帯）'!$C$6:$L$47,10,FALSE))</f>
        <v/>
      </c>
      <c r="AT50" s="150" t="str">
        <f>IF(AT49="","",VLOOKUP(AT49,'【記載例】シフト記号表（勤務時間帯）'!$C$6:$L$47,10,FALSE))</f>
        <v/>
      </c>
      <c r="AU50" s="150" t="str">
        <f>IF(AU49="","",VLOOKUP(AU49,'【記載例】シフト記号表（勤務時間帯）'!$C$6:$L$47,10,FALSE))</f>
        <v/>
      </c>
      <c r="AV50" s="150" t="str">
        <f>IF(AV49="","",VLOOKUP(AV49,'【記載例】シフト記号表（勤務時間帯）'!$C$6:$L$47,10,FALSE))</f>
        <v/>
      </c>
      <c r="AW50" s="150" t="str">
        <f>IF(AW49="","",VLOOKUP(AW49,'【記載例】シフト記号表（勤務時間帯）'!$C$6:$L$47,10,FALSE))</f>
        <v/>
      </c>
      <c r="AX50" s="151" t="str">
        <f>IF(AX49="","",VLOOKUP(AX49,'【記載例】シフト記号表（勤務時間帯）'!$C$6:$L$47,10,FALSE))</f>
        <v/>
      </c>
      <c r="AY50" s="149" t="str">
        <f>IF(AY49="","",VLOOKUP(AY49,'【記載例】シフト記号表（勤務時間帯）'!$C$6:$L$47,10,FALSE))</f>
        <v/>
      </c>
      <c r="AZ50" s="150" t="str">
        <f>IF(AZ49="","",VLOOKUP(AZ49,'【記載例】シフト記号表（勤務時間帯）'!$C$6:$L$47,10,FALSE))</f>
        <v/>
      </c>
      <c r="BA50" s="150" t="str">
        <f>IF(BA49="","",VLOOKUP(BA49,'【記載例】シフト記号表（勤務時間帯）'!$C$6:$L$47,10,FALSE))</f>
        <v/>
      </c>
      <c r="BB50" s="335">
        <f>IF($BE$3="４週",SUM(W50:AX50),IF($BE$3="暦月",SUM(W50:BA50),""))</f>
        <v>0</v>
      </c>
      <c r="BC50" s="336"/>
      <c r="BD50" s="337">
        <f>IF($BE$3="４週",BB50/4,IF($BE$3="暦月",(BB50/($BE$8/7)),""))</f>
        <v>0</v>
      </c>
      <c r="BE50" s="336"/>
      <c r="BF50" s="332"/>
      <c r="BG50" s="333"/>
      <c r="BH50" s="333"/>
      <c r="BI50" s="333"/>
      <c r="BJ50" s="334"/>
    </row>
    <row r="51" spans="2:62" ht="20.25" customHeight="1">
      <c r="B51" s="379">
        <f>B49+1</f>
        <v>19</v>
      </c>
      <c r="C51" s="259"/>
      <c r="D51" s="260"/>
      <c r="E51" s="141"/>
      <c r="F51" s="142"/>
      <c r="G51" s="141"/>
      <c r="H51" s="142"/>
      <c r="I51" s="321"/>
      <c r="J51" s="322"/>
      <c r="K51" s="325"/>
      <c r="L51" s="326"/>
      <c r="M51" s="326"/>
      <c r="N51" s="260"/>
      <c r="O51" s="355"/>
      <c r="P51" s="356"/>
      <c r="Q51" s="356"/>
      <c r="R51" s="356"/>
      <c r="S51" s="357"/>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317"/>
      <c r="BC51" s="318"/>
      <c r="BD51" s="319"/>
      <c r="BE51" s="320"/>
      <c r="BF51" s="329"/>
      <c r="BG51" s="330"/>
      <c r="BH51" s="330"/>
      <c r="BI51" s="330"/>
      <c r="BJ51" s="331"/>
    </row>
    <row r="52" spans="2:62" ht="20.25" customHeight="1">
      <c r="B52" s="380"/>
      <c r="C52" s="261"/>
      <c r="D52" s="262"/>
      <c r="E52" s="139"/>
      <c r="F52" s="140">
        <f>C51</f>
        <v>0</v>
      </c>
      <c r="G52" s="139"/>
      <c r="H52" s="140">
        <f>I51</f>
        <v>0</v>
      </c>
      <c r="I52" s="323"/>
      <c r="J52" s="324"/>
      <c r="K52" s="327"/>
      <c r="L52" s="328"/>
      <c r="M52" s="328"/>
      <c r="N52" s="262"/>
      <c r="O52" s="355"/>
      <c r="P52" s="356"/>
      <c r="Q52" s="356"/>
      <c r="R52" s="356"/>
      <c r="S52" s="357"/>
      <c r="T52" s="171" t="s">
        <v>134</v>
      </c>
      <c r="U52" s="107"/>
      <c r="V52" s="108"/>
      <c r="W52" s="149" t="str">
        <f>IF(W51="","",VLOOKUP(W51,'【記載例】シフト記号表（勤務時間帯）'!$C$6:$L$47,10,FALSE))</f>
        <v/>
      </c>
      <c r="X52" s="150" t="str">
        <f>IF(X51="","",VLOOKUP(X51,'【記載例】シフト記号表（勤務時間帯）'!$C$6:$L$47,10,FALSE))</f>
        <v/>
      </c>
      <c r="Y52" s="150" t="str">
        <f>IF(Y51="","",VLOOKUP(Y51,'【記載例】シフト記号表（勤務時間帯）'!$C$6:$L$47,10,FALSE))</f>
        <v/>
      </c>
      <c r="Z52" s="150" t="str">
        <f>IF(Z51="","",VLOOKUP(Z51,'【記載例】シフト記号表（勤務時間帯）'!$C$6:$L$47,10,FALSE))</f>
        <v/>
      </c>
      <c r="AA52" s="150" t="str">
        <f>IF(AA51="","",VLOOKUP(AA51,'【記載例】シフト記号表（勤務時間帯）'!$C$6:$L$47,10,FALSE))</f>
        <v/>
      </c>
      <c r="AB52" s="150" t="str">
        <f>IF(AB51="","",VLOOKUP(AB51,'【記載例】シフト記号表（勤務時間帯）'!$C$6:$L$47,10,FALSE))</f>
        <v/>
      </c>
      <c r="AC52" s="151" t="str">
        <f>IF(AC51="","",VLOOKUP(AC51,'【記載例】シフト記号表（勤務時間帯）'!$C$6:$L$47,10,FALSE))</f>
        <v/>
      </c>
      <c r="AD52" s="149" t="str">
        <f>IF(AD51="","",VLOOKUP(AD51,'【記載例】シフト記号表（勤務時間帯）'!$C$6:$L$47,10,FALSE))</f>
        <v/>
      </c>
      <c r="AE52" s="150" t="str">
        <f>IF(AE51="","",VLOOKUP(AE51,'【記載例】シフト記号表（勤務時間帯）'!$C$6:$L$47,10,FALSE))</f>
        <v/>
      </c>
      <c r="AF52" s="150" t="str">
        <f>IF(AF51="","",VLOOKUP(AF51,'【記載例】シフト記号表（勤務時間帯）'!$C$6:$L$47,10,FALSE))</f>
        <v/>
      </c>
      <c r="AG52" s="150" t="str">
        <f>IF(AG51="","",VLOOKUP(AG51,'【記載例】シフト記号表（勤務時間帯）'!$C$6:$L$47,10,FALSE))</f>
        <v/>
      </c>
      <c r="AH52" s="150" t="str">
        <f>IF(AH51="","",VLOOKUP(AH51,'【記載例】シフト記号表（勤務時間帯）'!$C$6:$L$47,10,FALSE))</f>
        <v/>
      </c>
      <c r="AI52" s="150" t="str">
        <f>IF(AI51="","",VLOOKUP(AI51,'【記載例】シフト記号表（勤務時間帯）'!$C$6:$L$47,10,FALSE))</f>
        <v/>
      </c>
      <c r="AJ52" s="151" t="str">
        <f>IF(AJ51="","",VLOOKUP(AJ51,'【記載例】シフト記号表（勤務時間帯）'!$C$6:$L$47,10,FALSE))</f>
        <v/>
      </c>
      <c r="AK52" s="149" t="str">
        <f>IF(AK51="","",VLOOKUP(AK51,'【記載例】シフト記号表（勤務時間帯）'!$C$6:$L$47,10,FALSE))</f>
        <v/>
      </c>
      <c r="AL52" s="150" t="str">
        <f>IF(AL51="","",VLOOKUP(AL51,'【記載例】シフト記号表（勤務時間帯）'!$C$6:$L$47,10,FALSE))</f>
        <v/>
      </c>
      <c r="AM52" s="150" t="str">
        <f>IF(AM51="","",VLOOKUP(AM51,'【記載例】シフト記号表（勤務時間帯）'!$C$6:$L$47,10,FALSE))</f>
        <v/>
      </c>
      <c r="AN52" s="150" t="str">
        <f>IF(AN51="","",VLOOKUP(AN51,'【記載例】シフト記号表（勤務時間帯）'!$C$6:$L$47,10,FALSE))</f>
        <v/>
      </c>
      <c r="AO52" s="150" t="str">
        <f>IF(AO51="","",VLOOKUP(AO51,'【記載例】シフト記号表（勤務時間帯）'!$C$6:$L$47,10,FALSE))</f>
        <v/>
      </c>
      <c r="AP52" s="150" t="str">
        <f>IF(AP51="","",VLOOKUP(AP51,'【記載例】シフト記号表（勤務時間帯）'!$C$6:$L$47,10,FALSE))</f>
        <v/>
      </c>
      <c r="AQ52" s="151" t="str">
        <f>IF(AQ51="","",VLOOKUP(AQ51,'【記載例】シフト記号表（勤務時間帯）'!$C$6:$L$47,10,FALSE))</f>
        <v/>
      </c>
      <c r="AR52" s="149" t="str">
        <f>IF(AR51="","",VLOOKUP(AR51,'【記載例】シフト記号表（勤務時間帯）'!$C$6:$L$47,10,FALSE))</f>
        <v/>
      </c>
      <c r="AS52" s="150" t="str">
        <f>IF(AS51="","",VLOOKUP(AS51,'【記載例】シフト記号表（勤務時間帯）'!$C$6:$L$47,10,FALSE))</f>
        <v/>
      </c>
      <c r="AT52" s="150" t="str">
        <f>IF(AT51="","",VLOOKUP(AT51,'【記載例】シフト記号表（勤務時間帯）'!$C$6:$L$47,10,FALSE))</f>
        <v/>
      </c>
      <c r="AU52" s="150" t="str">
        <f>IF(AU51="","",VLOOKUP(AU51,'【記載例】シフト記号表（勤務時間帯）'!$C$6:$L$47,10,FALSE))</f>
        <v/>
      </c>
      <c r="AV52" s="150" t="str">
        <f>IF(AV51="","",VLOOKUP(AV51,'【記載例】シフト記号表（勤務時間帯）'!$C$6:$L$47,10,FALSE))</f>
        <v/>
      </c>
      <c r="AW52" s="150" t="str">
        <f>IF(AW51="","",VLOOKUP(AW51,'【記載例】シフト記号表（勤務時間帯）'!$C$6:$L$47,10,FALSE))</f>
        <v/>
      </c>
      <c r="AX52" s="151" t="str">
        <f>IF(AX51="","",VLOOKUP(AX51,'【記載例】シフト記号表（勤務時間帯）'!$C$6:$L$47,10,FALSE))</f>
        <v/>
      </c>
      <c r="AY52" s="149" t="str">
        <f>IF(AY51="","",VLOOKUP(AY51,'【記載例】シフト記号表（勤務時間帯）'!$C$6:$L$47,10,FALSE))</f>
        <v/>
      </c>
      <c r="AZ52" s="150" t="str">
        <f>IF(AZ51="","",VLOOKUP(AZ51,'【記載例】シフト記号表（勤務時間帯）'!$C$6:$L$47,10,FALSE))</f>
        <v/>
      </c>
      <c r="BA52" s="150" t="str">
        <f>IF(BA51="","",VLOOKUP(BA51,'【記載例】シフト記号表（勤務時間帯）'!$C$6:$L$47,10,FALSE))</f>
        <v/>
      </c>
      <c r="BB52" s="335">
        <f>IF($BE$3="４週",SUM(W52:AX52),IF($BE$3="暦月",SUM(W52:BA52),""))</f>
        <v>0</v>
      </c>
      <c r="BC52" s="336"/>
      <c r="BD52" s="337">
        <f>IF($BE$3="４週",BB52/4,IF($BE$3="暦月",(BB52/($BE$8/7)),""))</f>
        <v>0</v>
      </c>
      <c r="BE52" s="336"/>
      <c r="BF52" s="332"/>
      <c r="BG52" s="333"/>
      <c r="BH52" s="333"/>
      <c r="BI52" s="333"/>
      <c r="BJ52" s="334"/>
    </row>
    <row r="53" spans="2:62" ht="20.25" customHeight="1">
      <c r="B53" s="379">
        <f>B51+1</f>
        <v>20</v>
      </c>
      <c r="C53" s="259"/>
      <c r="D53" s="260"/>
      <c r="E53" s="141"/>
      <c r="F53" s="142"/>
      <c r="G53" s="141"/>
      <c r="H53" s="142"/>
      <c r="I53" s="321"/>
      <c r="J53" s="322"/>
      <c r="K53" s="325"/>
      <c r="L53" s="326"/>
      <c r="M53" s="326"/>
      <c r="N53" s="260"/>
      <c r="O53" s="355"/>
      <c r="P53" s="356"/>
      <c r="Q53" s="356"/>
      <c r="R53" s="356"/>
      <c r="S53" s="357"/>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317"/>
      <c r="BC53" s="318"/>
      <c r="BD53" s="319"/>
      <c r="BE53" s="320"/>
      <c r="BF53" s="329"/>
      <c r="BG53" s="330"/>
      <c r="BH53" s="330"/>
      <c r="BI53" s="330"/>
      <c r="BJ53" s="331"/>
    </row>
    <row r="54" spans="2:62" ht="20.25" customHeight="1">
      <c r="B54" s="380"/>
      <c r="C54" s="261"/>
      <c r="D54" s="262"/>
      <c r="E54" s="139"/>
      <c r="F54" s="140">
        <f>C53</f>
        <v>0</v>
      </c>
      <c r="G54" s="139"/>
      <c r="H54" s="140">
        <f>I53</f>
        <v>0</v>
      </c>
      <c r="I54" s="323"/>
      <c r="J54" s="324"/>
      <c r="K54" s="327"/>
      <c r="L54" s="328"/>
      <c r="M54" s="328"/>
      <c r="N54" s="262"/>
      <c r="O54" s="355"/>
      <c r="P54" s="356"/>
      <c r="Q54" s="356"/>
      <c r="R54" s="356"/>
      <c r="S54" s="357"/>
      <c r="T54" s="171" t="s">
        <v>134</v>
      </c>
      <c r="U54" s="114"/>
      <c r="V54" s="172"/>
      <c r="W54" s="149" t="str">
        <f>IF(W53="","",VLOOKUP(W53,'【記載例】シフト記号表（勤務時間帯）'!$C$6:$L$47,10,FALSE))</f>
        <v/>
      </c>
      <c r="X54" s="150" t="str">
        <f>IF(X53="","",VLOOKUP(X53,'【記載例】シフト記号表（勤務時間帯）'!$C$6:$L$47,10,FALSE))</f>
        <v/>
      </c>
      <c r="Y54" s="150" t="str">
        <f>IF(Y53="","",VLOOKUP(Y53,'【記載例】シフト記号表（勤務時間帯）'!$C$6:$L$47,10,FALSE))</f>
        <v/>
      </c>
      <c r="Z54" s="150" t="str">
        <f>IF(Z53="","",VLOOKUP(Z53,'【記載例】シフト記号表（勤務時間帯）'!$C$6:$L$47,10,FALSE))</f>
        <v/>
      </c>
      <c r="AA54" s="150" t="str">
        <f>IF(AA53="","",VLOOKUP(AA53,'【記載例】シフト記号表（勤務時間帯）'!$C$6:$L$47,10,FALSE))</f>
        <v/>
      </c>
      <c r="AB54" s="150" t="str">
        <f>IF(AB53="","",VLOOKUP(AB53,'【記載例】シフト記号表（勤務時間帯）'!$C$6:$L$47,10,FALSE))</f>
        <v/>
      </c>
      <c r="AC54" s="151" t="str">
        <f>IF(AC53="","",VLOOKUP(AC53,'【記載例】シフト記号表（勤務時間帯）'!$C$6:$L$47,10,FALSE))</f>
        <v/>
      </c>
      <c r="AD54" s="149" t="str">
        <f>IF(AD53="","",VLOOKUP(AD53,'【記載例】シフト記号表（勤務時間帯）'!$C$6:$L$47,10,FALSE))</f>
        <v/>
      </c>
      <c r="AE54" s="150" t="str">
        <f>IF(AE53="","",VLOOKUP(AE53,'【記載例】シフト記号表（勤務時間帯）'!$C$6:$L$47,10,FALSE))</f>
        <v/>
      </c>
      <c r="AF54" s="150" t="str">
        <f>IF(AF53="","",VLOOKUP(AF53,'【記載例】シフト記号表（勤務時間帯）'!$C$6:$L$47,10,FALSE))</f>
        <v/>
      </c>
      <c r="AG54" s="150" t="str">
        <f>IF(AG53="","",VLOOKUP(AG53,'【記載例】シフト記号表（勤務時間帯）'!$C$6:$L$47,10,FALSE))</f>
        <v/>
      </c>
      <c r="AH54" s="150" t="str">
        <f>IF(AH53="","",VLOOKUP(AH53,'【記載例】シフト記号表（勤務時間帯）'!$C$6:$L$47,10,FALSE))</f>
        <v/>
      </c>
      <c r="AI54" s="150" t="str">
        <f>IF(AI53="","",VLOOKUP(AI53,'【記載例】シフト記号表（勤務時間帯）'!$C$6:$L$47,10,FALSE))</f>
        <v/>
      </c>
      <c r="AJ54" s="151" t="str">
        <f>IF(AJ53="","",VLOOKUP(AJ53,'【記載例】シフト記号表（勤務時間帯）'!$C$6:$L$47,10,FALSE))</f>
        <v/>
      </c>
      <c r="AK54" s="149" t="str">
        <f>IF(AK53="","",VLOOKUP(AK53,'【記載例】シフト記号表（勤務時間帯）'!$C$6:$L$47,10,FALSE))</f>
        <v/>
      </c>
      <c r="AL54" s="150" t="str">
        <f>IF(AL53="","",VLOOKUP(AL53,'【記載例】シフト記号表（勤務時間帯）'!$C$6:$L$47,10,FALSE))</f>
        <v/>
      </c>
      <c r="AM54" s="150" t="str">
        <f>IF(AM53="","",VLOOKUP(AM53,'【記載例】シフト記号表（勤務時間帯）'!$C$6:$L$47,10,FALSE))</f>
        <v/>
      </c>
      <c r="AN54" s="150" t="str">
        <f>IF(AN53="","",VLOOKUP(AN53,'【記載例】シフト記号表（勤務時間帯）'!$C$6:$L$47,10,FALSE))</f>
        <v/>
      </c>
      <c r="AO54" s="150" t="str">
        <f>IF(AO53="","",VLOOKUP(AO53,'【記載例】シフト記号表（勤務時間帯）'!$C$6:$L$47,10,FALSE))</f>
        <v/>
      </c>
      <c r="AP54" s="150" t="str">
        <f>IF(AP53="","",VLOOKUP(AP53,'【記載例】シフト記号表（勤務時間帯）'!$C$6:$L$47,10,FALSE))</f>
        <v/>
      </c>
      <c r="AQ54" s="151" t="str">
        <f>IF(AQ53="","",VLOOKUP(AQ53,'【記載例】シフト記号表（勤務時間帯）'!$C$6:$L$47,10,FALSE))</f>
        <v/>
      </c>
      <c r="AR54" s="149" t="str">
        <f>IF(AR53="","",VLOOKUP(AR53,'【記載例】シフト記号表（勤務時間帯）'!$C$6:$L$47,10,FALSE))</f>
        <v/>
      </c>
      <c r="AS54" s="150" t="str">
        <f>IF(AS53="","",VLOOKUP(AS53,'【記載例】シフト記号表（勤務時間帯）'!$C$6:$L$47,10,FALSE))</f>
        <v/>
      </c>
      <c r="AT54" s="150" t="str">
        <f>IF(AT53="","",VLOOKUP(AT53,'【記載例】シフト記号表（勤務時間帯）'!$C$6:$L$47,10,FALSE))</f>
        <v/>
      </c>
      <c r="AU54" s="150" t="str">
        <f>IF(AU53="","",VLOOKUP(AU53,'【記載例】シフト記号表（勤務時間帯）'!$C$6:$L$47,10,FALSE))</f>
        <v/>
      </c>
      <c r="AV54" s="150" t="str">
        <f>IF(AV53="","",VLOOKUP(AV53,'【記載例】シフト記号表（勤務時間帯）'!$C$6:$L$47,10,FALSE))</f>
        <v/>
      </c>
      <c r="AW54" s="150" t="str">
        <f>IF(AW53="","",VLOOKUP(AW53,'【記載例】シフト記号表（勤務時間帯）'!$C$6:$L$47,10,FALSE))</f>
        <v/>
      </c>
      <c r="AX54" s="151" t="str">
        <f>IF(AX53="","",VLOOKUP(AX53,'【記載例】シフト記号表（勤務時間帯）'!$C$6:$L$47,10,FALSE))</f>
        <v/>
      </c>
      <c r="AY54" s="149" t="str">
        <f>IF(AY53="","",VLOOKUP(AY53,'【記載例】シフト記号表（勤務時間帯）'!$C$6:$L$47,10,FALSE))</f>
        <v/>
      </c>
      <c r="AZ54" s="150" t="str">
        <f>IF(AZ53="","",VLOOKUP(AZ53,'【記載例】シフト記号表（勤務時間帯）'!$C$6:$L$47,10,FALSE))</f>
        <v/>
      </c>
      <c r="BA54" s="150" t="str">
        <f>IF(BA53="","",VLOOKUP(BA53,'【記載例】シフト記号表（勤務時間帯）'!$C$6:$L$47,10,FALSE))</f>
        <v/>
      </c>
      <c r="BB54" s="335">
        <f>IF($BE$3="４週",SUM(W54:AX54),IF($BE$3="暦月",SUM(W54:BA54),""))</f>
        <v>0</v>
      </c>
      <c r="BC54" s="336"/>
      <c r="BD54" s="337">
        <f>IF($BE$3="４週",BB54/4,IF($BE$3="暦月",(BB54/($BE$8/7)),""))</f>
        <v>0</v>
      </c>
      <c r="BE54" s="336"/>
      <c r="BF54" s="332"/>
      <c r="BG54" s="333"/>
      <c r="BH54" s="333"/>
      <c r="BI54" s="333"/>
      <c r="BJ54" s="334"/>
    </row>
    <row r="55" spans="2:62" ht="20.25" customHeight="1">
      <c r="B55" s="379">
        <f>B53+1</f>
        <v>21</v>
      </c>
      <c r="C55" s="259"/>
      <c r="D55" s="260"/>
      <c r="E55" s="139"/>
      <c r="F55" s="140"/>
      <c r="G55" s="139"/>
      <c r="H55" s="140"/>
      <c r="I55" s="321"/>
      <c r="J55" s="322"/>
      <c r="K55" s="325"/>
      <c r="L55" s="326"/>
      <c r="M55" s="326"/>
      <c r="N55" s="260"/>
      <c r="O55" s="355"/>
      <c r="P55" s="356"/>
      <c r="Q55" s="356"/>
      <c r="R55" s="356"/>
      <c r="S55" s="357"/>
      <c r="T55" s="170" t="s">
        <v>18</v>
      </c>
      <c r="U55" s="112"/>
      <c r="V55" s="113"/>
      <c r="W55" s="99"/>
      <c r="X55" s="100"/>
      <c r="Y55" s="100"/>
      <c r="Z55" s="100"/>
      <c r="AA55" s="100"/>
      <c r="AB55" s="100"/>
      <c r="AC55" s="101"/>
      <c r="AD55" s="99"/>
      <c r="AE55" s="100"/>
      <c r="AF55" s="100"/>
      <c r="AG55" s="100"/>
      <c r="AH55" s="100"/>
      <c r="AI55" s="100"/>
      <c r="AJ55" s="101"/>
      <c r="AK55" s="99"/>
      <c r="AL55" s="100"/>
      <c r="AM55" s="100"/>
      <c r="AN55" s="100"/>
      <c r="AO55" s="100"/>
      <c r="AP55" s="100"/>
      <c r="AQ55" s="101"/>
      <c r="AR55" s="99"/>
      <c r="AS55" s="100"/>
      <c r="AT55" s="100"/>
      <c r="AU55" s="100"/>
      <c r="AV55" s="100"/>
      <c r="AW55" s="100"/>
      <c r="AX55" s="101"/>
      <c r="AY55" s="99"/>
      <c r="AZ55" s="100"/>
      <c r="BA55" s="102"/>
      <c r="BB55" s="317"/>
      <c r="BC55" s="318"/>
      <c r="BD55" s="319"/>
      <c r="BE55" s="320"/>
      <c r="BF55" s="329"/>
      <c r="BG55" s="330"/>
      <c r="BH55" s="330"/>
      <c r="BI55" s="330"/>
      <c r="BJ55" s="331"/>
    </row>
    <row r="56" spans="2:62" ht="20.25" customHeight="1">
      <c r="B56" s="380"/>
      <c r="C56" s="261"/>
      <c r="D56" s="262"/>
      <c r="E56" s="139"/>
      <c r="F56" s="140">
        <f>C55</f>
        <v>0</v>
      </c>
      <c r="G56" s="139"/>
      <c r="H56" s="140">
        <f>I55</f>
        <v>0</v>
      </c>
      <c r="I56" s="323"/>
      <c r="J56" s="324"/>
      <c r="K56" s="327"/>
      <c r="L56" s="328"/>
      <c r="M56" s="328"/>
      <c r="N56" s="262"/>
      <c r="O56" s="355"/>
      <c r="P56" s="356"/>
      <c r="Q56" s="356"/>
      <c r="R56" s="356"/>
      <c r="S56" s="357"/>
      <c r="T56" s="171" t="s">
        <v>134</v>
      </c>
      <c r="U56" s="114"/>
      <c r="V56" s="172"/>
      <c r="W56" s="149" t="str">
        <f>IF(W55="","",VLOOKUP(W55,'【記載例】シフト記号表（勤務時間帯）'!$C$6:$L$47,10,FALSE))</f>
        <v/>
      </c>
      <c r="X56" s="150" t="str">
        <f>IF(X55="","",VLOOKUP(X55,'【記載例】シフト記号表（勤務時間帯）'!$C$6:$L$47,10,FALSE))</f>
        <v/>
      </c>
      <c r="Y56" s="150" t="str">
        <f>IF(Y55="","",VLOOKUP(Y55,'【記載例】シフト記号表（勤務時間帯）'!$C$6:$L$47,10,FALSE))</f>
        <v/>
      </c>
      <c r="Z56" s="150" t="str">
        <f>IF(Z55="","",VLOOKUP(Z55,'【記載例】シフト記号表（勤務時間帯）'!$C$6:$L$47,10,FALSE))</f>
        <v/>
      </c>
      <c r="AA56" s="150" t="str">
        <f>IF(AA55="","",VLOOKUP(AA55,'【記載例】シフト記号表（勤務時間帯）'!$C$6:$L$47,10,FALSE))</f>
        <v/>
      </c>
      <c r="AB56" s="150" t="str">
        <f>IF(AB55="","",VLOOKUP(AB55,'【記載例】シフト記号表（勤務時間帯）'!$C$6:$L$47,10,FALSE))</f>
        <v/>
      </c>
      <c r="AC56" s="151" t="str">
        <f>IF(AC55="","",VLOOKUP(AC55,'【記載例】シフト記号表（勤務時間帯）'!$C$6:$L$47,10,FALSE))</f>
        <v/>
      </c>
      <c r="AD56" s="149" t="str">
        <f>IF(AD55="","",VLOOKUP(AD55,'【記載例】シフト記号表（勤務時間帯）'!$C$6:$L$47,10,FALSE))</f>
        <v/>
      </c>
      <c r="AE56" s="150" t="str">
        <f>IF(AE55="","",VLOOKUP(AE55,'【記載例】シフト記号表（勤務時間帯）'!$C$6:$L$47,10,FALSE))</f>
        <v/>
      </c>
      <c r="AF56" s="150" t="str">
        <f>IF(AF55="","",VLOOKUP(AF55,'【記載例】シフト記号表（勤務時間帯）'!$C$6:$L$47,10,FALSE))</f>
        <v/>
      </c>
      <c r="AG56" s="150" t="str">
        <f>IF(AG55="","",VLOOKUP(AG55,'【記載例】シフト記号表（勤務時間帯）'!$C$6:$L$47,10,FALSE))</f>
        <v/>
      </c>
      <c r="AH56" s="150" t="str">
        <f>IF(AH55="","",VLOOKUP(AH55,'【記載例】シフト記号表（勤務時間帯）'!$C$6:$L$47,10,FALSE))</f>
        <v/>
      </c>
      <c r="AI56" s="150" t="str">
        <f>IF(AI55="","",VLOOKUP(AI55,'【記載例】シフト記号表（勤務時間帯）'!$C$6:$L$47,10,FALSE))</f>
        <v/>
      </c>
      <c r="AJ56" s="151" t="str">
        <f>IF(AJ55="","",VLOOKUP(AJ55,'【記載例】シフト記号表（勤務時間帯）'!$C$6:$L$47,10,FALSE))</f>
        <v/>
      </c>
      <c r="AK56" s="149" t="str">
        <f>IF(AK55="","",VLOOKUP(AK55,'【記載例】シフト記号表（勤務時間帯）'!$C$6:$L$47,10,FALSE))</f>
        <v/>
      </c>
      <c r="AL56" s="150" t="str">
        <f>IF(AL55="","",VLOOKUP(AL55,'【記載例】シフト記号表（勤務時間帯）'!$C$6:$L$47,10,FALSE))</f>
        <v/>
      </c>
      <c r="AM56" s="150" t="str">
        <f>IF(AM55="","",VLOOKUP(AM55,'【記載例】シフト記号表（勤務時間帯）'!$C$6:$L$47,10,FALSE))</f>
        <v/>
      </c>
      <c r="AN56" s="150" t="str">
        <f>IF(AN55="","",VLOOKUP(AN55,'【記載例】シフト記号表（勤務時間帯）'!$C$6:$L$47,10,FALSE))</f>
        <v/>
      </c>
      <c r="AO56" s="150" t="str">
        <f>IF(AO55="","",VLOOKUP(AO55,'【記載例】シフト記号表（勤務時間帯）'!$C$6:$L$47,10,FALSE))</f>
        <v/>
      </c>
      <c r="AP56" s="150" t="str">
        <f>IF(AP55="","",VLOOKUP(AP55,'【記載例】シフト記号表（勤務時間帯）'!$C$6:$L$47,10,FALSE))</f>
        <v/>
      </c>
      <c r="AQ56" s="151" t="str">
        <f>IF(AQ55="","",VLOOKUP(AQ55,'【記載例】シフト記号表（勤務時間帯）'!$C$6:$L$47,10,FALSE))</f>
        <v/>
      </c>
      <c r="AR56" s="149" t="str">
        <f>IF(AR55="","",VLOOKUP(AR55,'【記載例】シフト記号表（勤務時間帯）'!$C$6:$L$47,10,FALSE))</f>
        <v/>
      </c>
      <c r="AS56" s="150" t="str">
        <f>IF(AS55="","",VLOOKUP(AS55,'【記載例】シフト記号表（勤務時間帯）'!$C$6:$L$47,10,FALSE))</f>
        <v/>
      </c>
      <c r="AT56" s="150" t="str">
        <f>IF(AT55="","",VLOOKUP(AT55,'【記載例】シフト記号表（勤務時間帯）'!$C$6:$L$47,10,FALSE))</f>
        <v/>
      </c>
      <c r="AU56" s="150" t="str">
        <f>IF(AU55="","",VLOOKUP(AU55,'【記載例】シフト記号表（勤務時間帯）'!$C$6:$L$47,10,FALSE))</f>
        <v/>
      </c>
      <c r="AV56" s="150" t="str">
        <f>IF(AV55="","",VLOOKUP(AV55,'【記載例】シフト記号表（勤務時間帯）'!$C$6:$L$47,10,FALSE))</f>
        <v/>
      </c>
      <c r="AW56" s="150" t="str">
        <f>IF(AW55="","",VLOOKUP(AW55,'【記載例】シフト記号表（勤務時間帯）'!$C$6:$L$47,10,FALSE))</f>
        <v/>
      </c>
      <c r="AX56" s="151" t="str">
        <f>IF(AX55="","",VLOOKUP(AX55,'【記載例】シフト記号表（勤務時間帯）'!$C$6:$L$47,10,FALSE))</f>
        <v/>
      </c>
      <c r="AY56" s="149" t="str">
        <f>IF(AY55="","",VLOOKUP(AY55,'【記載例】シフト記号表（勤務時間帯）'!$C$6:$L$47,10,FALSE))</f>
        <v/>
      </c>
      <c r="AZ56" s="150" t="str">
        <f>IF(AZ55="","",VLOOKUP(AZ55,'【記載例】シフト記号表（勤務時間帯）'!$C$6:$L$47,10,FALSE))</f>
        <v/>
      </c>
      <c r="BA56" s="150" t="str">
        <f>IF(BA55="","",VLOOKUP(BA55,'【記載例】シフト記号表（勤務時間帯）'!$C$6:$L$47,10,FALSE))</f>
        <v/>
      </c>
      <c r="BB56" s="335">
        <f>IF($BE$3="４週",SUM(W56:AX56),IF($BE$3="暦月",SUM(W56:BA56),""))</f>
        <v>0</v>
      </c>
      <c r="BC56" s="336"/>
      <c r="BD56" s="337">
        <f>IF($BE$3="４週",BB56/4,IF($BE$3="暦月",(BB56/($BE$8/7)),""))</f>
        <v>0</v>
      </c>
      <c r="BE56" s="336"/>
      <c r="BF56" s="332"/>
      <c r="BG56" s="333"/>
      <c r="BH56" s="333"/>
      <c r="BI56" s="333"/>
      <c r="BJ56" s="334"/>
    </row>
    <row r="57" spans="2:62" ht="20.25" customHeight="1">
      <c r="B57" s="379">
        <f>B55+1</f>
        <v>22</v>
      </c>
      <c r="C57" s="259"/>
      <c r="D57" s="260"/>
      <c r="E57" s="139"/>
      <c r="F57" s="140"/>
      <c r="G57" s="139"/>
      <c r="H57" s="140"/>
      <c r="I57" s="321"/>
      <c r="J57" s="322"/>
      <c r="K57" s="325"/>
      <c r="L57" s="326"/>
      <c r="M57" s="326"/>
      <c r="N57" s="260"/>
      <c r="O57" s="355"/>
      <c r="P57" s="356"/>
      <c r="Q57" s="356"/>
      <c r="R57" s="356"/>
      <c r="S57" s="357"/>
      <c r="T57" s="170" t="s">
        <v>18</v>
      </c>
      <c r="U57" s="112"/>
      <c r="V57" s="113"/>
      <c r="W57" s="99"/>
      <c r="X57" s="100"/>
      <c r="Y57" s="100"/>
      <c r="Z57" s="100"/>
      <c r="AA57" s="100"/>
      <c r="AB57" s="100"/>
      <c r="AC57" s="101"/>
      <c r="AD57" s="99"/>
      <c r="AE57" s="100"/>
      <c r="AF57" s="100"/>
      <c r="AG57" s="100"/>
      <c r="AH57" s="100"/>
      <c r="AI57" s="100"/>
      <c r="AJ57" s="101"/>
      <c r="AK57" s="99"/>
      <c r="AL57" s="100"/>
      <c r="AM57" s="100"/>
      <c r="AN57" s="100"/>
      <c r="AO57" s="100"/>
      <c r="AP57" s="100"/>
      <c r="AQ57" s="101"/>
      <c r="AR57" s="99"/>
      <c r="AS57" s="100"/>
      <c r="AT57" s="100"/>
      <c r="AU57" s="100"/>
      <c r="AV57" s="100"/>
      <c r="AW57" s="100"/>
      <c r="AX57" s="101"/>
      <c r="AY57" s="99"/>
      <c r="AZ57" s="100"/>
      <c r="BA57" s="102"/>
      <c r="BB57" s="317"/>
      <c r="BC57" s="318"/>
      <c r="BD57" s="319"/>
      <c r="BE57" s="320"/>
      <c r="BF57" s="329"/>
      <c r="BG57" s="330"/>
      <c r="BH57" s="330"/>
      <c r="BI57" s="330"/>
      <c r="BJ57" s="331"/>
    </row>
    <row r="58" spans="2:62" ht="20.25" customHeight="1">
      <c r="B58" s="380"/>
      <c r="C58" s="261"/>
      <c r="D58" s="262"/>
      <c r="E58" s="139"/>
      <c r="F58" s="140">
        <f>C57</f>
        <v>0</v>
      </c>
      <c r="G58" s="139"/>
      <c r="H58" s="140">
        <f>I57</f>
        <v>0</v>
      </c>
      <c r="I58" s="323"/>
      <c r="J58" s="324"/>
      <c r="K58" s="327"/>
      <c r="L58" s="328"/>
      <c r="M58" s="328"/>
      <c r="N58" s="262"/>
      <c r="O58" s="355"/>
      <c r="P58" s="356"/>
      <c r="Q58" s="356"/>
      <c r="R58" s="356"/>
      <c r="S58" s="357"/>
      <c r="T58" s="171" t="s">
        <v>134</v>
      </c>
      <c r="U58" s="114"/>
      <c r="V58" s="172"/>
      <c r="W58" s="149" t="str">
        <f>IF(W57="","",VLOOKUP(W57,'【記載例】シフト記号表（勤務時間帯）'!$C$6:$L$47,10,FALSE))</f>
        <v/>
      </c>
      <c r="X58" s="150" t="str">
        <f>IF(X57="","",VLOOKUP(X57,'【記載例】シフト記号表（勤務時間帯）'!$C$6:$L$47,10,FALSE))</f>
        <v/>
      </c>
      <c r="Y58" s="150" t="str">
        <f>IF(Y57="","",VLOOKUP(Y57,'【記載例】シフト記号表（勤務時間帯）'!$C$6:$L$47,10,FALSE))</f>
        <v/>
      </c>
      <c r="Z58" s="150" t="str">
        <f>IF(Z57="","",VLOOKUP(Z57,'【記載例】シフト記号表（勤務時間帯）'!$C$6:$L$47,10,FALSE))</f>
        <v/>
      </c>
      <c r="AA58" s="150" t="str">
        <f>IF(AA57="","",VLOOKUP(AA57,'【記載例】シフト記号表（勤務時間帯）'!$C$6:$L$47,10,FALSE))</f>
        <v/>
      </c>
      <c r="AB58" s="150" t="str">
        <f>IF(AB57="","",VLOOKUP(AB57,'【記載例】シフト記号表（勤務時間帯）'!$C$6:$L$47,10,FALSE))</f>
        <v/>
      </c>
      <c r="AC58" s="151" t="str">
        <f>IF(AC57="","",VLOOKUP(AC57,'【記載例】シフト記号表（勤務時間帯）'!$C$6:$L$47,10,FALSE))</f>
        <v/>
      </c>
      <c r="AD58" s="149" t="str">
        <f>IF(AD57="","",VLOOKUP(AD57,'【記載例】シフト記号表（勤務時間帯）'!$C$6:$L$47,10,FALSE))</f>
        <v/>
      </c>
      <c r="AE58" s="150" t="str">
        <f>IF(AE57="","",VLOOKUP(AE57,'【記載例】シフト記号表（勤務時間帯）'!$C$6:$L$47,10,FALSE))</f>
        <v/>
      </c>
      <c r="AF58" s="150" t="str">
        <f>IF(AF57="","",VLOOKUP(AF57,'【記載例】シフト記号表（勤務時間帯）'!$C$6:$L$47,10,FALSE))</f>
        <v/>
      </c>
      <c r="AG58" s="150" t="str">
        <f>IF(AG57="","",VLOOKUP(AG57,'【記載例】シフト記号表（勤務時間帯）'!$C$6:$L$47,10,FALSE))</f>
        <v/>
      </c>
      <c r="AH58" s="150" t="str">
        <f>IF(AH57="","",VLOOKUP(AH57,'【記載例】シフト記号表（勤務時間帯）'!$C$6:$L$47,10,FALSE))</f>
        <v/>
      </c>
      <c r="AI58" s="150" t="str">
        <f>IF(AI57="","",VLOOKUP(AI57,'【記載例】シフト記号表（勤務時間帯）'!$C$6:$L$47,10,FALSE))</f>
        <v/>
      </c>
      <c r="AJ58" s="151" t="str">
        <f>IF(AJ57="","",VLOOKUP(AJ57,'【記載例】シフト記号表（勤務時間帯）'!$C$6:$L$47,10,FALSE))</f>
        <v/>
      </c>
      <c r="AK58" s="149" t="str">
        <f>IF(AK57="","",VLOOKUP(AK57,'【記載例】シフト記号表（勤務時間帯）'!$C$6:$L$47,10,FALSE))</f>
        <v/>
      </c>
      <c r="AL58" s="150" t="str">
        <f>IF(AL57="","",VLOOKUP(AL57,'【記載例】シフト記号表（勤務時間帯）'!$C$6:$L$47,10,FALSE))</f>
        <v/>
      </c>
      <c r="AM58" s="150" t="str">
        <f>IF(AM57="","",VLOOKUP(AM57,'【記載例】シフト記号表（勤務時間帯）'!$C$6:$L$47,10,FALSE))</f>
        <v/>
      </c>
      <c r="AN58" s="150" t="str">
        <f>IF(AN57="","",VLOOKUP(AN57,'【記載例】シフト記号表（勤務時間帯）'!$C$6:$L$47,10,FALSE))</f>
        <v/>
      </c>
      <c r="AO58" s="150" t="str">
        <f>IF(AO57="","",VLOOKUP(AO57,'【記載例】シフト記号表（勤務時間帯）'!$C$6:$L$47,10,FALSE))</f>
        <v/>
      </c>
      <c r="AP58" s="150" t="str">
        <f>IF(AP57="","",VLOOKUP(AP57,'【記載例】シフト記号表（勤務時間帯）'!$C$6:$L$47,10,FALSE))</f>
        <v/>
      </c>
      <c r="AQ58" s="151" t="str">
        <f>IF(AQ57="","",VLOOKUP(AQ57,'【記載例】シフト記号表（勤務時間帯）'!$C$6:$L$47,10,FALSE))</f>
        <v/>
      </c>
      <c r="AR58" s="149" t="str">
        <f>IF(AR57="","",VLOOKUP(AR57,'【記載例】シフト記号表（勤務時間帯）'!$C$6:$L$47,10,FALSE))</f>
        <v/>
      </c>
      <c r="AS58" s="150" t="str">
        <f>IF(AS57="","",VLOOKUP(AS57,'【記載例】シフト記号表（勤務時間帯）'!$C$6:$L$47,10,FALSE))</f>
        <v/>
      </c>
      <c r="AT58" s="150" t="str">
        <f>IF(AT57="","",VLOOKUP(AT57,'【記載例】シフト記号表（勤務時間帯）'!$C$6:$L$47,10,FALSE))</f>
        <v/>
      </c>
      <c r="AU58" s="150" t="str">
        <f>IF(AU57="","",VLOOKUP(AU57,'【記載例】シフト記号表（勤務時間帯）'!$C$6:$L$47,10,FALSE))</f>
        <v/>
      </c>
      <c r="AV58" s="150" t="str">
        <f>IF(AV57="","",VLOOKUP(AV57,'【記載例】シフト記号表（勤務時間帯）'!$C$6:$L$47,10,FALSE))</f>
        <v/>
      </c>
      <c r="AW58" s="150" t="str">
        <f>IF(AW57="","",VLOOKUP(AW57,'【記載例】シフト記号表（勤務時間帯）'!$C$6:$L$47,10,FALSE))</f>
        <v/>
      </c>
      <c r="AX58" s="151" t="str">
        <f>IF(AX57="","",VLOOKUP(AX57,'【記載例】シフト記号表（勤務時間帯）'!$C$6:$L$47,10,FALSE))</f>
        <v/>
      </c>
      <c r="AY58" s="149" t="str">
        <f>IF(AY57="","",VLOOKUP(AY57,'【記載例】シフト記号表（勤務時間帯）'!$C$6:$L$47,10,FALSE))</f>
        <v/>
      </c>
      <c r="AZ58" s="150" t="str">
        <f>IF(AZ57="","",VLOOKUP(AZ57,'【記載例】シフト記号表（勤務時間帯）'!$C$6:$L$47,10,FALSE))</f>
        <v/>
      </c>
      <c r="BA58" s="150" t="str">
        <f>IF(BA57="","",VLOOKUP(BA57,'【記載例】シフト記号表（勤務時間帯）'!$C$6:$L$47,10,FALSE))</f>
        <v/>
      </c>
      <c r="BB58" s="335">
        <f>IF($BE$3="４週",SUM(W58:AX58),IF($BE$3="暦月",SUM(W58:BA58),""))</f>
        <v>0</v>
      </c>
      <c r="BC58" s="336"/>
      <c r="BD58" s="337">
        <f>IF($BE$3="４週",BB58/4,IF($BE$3="暦月",(BB58/($BE$8/7)),""))</f>
        <v>0</v>
      </c>
      <c r="BE58" s="336"/>
      <c r="BF58" s="332"/>
      <c r="BG58" s="333"/>
      <c r="BH58" s="333"/>
      <c r="BI58" s="333"/>
      <c r="BJ58" s="334"/>
    </row>
    <row r="59" spans="2:62" ht="20.25" customHeight="1">
      <c r="B59" s="379">
        <f>B57+1</f>
        <v>23</v>
      </c>
      <c r="C59" s="259"/>
      <c r="D59" s="260"/>
      <c r="E59" s="139"/>
      <c r="F59" s="140"/>
      <c r="G59" s="139"/>
      <c r="H59" s="140"/>
      <c r="I59" s="321"/>
      <c r="J59" s="322"/>
      <c r="K59" s="325"/>
      <c r="L59" s="326"/>
      <c r="M59" s="326"/>
      <c r="N59" s="260"/>
      <c r="O59" s="355"/>
      <c r="P59" s="356"/>
      <c r="Q59" s="356"/>
      <c r="R59" s="356"/>
      <c r="S59" s="357"/>
      <c r="T59" s="170" t="s">
        <v>18</v>
      </c>
      <c r="U59" s="112"/>
      <c r="V59" s="113"/>
      <c r="W59" s="99"/>
      <c r="X59" s="100"/>
      <c r="Y59" s="100"/>
      <c r="Z59" s="100"/>
      <c r="AA59" s="100"/>
      <c r="AB59" s="100"/>
      <c r="AC59" s="101"/>
      <c r="AD59" s="99"/>
      <c r="AE59" s="100"/>
      <c r="AF59" s="100"/>
      <c r="AG59" s="100"/>
      <c r="AH59" s="100"/>
      <c r="AI59" s="100"/>
      <c r="AJ59" s="101"/>
      <c r="AK59" s="99"/>
      <c r="AL59" s="100"/>
      <c r="AM59" s="100"/>
      <c r="AN59" s="100"/>
      <c r="AO59" s="100"/>
      <c r="AP59" s="100"/>
      <c r="AQ59" s="101"/>
      <c r="AR59" s="99"/>
      <c r="AS59" s="100"/>
      <c r="AT59" s="100"/>
      <c r="AU59" s="100"/>
      <c r="AV59" s="100"/>
      <c r="AW59" s="100"/>
      <c r="AX59" s="101"/>
      <c r="AY59" s="99"/>
      <c r="AZ59" s="100"/>
      <c r="BA59" s="102"/>
      <c r="BB59" s="317"/>
      <c r="BC59" s="318"/>
      <c r="BD59" s="319"/>
      <c r="BE59" s="320"/>
      <c r="BF59" s="329"/>
      <c r="BG59" s="330"/>
      <c r="BH59" s="330"/>
      <c r="BI59" s="330"/>
      <c r="BJ59" s="331"/>
    </row>
    <row r="60" spans="2:62" ht="20.25" customHeight="1">
      <c r="B60" s="380"/>
      <c r="C60" s="261"/>
      <c r="D60" s="262"/>
      <c r="E60" s="139"/>
      <c r="F60" s="140">
        <f>C59</f>
        <v>0</v>
      </c>
      <c r="G60" s="139"/>
      <c r="H60" s="140">
        <f>I59</f>
        <v>0</v>
      </c>
      <c r="I60" s="323"/>
      <c r="J60" s="324"/>
      <c r="K60" s="327"/>
      <c r="L60" s="328"/>
      <c r="M60" s="328"/>
      <c r="N60" s="262"/>
      <c r="O60" s="355"/>
      <c r="P60" s="356"/>
      <c r="Q60" s="356"/>
      <c r="R60" s="356"/>
      <c r="S60" s="357"/>
      <c r="T60" s="171" t="s">
        <v>134</v>
      </c>
      <c r="U60" s="114"/>
      <c r="V60" s="172"/>
      <c r="W60" s="149" t="str">
        <f>IF(W59="","",VLOOKUP(W59,'【記載例】シフト記号表（勤務時間帯）'!$C$6:$L$47,10,FALSE))</f>
        <v/>
      </c>
      <c r="X60" s="150" t="str">
        <f>IF(X59="","",VLOOKUP(X59,'【記載例】シフト記号表（勤務時間帯）'!$C$6:$L$47,10,FALSE))</f>
        <v/>
      </c>
      <c r="Y60" s="150" t="str">
        <f>IF(Y59="","",VLOOKUP(Y59,'【記載例】シフト記号表（勤務時間帯）'!$C$6:$L$47,10,FALSE))</f>
        <v/>
      </c>
      <c r="Z60" s="150" t="str">
        <f>IF(Z59="","",VLOOKUP(Z59,'【記載例】シフト記号表（勤務時間帯）'!$C$6:$L$47,10,FALSE))</f>
        <v/>
      </c>
      <c r="AA60" s="150" t="str">
        <f>IF(AA59="","",VLOOKUP(AA59,'【記載例】シフト記号表（勤務時間帯）'!$C$6:$L$47,10,FALSE))</f>
        <v/>
      </c>
      <c r="AB60" s="150" t="str">
        <f>IF(AB59="","",VLOOKUP(AB59,'【記載例】シフト記号表（勤務時間帯）'!$C$6:$L$47,10,FALSE))</f>
        <v/>
      </c>
      <c r="AC60" s="151" t="str">
        <f>IF(AC59="","",VLOOKUP(AC59,'【記載例】シフト記号表（勤務時間帯）'!$C$6:$L$47,10,FALSE))</f>
        <v/>
      </c>
      <c r="AD60" s="149" t="str">
        <f>IF(AD59="","",VLOOKUP(AD59,'【記載例】シフト記号表（勤務時間帯）'!$C$6:$L$47,10,FALSE))</f>
        <v/>
      </c>
      <c r="AE60" s="150" t="str">
        <f>IF(AE59="","",VLOOKUP(AE59,'【記載例】シフト記号表（勤務時間帯）'!$C$6:$L$47,10,FALSE))</f>
        <v/>
      </c>
      <c r="AF60" s="150" t="str">
        <f>IF(AF59="","",VLOOKUP(AF59,'【記載例】シフト記号表（勤務時間帯）'!$C$6:$L$47,10,FALSE))</f>
        <v/>
      </c>
      <c r="AG60" s="150" t="str">
        <f>IF(AG59="","",VLOOKUP(AG59,'【記載例】シフト記号表（勤務時間帯）'!$C$6:$L$47,10,FALSE))</f>
        <v/>
      </c>
      <c r="AH60" s="150" t="str">
        <f>IF(AH59="","",VLOOKUP(AH59,'【記載例】シフト記号表（勤務時間帯）'!$C$6:$L$47,10,FALSE))</f>
        <v/>
      </c>
      <c r="AI60" s="150" t="str">
        <f>IF(AI59="","",VLOOKUP(AI59,'【記載例】シフト記号表（勤務時間帯）'!$C$6:$L$47,10,FALSE))</f>
        <v/>
      </c>
      <c r="AJ60" s="151" t="str">
        <f>IF(AJ59="","",VLOOKUP(AJ59,'【記載例】シフト記号表（勤務時間帯）'!$C$6:$L$47,10,FALSE))</f>
        <v/>
      </c>
      <c r="AK60" s="149" t="str">
        <f>IF(AK59="","",VLOOKUP(AK59,'【記載例】シフト記号表（勤務時間帯）'!$C$6:$L$47,10,FALSE))</f>
        <v/>
      </c>
      <c r="AL60" s="150" t="str">
        <f>IF(AL59="","",VLOOKUP(AL59,'【記載例】シフト記号表（勤務時間帯）'!$C$6:$L$47,10,FALSE))</f>
        <v/>
      </c>
      <c r="AM60" s="150" t="str">
        <f>IF(AM59="","",VLOOKUP(AM59,'【記載例】シフト記号表（勤務時間帯）'!$C$6:$L$47,10,FALSE))</f>
        <v/>
      </c>
      <c r="AN60" s="150" t="str">
        <f>IF(AN59="","",VLOOKUP(AN59,'【記載例】シフト記号表（勤務時間帯）'!$C$6:$L$47,10,FALSE))</f>
        <v/>
      </c>
      <c r="AO60" s="150" t="str">
        <f>IF(AO59="","",VLOOKUP(AO59,'【記載例】シフト記号表（勤務時間帯）'!$C$6:$L$47,10,FALSE))</f>
        <v/>
      </c>
      <c r="AP60" s="150" t="str">
        <f>IF(AP59="","",VLOOKUP(AP59,'【記載例】シフト記号表（勤務時間帯）'!$C$6:$L$47,10,FALSE))</f>
        <v/>
      </c>
      <c r="AQ60" s="151" t="str">
        <f>IF(AQ59="","",VLOOKUP(AQ59,'【記載例】シフト記号表（勤務時間帯）'!$C$6:$L$47,10,FALSE))</f>
        <v/>
      </c>
      <c r="AR60" s="149" t="str">
        <f>IF(AR59="","",VLOOKUP(AR59,'【記載例】シフト記号表（勤務時間帯）'!$C$6:$L$47,10,FALSE))</f>
        <v/>
      </c>
      <c r="AS60" s="150" t="str">
        <f>IF(AS59="","",VLOOKUP(AS59,'【記載例】シフト記号表（勤務時間帯）'!$C$6:$L$47,10,FALSE))</f>
        <v/>
      </c>
      <c r="AT60" s="150" t="str">
        <f>IF(AT59="","",VLOOKUP(AT59,'【記載例】シフト記号表（勤務時間帯）'!$C$6:$L$47,10,FALSE))</f>
        <v/>
      </c>
      <c r="AU60" s="150" t="str">
        <f>IF(AU59="","",VLOOKUP(AU59,'【記載例】シフト記号表（勤務時間帯）'!$C$6:$L$47,10,FALSE))</f>
        <v/>
      </c>
      <c r="AV60" s="150" t="str">
        <f>IF(AV59="","",VLOOKUP(AV59,'【記載例】シフト記号表（勤務時間帯）'!$C$6:$L$47,10,FALSE))</f>
        <v/>
      </c>
      <c r="AW60" s="150" t="str">
        <f>IF(AW59="","",VLOOKUP(AW59,'【記載例】シフト記号表（勤務時間帯）'!$C$6:$L$47,10,FALSE))</f>
        <v/>
      </c>
      <c r="AX60" s="151" t="str">
        <f>IF(AX59="","",VLOOKUP(AX59,'【記載例】シフト記号表（勤務時間帯）'!$C$6:$L$47,10,FALSE))</f>
        <v/>
      </c>
      <c r="AY60" s="149" t="str">
        <f>IF(AY59="","",VLOOKUP(AY59,'【記載例】シフト記号表（勤務時間帯）'!$C$6:$L$47,10,FALSE))</f>
        <v/>
      </c>
      <c r="AZ60" s="150" t="str">
        <f>IF(AZ59="","",VLOOKUP(AZ59,'【記載例】シフト記号表（勤務時間帯）'!$C$6:$L$47,10,FALSE))</f>
        <v/>
      </c>
      <c r="BA60" s="150" t="str">
        <f>IF(BA59="","",VLOOKUP(BA59,'【記載例】シフト記号表（勤務時間帯）'!$C$6:$L$47,10,FALSE))</f>
        <v/>
      </c>
      <c r="BB60" s="335">
        <f>IF($BE$3="４週",SUM(W60:AX60),IF($BE$3="暦月",SUM(W60:BA60),""))</f>
        <v>0</v>
      </c>
      <c r="BC60" s="336"/>
      <c r="BD60" s="337">
        <f>IF($BE$3="４週",BB60/4,IF($BE$3="暦月",(BB60/($BE$8/7)),""))</f>
        <v>0</v>
      </c>
      <c r="BE60" s="336"/>
      <c r="BF60" s="332"/>
      <c r="BG60" s="333"/>
      <c r="BH60" s="333"/>
      <c r="BI60" s="333"/>
      <c r="BJ60" s="334"/>
    </row>
    <row r="61" spans="2:62" ht="20.25" customHeight="1">
      <c r="B61" s="379">
        <f>B59+1</f>
        <v>24</v>
      </c>
      <c r="C61" s="259"/>
      <c r="D61" s="260"/>
      <c r="E61" s="139"/>
      <c r="F61" s="140"/>
      <c r="G61" s="139"/>
      <c r="H61" s="140"/>
      <c r="I61" s="321"/>
      <c r="J61" s="322"/>
      <c r="K61" s="325"/>
      <c r="L61" s="326"/>
      <c r="M61" s="326"/>
      <c r="N61" s="260"/>
      <c r="O61" s="355"/>
      <c r="P61" s="356"/>
      <c r="Q61" s="356"/>
      <c r="R61" s="356"/>
      <c r="S61" s="357"/>
      <c r="T61" s="170" t="s">
        <v>18</v>
      </c>
      <c r="U61" s="112"/>
      <c r="V61" s="113"/>
      <c r="W61" s="99"/>
      <c r="X61" s="100"/>
      <c r="Y61" s="100"/>
      <c r="Z61" s="100"/>
      <c r="AA61" s="100"/>
      <c r="AB61" s="100"/>
      <c r="AC61" s="101"/>
      <c r="AD61" s="99"/>
      <c r="AE61" s="100"/>
      <c r="AF61" s="100"/>
      <c r="AG61" s="100"/>
      <c r="AH61" s="100"/>
      <c r="AI61" s="100"/>
      <c r="AJ61" s="101"/>
      <c r="AK61" s="99"/>
      <c r="AL61" s="100"/>
      <c r="AM61" s="100"/>
      <c r="AN61" s="100"/>
      <c r="AO61" s="100"/>
      <c r="AP61" s="100"/>
      <c r="AQ61" s="101"/>
      <c r="AR61" s="99"/>
      <c r="AS61" s="100"/>
      <c r="AT61" s="100"/>
      <c r="AU61" s="100"/>
      <c r="AV61" s="100"/>
      <c r="AW61" s="100"/>
      <c r="AX61" s="101"/>
      <c r="AY61" s="99"/>
      <c r="AZ61" s="100"/>
      <c r="BA61" s="102"/>
      <c r="BB61" s="317"/>
      <c r="BC61" s="318"/>
      <c r="BD61" s="319"/>
      <c r="BE61" s="320"/>
      <c r="BF61" s="329"/>
      <c r="BG61" s="330"/>
      <c r="BH61" s="330"/>
      <c r="BI61" s="330"/>
      <c r="BJ61" s="331"/>
    </row>
    <row r="62" spans="2:62" ht="20.25" customHeight="1">
      <c r="B62" s="380"/>
      <c r="C62" s="261"/>
      <c r="D62" s="262"/>
      <c r="E62" s="139"/>
      <c r="F62" s="140">
        <f>C61</f>
        <v>0</v>
      </c>
      <c r="G62" s="139"/>
      <c r="H62" s="140">
        <f>I61</f>
        <v>0</v>
      </c>
      <c r="I62" s="323"/>
      <c r="J62" s="324"/>
      <c r="K62" s="327"/>
      <c r="L62" s="328"/>
      <c r="M62" s="328"/>
      <c r="N62" s="262"/>
      <c r="O62" s="355"/>
      <c r="P62" s="356"/>
      <c r="Q62" s="356"/>
      <c r="R62" s="356"/>
      <c r="S62" s="357"/>
      <c r="T62" s="171" t="s">
        <v>134</v>
      </c>
      <c r="U62" s="114"/>
      <c r="V62" s="172"/>
      <c r="W62" s="149" t="str">
        <f>IF(W61="","",VLOOKUP(W61,'【記載例】シフト記号表（勤務時間帯）'!$C$6:$L$47,10,FALSE))</f>
        <v/>
      </c>
      <c r="X62" s="150" t="str">
        <f>IF(X61="","",VLOOKUP(X61,'【記載例】シフト記号表（勤務時間帯）'!$C$6:$L$47,10,FALSE))</f>
        <v/>
      </c>
      <c r="Y62" s="150" t="str">
        <f>IF(Y61="","",VLOOKUP(Y61,'【記載例】シフト記号表（勤務時間帯）'!$C$6:$L$47,10,FALSE))</f>
        <v/>
      </c>
      <c r="Z62" s="150" t="str">
        <f>IF(Z61="","",VLOOKUP(Z61,'【記載例】シフト記号表（勤務時間帯）'!$C$6:$L$47,10,FALSE))</f>
        <v/>
      </c>
      <c r="AA62" s="150" t="str">
        <f>IF(AA61="","",VLOOKUP(AA61,'【記載例】シフト記号表（勤務時間帯）'!$C$6:$L$47,10,FALSE))</f>
        <v/>
      </c>
      <c r="AB62" s="150" t="str">
        <f>IF(AB61="","",VLOOKUP(AB61,'【記載例】シフト記号表（勤務時間帯）'!$C$6:$L$47,10,FALSE))</f>
        <v/>
      </c>
      <c r="AC62" s="151" t="str">
        <f>IF(AC61="","",VLOOKUP(AC61,'【記載例】シフト記号表（勤務時間帯）'!$C$6:$L$47,10,FALSE))</f>
        <v/>
      </c>
      <c r="AD62" s="149" t="str">
        <f>IF(AD61="","",VLOOKUP(AD61,'【記載例】シフト記号表（勤務時間帯）'!$C$6:$L$47,10,FALSE))</f>
        <v/>
      </c>
      <c r="AE62" s="150" t="str">
        <f>IF(AE61="","",VLOOKUP(AE61,'【記載例】シフト記号表（勤務時間帯）'!$C$6:$L$47,10,FALSE))</f>
        <v/>
      </c>
      <c r="AF62" s="150" t="str">
        <f>IF(AF61="","",VLOOKUP(AF61,'【記載例】シフト記号表（勤務時間帯）'!$C$6:$L$47,10,FALSE))</f>
        <v/>
      </c>
      <c r="AG62" s="150" t="str">
        <f>IF(AG61="","",VLOOKUP(AG61,'【記載例】シフト記号表（勤務時間帯）'!$C$6:$L$47,10,FALSE))</f>
        <v/>
      </c>
      <c r="AH62" s="150" t="str">
        <f>IF(AH61="","",VLOOKUP(AH61,'【記載例】シフト記号表（勤務時間帯）'!$C$6:$L$47,10,FALSE))</f>
        <v/>
      </c>
      <c r="AI62" s="150" t="str">
        <f>IF(AI61="","",VLOOKUP(AI61,'【記載例】シフト記号表（勤務時間帯）'!$C$6:$L$47,10,FALSE))</f>
        <v/>
      </c>
      <c r="AJ62" s="151" t="str">
        <f>IF(AJ61="","",VLOOKUP(AJ61,'【記載例】シフト記号表（勤務時間帯）'!$C$6:$L$47,10,FALSE))</f>
        <v/>
      </c>
      <c r="AK62" s="149" t="str">
        <f>IF(AK61="","",VLOOKUP(AK61,'【記載例】シフト記号表（勤務時間帯）'!$C$6:$L$47,10,FALSE))</f>
        <v/>
      </c>
      <c r="AL62" s="150" t="str">
        <f>IF(AL61="","",VLOOKUP(AL61,'【記載例】シフト記号表（勤務時間帯）'!$C$6:$L$47,10,FALSE))</f>
        <v/>
      </c>
      <c r="AM62" s="150" t="str">
        <f>IF(AM61="","",VLOOKUP(AM61,'【記載例】シフト記号表（勤務時間帯）'!$C$6:$L$47,10,FALSE))</f>
        <v/>
      </c>
      <c r="AN62" s="150" t="str">
        <f>IF(AN61="","",VLOOKUP(AN61,'【記載例】シフト記号表（勤務時間帯）'!$C$6:$L$47,10,FALSE))</f>
        <v/>
      </c>
      <c r="AO62" s="150" t="str">
        <f>IF(AO61="","",VLOOKUP(AO61,'【記載例】シフト記号表（勤務時間帯）'!$C$6:$L$47,10,FALSE))</f>
        <v/>
      </c>
      <c r="AP62" s="150" t="str">
        <f>IF(AP61="","",VLOOKUP(AP61,'【記載例】シフト記号表（勤務時間帯）'!$C$6:$L$47,10,FALSE))</f>
        <v/>
      </c>
      <c r="AQ62" s="151" t="str">
        <f>IF(AQ61="","",VLOOKUP(AQ61,'【記載例】シフト記号表（勤務時間帯）'!$C$6:$L$47,10,FALSE))</f>
        <v/>
      </c>
      <c r="AR62" s="149" t="str">
        <f>IF(AR61="","",VLOOKUP(AR61,'【記載例】シフト記号表（勤務時間帯）'!$C$6:$L$47,10,FALSE))</f>
        <v/>
      </c>
      <c r="AS62" s="150" t="str">
        <f>IF(AS61="","",VLOOKUP(AS61,'【記載例】シフト記号表（勤務時間帯）'!$C$6:$L$47,10,FALSE))</f>
        <v/>
      </c>
      <c r="AT62" s="150" t="str">
        <f>IF(AT61="","",VLOOKUP(AT61,'【記載例】シフト記号表（勤務時間帯）'!$C$6:$L$47,10,FALSE))</f>
        <v/>
      </c>
      <c r="AU62" s="150" t="str">
        <f>IF(AU61="","",VLOOKUP(AU61,'【記載例】シフト記号表（勤務時間帯）'!$C$6:$L$47,10,FALSE))</f>
        <v/>
      </c>
      <c r="AV62" s="150" t="str">
        <f>IF(AV61="","",VLOOKUP(AV61,'【記載例】シフト記号表（勤務時間帯）'!$C$6:$L$47,10,FALSE))</f>
        <v/>
      </c>
      <c r="AW62" s="150" t="str">
        <f>IF(AW61="","",VLOOKUP(AW61,'【記載例】シフト記号表（勤務時間帯）'!$C$6:$L$47,10,FALSE))</f>
        <v/>
      </c>
      <c r="AX62" s="151" t="str">
        <f>IF(AX61="","",VLOOKUP(AX61,'【記載例】シフト記号表（勤務時間帯）'!$C$6:$L$47,10,FALSE))</f>
        <v/>
      </c>
      <c r="AY62" s="149" t="str">
        <f>IF(AY61="","",VLOOKUP(AY61,'【記載例】シフト記号表（勤務時間帯）'!$C$6:$L$47,10,FALSE))</f>
        <v/>
      </c>
      <c r="AZ62" s="150" t="str">
        <f>IF(AZ61="","",VLOOKUP(AZ61,'【記載例】シフト記号表（勤務時間帯）'!$C$6:$L$47,10,FALSE))</f>
        <v/>
      </c>
      <c r="BA62" s="150" t="str">
        <f>IF(BA61="","",VLOOKUP(BA61,'【記載例】シフト記号表（勤務時間帯）'!$C$6:$L$47,10,FALSE))</f>
        <v/>
      </c>
      <c r="BB62" s="335">
        <f>IF($BE$3="４週",SUM(W62:AX62),IF($BE$3="暦月",SUM(W62:BA62),""))</f>
        <v>0</v>
      </c>
      <c r="BC62" s="336"/>
      <c r="BD62" s="337">
        <f>IF($BE$3="４週",BB62/4,IF($BE$3="暦月",(BB62/($BE$8/7)),""))</f>
        <v>0</v>
      </c>
      <c r="BE62" s="336"/>
      <c r="BF62" s="332"/>
      <c r="BG62" s="333"/>
      <c r="BH62" s="333"/>
      <c r="BI62" s="333"/>
      <c r="BJ62" s="334"/>
    </row>
    <row r="63" spans="2:62" ht="20.25" customHeight="1">
      <c r="B63" s="379">
        <f>B61+1</f>
        <v>25</v>
      </c>
      <c r="C63" s="259"/>
      <c r="D63" s="260"/>
      <c r="E63" s="139"/>
      <c r="F63" s="140"/>
      <c r="G63" s="139"/>
      <c r="H63" s="140"/>
      <c r="I63" s="321"/>
      <c r="J63" s="322"/>
      <c r="K63" s="325"/>
      <c r="L63" s="326"/>
      <c r="M63" s="326"/>
      <c r="N63" s="260"/>
      <c r="O63" s="355"/>
      <c r="P63" s="356"/>
      <c r="Q63" s="356"/>
      <c r="R63" s="356"/>
      <c r="S63" s="357"/>
      <c r="T63" s="170" t="s">
        <v>18</v>
      </c>
      <c r="U63" s="112"/>
      <c r="V63" s="113"/>
      <c r="W63" s="99"/>
      <c r="X63" s="100"/>
      <c r="Y63" s="100"/>
      <c r="Z63" s="100"/>
      <c r="AA63" s="100"/>
      <c r="AB63" s="100"/>
      <c r="AC63" s="101"/>
      <c r="AD63" s="99"/>
      <c r="AE63" s="100"/>
      <c r="AF63" s="100"/>
      <c r="AG63" s="100"/>
      <c r="AH63" s="100"/>
      <c r="AI63" s="100"/>
      <c r="AJ63" s="101"/>
      <c r="AK63" s="99"/>
      <c r="AL63" s="100"/>
      <c r="AM63" s="100"/>
      <c r="AN63" s="100"/>
      <c r="AO63" s="100"/>
      <c r="AP63" s="100"/>
      <c r="AQ63" s="101"/>
      <c r="AR63" s="99"/>
      <c r="AS63" s="100"/>
      <c r="AT63" s="100"/>
      <c r="AU63" s="100"/>
      <c r="AV63" s="100"/>
      <c r="AW63" s="100"/>
      <c r="AX63" s="101"/>
      <c r="AY63" s="99"/>
      <c r="AZ63" s="100"/>
      <c r="BA63" s="102"/>
      <c r="BB63" s="317"/>
      <c r="BC63" s="318"/>
      <c r="BD63" s="319"/>
      <c r="BE63" s="320"/>
      <c r="BF63" s="329"/>
      <c r="BG63" s="330"/>
      <c r="BH63" s="330"/>
      <c r="BI63" s="330"/>
      <c r="BJ63" s="331"/>
    </row>
    <row r="64" spans="2:62" ht="20.25" customHeight="1">
      <c r="B64" s="380"/>
      <c r="C64" s="261"/>
      <c r="D64" s="262"/>
      <c r="E64" s="139"/>
      <c r="F64" s="140">
        <f>C63</f>
        <v>0</v>
      </c>
      <c r="G64" s="139"/>
      <c r="H64" s="140">
        <f>I63</f>
        <v>0</v>
      </c>
      <c r="I64" s="323"/>
      <c r="J64" s="324"/>
      <c r="K64" s="327"/>
      <c r="L64" s="328"/>
      <c r="M64" s="328"/>
      <c r="N64" s="262"/>
      <c r="O64" s="355"/>
      <c r="P64" s="356"/>
      <c r="Q64" s="356"/>
      <c r="R64" s="356"/>
      <c r="S64" s="357"/>
      <c r="T64" s="171" t="s">
        <v>134</v>
      </c>
      <c r="U64" s="114"/>
      <c r="V64" s="172"/>
      <c r="W64" s="149" t="str">
        <f>IF(W63="","",VLOOKUP(W63,'【記載例】シフト記号表（勤務時間帯）'!$C$6:$L$47,10,FALSE))</f>
        <v/>
      </c>
      <c r="X64" s="150" t="str">
        <f>IF(X63="","",VLOOKUP(X63,'【記載例】シフト記号表（勤務時間帯）'!$C$6:$L$47,10,FALSE))</f>
        <v/>
      </c>
      <c r="Y64" s="150" t="str">
        <f>IF(Y63="","",VLOOKUP(Y63,'【記載例】シフト記号表（勤務時間帯）'!$C$6:$L$47,10,FALSE))</f>
        <v/>
      </c>
      <c r="Z64" s="150" t="str">
        <f>IF(Z63="","",VLOOKUP(Z63,'【記載例】シフト記号表（勤務時間帯）'!$C$6:$L$47,10,FALSE))</f>
        <v/>
      </c>
      <c r="AA64" s="150" t="str">
        <f>IF(AA63="","",VLOOKUP(AA63,'【記載例】シフト記号表（勤務時間帯）'!$C$6:$L$47,10,FALSE))</f>
        <v/>
      </c>
      <c r="AB64" s="150" t="str">
        <f>IF(AB63="","",VLOOKUP(AB63,'【記載例】シフト記号表（勤務時間帯）'!$C$6:$L$47,10,FALSE))</f>
        <v/>
      </c>
      <c r="AC64" s="151" t="str">
        <f>IF(AC63="","",VLOOKUP(AC63,'【記載例】シフト記号表（勤務時間帯）'!$C$6:$L$47,10,FALSE))</f>
        <v/>
      </c>
      <c r="AD64" s="149" t="str">
        <f>IF(AD63="","",VLOOKUP(AD63,'【記載例】シフト記号表（勤務時間帯）'!$C$6:$L$47,10,FALSE))</f>
        <v/>
      </c>
      <c r="AE64" s="150" t="str">
        <f>IF(AE63="","",VLOOKUP(AE63,'【記載例】シフト記号表（勤務時間帯）'!$C$6:$L$47,10,FALSE))</f>
        <v/>
      </c>
      <c r="AF64" s="150" t="str">
        <f>IF(AF63="","",VLOOKUP(AF63,'【記載例】シフト記号表（勤務時間帯）'!$C$6:$L$47,10,FALSE))</f>
        <v/>
      </c>
      <c r="AG64" s="150" t="str">
        <f>IF(AG63="","",VLOOKUP(AG63,'【記載例】シフト記号表（勤務時間帯）'!$C$6:$L$47,10,FALSE))</f>
        <v/>
      </c>
      <c r="AH64" s="150" t="str">
        <f>IF(AH63="","",VLOOKUP(AH63,'【記載例】シフト記号表（勤務時間帯）'!$C$6:$L$47,10,FALSE))</f>
        <v/>
      </c>
      <c r="AI64" s="150" t="str">
        <f>IF(AI63="","",VLOOKUP(AI63,'【記載例】シフト記号表（勤務時間帯）'!$C$6:$L$47,10,FALSE))</f>
        <v/>
      </c>
      <c r="AJ64" s="151" t="str">
        <f>IF(AJ63="","",VLOOKUP(AJ63,'【記載例】シフト記号表（勤務時間帯）'!$C$6:$L$47,10,FALSE))</f>
        <v/>
      </c>
      <c r="AK64" s="149" t="str">
        <f>IF(AK63="","",VLOOKUP(AK63,'【記載例】シフト記号表（勤務時間帯）'!$C$6:$L$47,10,FALSE))</f>
        <v/>
      </c>
      <c r="AL64" s="150" t="str">
        <f>IF(AL63="","",VLOOKUP(AL63,'【記載例】シフト記号表（勤務時間帯）'!$C$6:$L$47,10,FALSE))</f>
        <v/>
      </c>
      <c r="AM64" s="150" t="str">
        <f>IF(AM63="","",VLOOKUP(AM63,'【記載例】シフト記号表（勤務時間帯）'!$C$6:$L$47,10,FALSE))</f>
        <v/>
      </c>
      <c r="AN64" s="150" t="str">
        <f>IF(AN63="","",VLOOKUP(AN63,'【記載例】シフト記号表（勤務時間帯）'!$C$6:$L$47,10,FALSE))</f>
        <v/>
      </c>
      <c r="AO64" s="150" t="str">
        <f>IF(AO63="","",VLOOKUP(AO63,'【記載例】シフト記号表（勤務時間帯）'!$C$6:$L$47,10,FALSE))</f>
        <v/>
      </c>
      <c r="AP64" s="150" t="str">
        <f>IF(AP63="","",VLOOKUP(AP63,'【記載例】シフト記号表（勤務時間帯）'!$C$6:$L$47,10,FALSE))</f>
        <v/>
      </c>
      <c r="AQ64" s="151" t="str">
        <f>IF(AQ63="","",VLOOKUP(AQ63,'【記載例】シフト記号表（勤務時間帯）'!$C$6:$L$47,10,FALSE))</f>
        <v/>
      </c>
      <c r="AR64" s="149" t="str">
        <f>IF(AR63="","",VLOOKUP(AR63,'【記載例】シフト記号表（勤務時間帯）'!$C$6:$L$47,10,FALSE))</f>
        <v/>
      </c>
      <c r="AS64" s="150" t="str">
        <f>IF(AS63="","",VLOOKUP(AS63,'【記載例】シフト記号表（勤務時間帯）'!$C$6:$L$47,10,FALSE))</f>
        <v/>
      </c>
      <c r="AT64" s="150" t="str">
        <f>IF(AT63="","",VLOOKUP(AT63,'【記載例】シフト記号表（勤務時間帯）'!$C$6:$L$47,10,FALSE))</f>
        <v/>
      </c>
      <c r="AU64" s="150" t="str">
        <f>IF(AU63="","",VLOOKUP(AU63,'【記載例】シフト記号表（勤務時間帯）'!$C$6:$L$47,10,FALSE))</f>
        <v/>
      </c>
      <c r="AV64" s="150" t="str">
        <f>IF(AV63="","",VLOOKUP(AV63,'【記載例】シフト記号表（勤務時間帯）'!$C$6:$L$47,10,FALSE))</f>
        <v/>
      </c>
      <c r="AW64" s="150" t="str">
        <f>IF(AW63="","",VLOOKUP(AW63,'【記載例】シフト記号表（勤務時間帯）'!$C$6:$L$47,10,FALSE))</f>
        <v/>
      </c>
      <c r="AX64" s="151" t="str">
        <f>IF(AX63="","",VLOOKUP(AX63,'【記載例】シフト記号表（勤務時間帯）'!$C$6:$L$47,10,FALSE))</f>
        <v/>
      </c>
      <c r="AY64" s="149" t="str">
        <f>IF(AY63="","",VLOOKUP(AY63,'【記載例】シフト記号表（勤務時間帯）'!$C$6:$L$47,10,FALSE))</f>
        <v/>
      </c>
      <c r="AZ64" s="150" t="str">
        <f>IF(AZ63="","",VLOOKUP(AZ63,'【記載例】シフト記号表（勤務時間帯）'!$C$6:$L$47,10,FALSE))</f>
        <v/>
      </c>
      <c r="BA64" s="150" t="str">
        <f>IF(BA63="","",VLOOKUP(BA63,'【記載例】シフト記号表（勤務時間帯）'!$C$6:$L$47,10,FALSE))</f>
        <v/>
      </c>
      <c r="BB64" s="335">
        <f>IF($BE$3="４週",SUM(W64:AX64),IF($BE$3="暦月",SUM(W64:BA64),""))</f>
        <v>0</v>
      </c>
      <c r="BC64" s="336"/>
      <c r="BD64" s="337">
        <f>IF($BE$3="４週",BB64/4,IF($BE$3="暦月",(BB64/($BE$8/7)),""))</f>
        <v>0</v>
      </c>
      <c r="BE64" s="336"/>
      <c r="BF64" s="332"/>
      <c r="BG64" s="333"/>
      <c r="BH64" s="333"/>
      <c r="BI64" s="333"/>
      <c r="BJ64" s="334"/>
    </row>
    <row r="65" spans="2:62" ht="20.25" customHeight="1">
      <c r="B65" s="379">
        <f>B63+1</f>
        <v>26</v>
      </c>
      <c r="C65" s="259"/>
      <c r="D65" s="260"/>
      <c r="E65" s="139"/>
      <c r="F65" s="140"/>
      <c r="G65" s="139"/>
      <c r="H65" s="140"/>
      <c r="I65" s="321"/>
      <c r="J65" s="322"/>
      <c r="K65" s="325"/>
      <c r="L65" s="326"/>
      <c r="M65" s="326"/>
      <c r="N65" s="260"/>
      <c r="O65" s="355"/>
      <c r="P65" s="356"/>
      <c r="Q65" s="356"/>
      <c r="R65" s="356"/>
      <c r="S65" s="357"/>
      <c r="T65" s="170" t="s">
        <v>18</v>
      </c>
      <c r="U65" s="112"/>
      <c r="V65" s="113"/>
      <c r="W65" s="99"/>
      <c r="X65" s="100"/>
      <c r="Y65" s="100"/>
      <c r="Z65" s="100"/>
      <c r="AA65" s="100"/>
      <c r="AB65" s="100"/>
      <c r="AC65" s="101"/>
      <c r="AD65" s="99"/>
      <c r="AE65" s="100"/>
      <c r="AF65" s="100"/>
      <c r="AG65" s="100"/>
      <c r="AH65" s="100"/>
      <c r="AI65" s="100"/>
      <c r="AJ65" s="101"/>
      <c r="AK65" s="99"/>
      <c r="AL65" s="100"/>
      <c r="AM65" s="100"/>
      <c r="AN65" s="100"/>
      <c r="AO65" s="100"/>
      <c r="AP65" s="100"/>
      <c r="AQ65" s="101"/>
      <c r="AR65" s="99"/>
      <c r="AS65" s="100"/>
      <c r="AT65" s="100"/>
      <c r="AU65" s="100"/>
      <c r="AV65" s="100"/>
      <c r="AW65" s="100"/>
      <c r="AX65" s="101"/>
      <c r="AY65" s="99"/>
      <c r="AZ65" s="100"/>
      <c r="BA65" s="102"/>
      <c r="BB65" s="317"/>
      <c r="BC65" s="318"/>
      <c r="BD65" s="319"/>
      <c r="BE65" s="320"/>
      <c r="BF65" s="329"/>
      <c r="BG65" s="330"/>
      <c r="BH65" s="330"/>
      <c r="BI65" s="330"/>
      <c r="BJ65" s="331"/>
    </row>
    <row r="66" spans="2:62" ht="20.25" customHeight="1">
      <c r="B66" s="380"/>
      <c r="C66" s="261"/>
      <c r="D66" s="262"/>
      <c r="E66" s="139"/>
      <c r="F66" s="140">
        <f>C65</f>
        <v>0</v>
      </c>
      <c r="G66" s="139"/>
      <c r="H66" s="140">
        <f>I65</f>
        <v>0</v>
      </c>
      <c r="I66" s="323"/>
      <c r="J66" s="324"/>
      <c r="K66" s="327"/>
      <c r="L66" s="328"/>
      <c r="M66" s="328"/>
      <c r="N66" s="262"/>
      <c r="O66" s="355"/>
      <c r="P66" s="356"/>
      <c r="Q66" s="356"/>
      <c r="R66" s="356"/>
      <c r="S66" s="357"/>
      <c r="T66" s="171" t="s">
        <v>134</v>
      </c>
      <c r="U66" s="114"/>
      <c r="V66" s="172"/>
      <c r="W66" s="149" t="str">
        <f>IF(W65="","",VLOOKUP(W65,'【記載例】シフト記号表（勤務時間帯）'!$C$6:$L$47,10,FALSE))</f>
        <v/>
      </c>
      <c r="X66" s="150" t="str">
        <f>IF(X65="","",VLOOKUP(X65,'【記載例】シフト記号表（勤務時間帯）'!$C$6:$L$47,10,FALSE))</f>
        <v/>
      </c>
      <c r="Y66" s="150" t="str">
        <f>IF(Y65="","",VLOOKUP(Y65,'【記載例】シフト記号表（勤務時間帯）'!$C$6:$L$47,10,FALSE))</f>
        <v/>
      </c>
      <c r="Z66" s="150" t="str">
        <f>IF(Z65="","",VLOOKUP(Z65,'【記載例】シフト記号表（勤務時間帯）'!$C$6:$L$47,10,FALSE))</f>
        <v/>
      </c>
      <c r="AA66" s="150" t="str">
        <f>IF(AA65="","",VLOOKUP(AA65,'【記載例】シフト記号表（勤務時間帯）'!$C$6:$L$47,10,FALSE))</f>
        <v/>
      </c>
      <c r="AB66" s="150" t="str">
        <f>IF(AB65="","",VLOOKUP(AB65,'【記載例】シフト記号表（勤務時間帯）'!$C$6:$L$47,10,FALSE))</f>
        <v/>
      </c>
      <c r="AC66" s="151" t="str">
        <f>IF(AC65="","",VLOOKUP(AC65,'【記載例】シフト記号表（勤務時間帯）'!$C$6:$L$47,10,FALSE))</f>
        <v/>
      </c>
      <c r="AD66" s="149" t="str">
        <f>IF(AD65="","",VLOOKUP(AD65,'【記載例】シフト記号表（勤務時間帯）'!$C$6:$L$47,10,FALSE))</f>
        <v/>
      </c>
      <c r="AE66" s="150" t="str">
        <f>IF(AE65="","",VLOOKUP(AE65,'【記載例】シフト記号表（勤務時間帯）'!$C$6:$L$47,10,FALSE))</f>
        <v/>
      </c>
      <c r="AF66" s="150" t="str">
        <f>IF(AF65="","",VLOOKUP(AF65,'【記載例】シフト記号表（勤務時間帯）'!$C$6:$L$47,10,FALSE))</f>
        <v/>
      </c>
      <c r="AG66" s="150" t="str">
        <f>IF(AG65="","",VLOOKUP(AG65,'【記載例】シフト記号表（勤務時間帯）'!$C$6:$L$47,10,FALSE))</f>
        <v/>
      </c>
      <c r="AH66" s="150" t="str">
        <f>IF(AH65="","",VLOOKUP(AH65,'【記載例】シフト記号表（勤務時間帯）'!$C$6:$L$47,10,FALSE))</f>
        <v/>
      </c>
      <c r="AI66" s="150" t="str">
        <f>IF(AI65="","",VLOOKUP(AI65,'【記載例】シフト記号表（勤務時間帯）'!$C$6:$L$47,10,FALSE))</f>
        <v/>
      </c>
      <c r="AJ66" s="151" t="str">
        <f>IF(AJ65="","",VLOOKUP(AJ65,'【記載例】シフト記号表（勤務時間帯）'!$C$6:$L$47,10,FALSE))</f>
        <v/>
      </c>
      <c r="AK66" s="149" t="str">
        <f>IF(AK65="","",VLOOKUP(AK65,'【記載例】シフト記号表（勤務時間帯）'!$C$6:$L$47,10,FALSE))</f>
        <v/>
      </c>
      <c r="AL66" s="150" t="str">
        <f>IF(AL65="","",VLOOKUP(AL65,'【記載例】シフト記号表（勤務時間帯）'!$C$6:$L$47,10,FALSE))</f>
        <v/>
      </c>
      <c r="AM66" s="150" t="str">
        <f>IF(AM65="","",VLOOKUP(AM65,'【記載例】シフト記号表（勤務時間帯）'!$C$6:$L$47,10,FALSE))</f>
        <v/>
      </c>
      <c r="AN66" s="150" t="str">
        <f>IF(AN65="","",VLOOKUP(AN65,'【記載例】シフト記号表（勤務時間帯）'!$C$6:$L$47,10,FALSE))</f>
        <v/>
      </c>
      <c r="AO66" s="150" t="str">
        <f>IF(AO65="","",VLOOKUP(AO65,'【記載例】シフト記号表（勤務時間帯）'!$C$6:$L$47,10,FALSE))</f>
        <v/>
      </c>
      <c r="AP66" s="150" t="str">
        <f>IF(AP65="","",VLOOKUP(AP65,'【記載例】シフト記号表（勤務時間帯）'!$C$6:$L$47,10,FALSE))</f>
        <v/>
      </c>
      <c r="AQ66" s="151" t="str">
        <f>IF(AQ65="","",VLOOKUP(AQ65,'【記載例】シフト記号表（勤務時間帯）'!$C$6:$L$47,10,FALSE))</f>
        <v/>
      </c>
      <c r="AR66" s="149" t="str">
        <f>IF(AR65="","",VLOOKUP(AR65,'【記載例】シフト記号表（勤務時間帯）'!$C$6:$L$47,10,FALSE))</f>
        <v/>
      </c>
      <c r="AS66" s="150" t="str">
        <f>IF(AS65="","",VLOOKUP(AS65,'【記載例】シフト記号表（勤務時間帯）'!$C$6:$L$47,10,FALSE))</f>
        <v/>
      </c>
      <c r="AT66" s="150" t="str">
        <f>IF(AT65="","",VLOOKUP(AT65,'【記載例】シフト記号表（勤務時間帯）'!$C$6:$L$47,10,FALSE))</f>
        <v/>
      </c>
      <c r="AU66" s="150" t="str">
        <f>IF(AU65="","",VLOOKUP(AU65,'【記載例】シフト記号表（勤務時間帯）'!$C$6:$L$47,10,FALSE))</f>
        <v/>
      </c>
      <c r="AV66" s="150" t="str">
        <f>IF(AV65="","",VLOOKUP(AV65,'【記載例】シフト記号表（勤務時間帯）'!$C$6:$L$47,10,FALSE))</f>
        <v/>
      </c>
      <c r="AW66" s="150" t="str">
        <f>IF(AW65="","",VLOOKUP(AW65,'【記載例】シフト記号表（勤務時間帯）'!$C$6:$L$47,10,FALSE))</f>
        <v/>
      </c>
      <c r="AX66" s="151" t="str">
        <f>IF(AX65="","",VLOOKUP(AX65,'【記載例】シフト記号表（勤務時間帯）'!$C$6:$L$47,10,FALSE))</f>
        <v/>
      </c>
      <c r="AY66" s="149" t="str">
        <f>IF(AY65="","",VLOOKUP(AY65,'【記載例】シフト記号表（勤務時間帯）'!$C$6:$L$47,10,FALSE))</f>
        <v/>
      </c>
      <c r="AZ66" s="150" t="str">
        <f>IF(AZ65="","",VLOOKUP(AZ65,'【記載例】シフト記号表（勤務時間帯）'!$C$6:$L$47,10,FALSE))</f>
        <v/>
      </c>
      <c r="BA66" s="150" t="str">
        <f>IF(BA65="","",VLOOKUP(BA65,'【記載例】シフト記号表（勤務時間帯）'!$C$6:$L$47,10,FALSE))</f>
        <v/>
      </c>
      <c r="BB66" s="335">
        <f>IF($BE$3="４週",SUM(W66:AX66),IF($BE$3="暦月",SUM(W66:BA66),""))</f>
        <v>0</v>
      </c>
      <c r="BC66" s="336"/>
      <c r="BD66" s="337">
        <f>IF($BE$3="４週",BB66/4,IF($BE$3="暦月",(BB66/($BE$8/7)),""))</f>
        <v>0</v>
      </c>
      <c r="BE66" s="336"/>
      <c r="BF66" s="332"/>
      <c r="BG66" s="333"/>
      <c r="BH66" s="333"/>
      <c r="BI66" s="333"/>
      <c r="BJ66" s="334"/>
    </row>
    <row r="67" spans="2:62" ht="20.25" customHeight="1">
      <c r="B67" s="379">
        <f>B65+1</f>
        <v>27</v>
      </c>
      <c r="C67" s="259"/>
      <c r="D67" s="260"/>
      <c r="E67" s="139"/>
      <c r="F67" s="140"/>
      <c r="G67" s="139"/>
      <c r="H67" s="140"/>
      <c r="I67" s="321"/>
      <c r="J67" s="322"/>
      <c r="K67" s="325"/>
      <c r="L67" s="326"/>
      <c r="M67" s="326"/>
      <c r="N67" s="260"/>
      <c r="O67" s="355"/>
      <c r="P67" s="356"/>
      <c r="Q67" s="356"/>
      <c r="R67" s="356"/>
      <c r="S67" s="357"/>
      <c r="T67" s="170" t="s">
        <v>18</v>
      </c>
      <c r="U67" s="112"/>
      <c r="V67" s="113"/>
      <c r="W67" s="99"/>
      <c r="X67" s="100"/>
      <c r="Y67" s="100"/>
      <c r="Z67" s="100"/>
      <c r="AA67" s="100"/>
      <c r="AB67" s="100"/>
      <c r="AC67" s="101"/>
      <c r="AD67" s="99"/>
      <c r="AE67" s="100"/>
      <c r="AF67" s="100"/>
      <c r="AG67" s="100"/>
      <c r="AH67" s="100"/>
      <c r="AI67" s="100"/>
      <c r="AJ67" s="101"/>
      <c r="AK67" s="99"/>
      <c r="AL67" s="100"/>
      <c r="AM67" s="100"/>
      <c r="AN67" s="100"/>
      <c r="AO67" s="100"/>
      <c r="AP67" s="100"/>
      <c r="AQ67" s="101"/>
      <c r="AR67" s="99"/>
      <c r="AS67" s="100"/>
      <c r="AT67" s="100"/>
      <c r="AU67" s="100"/>
      <c r="AV67" s="100"/>
      <c r="AW67" s="100"/>
      <c r="AX67" s="101"/>
      <c r="AY67" s="99"/>
      <c r="AZ67" s="100"/>
      <c r="BA67" s="102"/>
      <c r="BB67" s="317"/>
      <c r="BC67" s="318"/>
      <c r="BD67" s="319"/>
      <c r="BE67" s="320"/>
      <c r="BF67" s="329"/>
      <c r="BG67" s="330"/>
      <c r="BH67" s="330"/>
      <c r="BI67" s="330"/>
      <c r="BJ67" s="331"/>
    </row>
    <row r="68" spans="2:62" ht="20.25" customHeight="1">
      <c r="B68" s="380"/>
      <c r="C68" s="261"/>
      <c r="D68" s="262"/>
      <c r="E68" s="139"/>
      <c r="F68" s="140">
        <f>C67</f>
        <v>0</v>
      </c>
      <c r="G68" s="139"/>
      <c r="H68" s="140">
        <f>I67</f>
        <v>0</v>
      </c>
      <c r="I68" s="323"/>
      <c r="J68" s="324"/>
      <c r="K68" s="327"/>
      <c r="L68" s="328"/>
      <c r="M68" s="328"/>
      <c r="N68" s="262"/>
      <c r="O68" s="355"/>
      <c r="P68" s="356"/>
      <c r="Q68" s="356"/>
      <c r="R68" s="356"/>
      <c r="S68" s="357"/>
      <c r="T68" s="171" t="s">
        <v>134</v>
      </c>
      <c r="U68" s="114"/>
      <c r="V68" s="172"/>
      <c r="W68" s="149" t="str">
        <f>IF(W67="","",VLOOKUP(W67,'【記載例】シフト記号表（勤務時間帯）'!$C$6:$L$47,10,FALSE))</f>
        <v/>
      </c>
      <c r="X68" s="150" t="str">
        <f>IF(X67="","",VLOOKUP(X67,'【記載例】シフト記号表（勤務時間帯）'!$C$6:$L$47,10,FALSE))</f>
        <v/>
      </c>
      <c r="Y68" s="150" t="str">
        <f>IF(Y67="","",VLOOKUP(Y67,'【記載例】シフト記号表（勤務時間帯）'!$C$6:$L$47,10,FALSE))</f>
        <v/>
      </c>
      <c r="Z68" s="150" t="str">
        <f>IF(Z67="","",VLOOKUP(Z67,'【記載例】シフト記号表（勤務時間帯）'!$C$6:$L$47,10,FALSE))</f>
        <v/>
      </c>
      <c r="AA68" s="150" t="str">
        <f>IF(AA67="","",VLOOKUP(AA67,'【記載例】シフト記号表（勤務時間帯）'!$C$6:$L$47,10,FALSE))</f>
        <v/>
      </c>
      <c r="AB68" s="150" t="str">
        <f>IF(AB67="","",VLOOKUP(AB67,'【記載例】シフト記号表（勤務時間帯）'!$C$6:$L$47,10,FALSE))</f>
        <v/>
      </c>
      <c r="AC68" s="151" t="str">
        <f>IF(AC67="","",VLOOKUP(AC67,'【記載例】シフト記号表（勤務時間帯）'!$C$6:$L$47,10,FALSE))</f>
        <v/>
      </c>
      <c r="AD68" s="149" t="str">
        <f>IF(AD67="","",VLOOKUP(AD67,'【記載例】シフト記号表（勤務時間帯）'!$C$6:$L$47,10,FALSE))</f>
        <v/>
      </c>
      <c r="AE68" s="150" t="str">
        <f>IF(AE67="","",VLOOKUP(AE67,'【記載例】シフト記号表（勤務時間帯）'!$C$6:$L$47,10,FALSE))</f>
        <v/>
      </c>
      <c r="AF68" s="150" t="str">
        <f>IF(AF67="","",VLOOKUP(AF67,'【記載例】シフト記号表（勤務時間帯）'!$C$6:$L$47,10,FALSE))</f>
        <v/>
      </c>
      <c r="AG68" s="150" t="str">
        <f>IF(AG67="","",VLOOKUP(AG67,'【記載例】シフト記号表（勤務時間帯）'!$C$6:$L$47,10,FALSE))</f>
        <v/>
      </c>
      <c r="AH68" s="150" t="str">
        <f>IF(AH67="","",VLOOKUP(AH67,'【記載例】シフト記号表（勤務時間帯）'!$C$6:$L$47,10,FALSE))</f>
        <v/>
      </c>
      <c r="AI68" s="150" t="str">
        <f>IF(AI67="","",VLOOKUP(AI67,'【記載例】シフト記号表（勤務時間帯）'!$C$6:$L$47,10,FALSE))</f>
        <v/>
      </c>
      <c r="AJ68" s="151" t="str">
        <f>IF(AJ67="","",VLOOKUP(AJ67,'【記載例】シフト記号表（勤務時間帯）'!$C$6:$L$47,10,FALSE))</f>
        <v/>
      </c>
      <c r="AK68" s="149" t="str">
        <f>IF(AK67="","",VLOOKUP(AK67,'【記載例】シフト記号表（勤務時間帯）'!$C$6:$L$47,10,FALSE))</f>
        <v/>
      </c>
      <c r="AL68" s="150" t="str">
        <f>IF(AL67="","",VLOOKUP(AL67,'【記載例】シフト記号表（勤務時間帯）'!$C$6:$L$47,10,FALSE))</f>
        <v/>
      </c>
      <c r="AM68" s="150" t="str">
        <f>IF(AM67="","",VLOOKUP(AM67,'【記載例】シフト記号表（勤務時間帯）'!$C$6:$L$47,10,FALSE))</f>
        <v/>
      </c>
      <c r="AN68" s="150" t="str">
        <f>IF(AN67="","",VLOOKUP(AN67,'【記載例】シフト記号表（勤務時間帯）'!$C$6:$L$47,10,FALSE))</f>
        <v/>
      </c>
      <c r="AO68" s="150" t="str">
        <f>IF(AO67="","",VLOOKUP(AO67,'【記載例】シフト記号表（勤務時間帯）'!$C$6:$L$47,10,FALSE))</f>
        <v/>
      </c>
      <c r="AP68" s="150" t="str">
        <f>IF(AP67="","",VLOOKUP(AP67,'【記載例】シフト記号表（勤務時間帯）'!$C$6:$L$47,10,FALSE))</f>
        <v/>
      </c>
      <c r="AQ68" s="151" t="str">
        <f>IF(AQ67="","",VLOOKUP(AQ67,'【記載例】シフト記号表（勤務時間帯）'!$C$6:$L$47,10,FALSE))</f>
        <v/>
      </c>
      <c r="AR68" s="149" t="str">
        <f>IF(AR67="","",VLOOKUP(AR67,'【記載例】シフト記号表（勤務時間帯）'!$C$6:$L$47,10,FALSE))</f>
        <v/>
      </c>
      <c r="AS68" s="150" t="str">
        <f>IF(AS67="","",VLOOKUP(AS67,'【記載例】シフト記号表（勤務時間帯）'!$C$6:$L$47,10,FALSE))</f>
        <v/>
      </c>
      <c r="AT68" s="150" t="str">
        <f>IF(AT67="","",VLOOKUP(AT67,'【記載例】シフト記号表（勤務時間帯）'!$C$6:$L$47,10,FALSE))</f>
        <v/>
      </c>
      <c r="AU68" s="150" t="str">
        <f>IF(AU67="","",VLOOKUP(AU67,'【記載例】シフト記号表（勤務時間帯）'!$C$6:$L$47,10,FALSE))</f>
        <v/>
      </c>
      <c r="AV68" s="150" t="str">
        <f>IF(AV67="","",VLOOKUP(AV67,'【記載例】シフト記号表（勤務時間帯）'!$C$6:$L$47,10,FALSE))</f>
        <v/>
      </c>
      <c r="AW68" s="150" t="str">
        <f>IF(AW67="","",VLOOKUP(AW67,'【記載例】シフト記号表（勤務時間帯）'!$C$6:$L$47,10,FALSE))</f>
        <v/>
      </c>
      <c r="AX68" s="151" t="str">
        <f>IF(AX67="","",VLOOKUP(AX67,'【記載例】シフト記号表（勤務時間帯）'!$C$6:$L$47,10,FALSE))</f>
        <v/>
      </c>
      <c r="AY68" s="149" t="str">
        <f>IF(AY67="","",VLOOKUP(AY67,'【記載例】シフト記号表（勤務時間帯）'!$C$6:$L$47,10,FALSE))</f>
        <v/>
      </c>
      <c r="AZ68" s="150" t="str">
        <f>IF(AZ67="","",VLOOKUP(AZ67,'【記載例】シフト記号表（勤務時間帯）'!$C$6:$L$47,10,FALSE))</f>
        <v/>
      </c>
      <c r="BA68" s="150" t="str">
        <f>IF(BA67="","",VLOOKUP(BA67,'【記載例】シフト記号表（勤務時間帯）'!$C$6:$L$47,10,FALSE))</f>
        <v/>
      </c>
      <c r="BB68" s="335">
        <f>IF($BE$3="４週",SUM(W68:AX68),IF($BE$3="暦月",SUM(W68:BA68),""))</f>
        <v>0</v>
      </c>
      <c r="BC68" s="336"/>
      <c r="BD68" s="337">
        <f>IF($BE$3="４週",BB68/4,IF($BE$3="暦月",(BB68/($BE$8/7)),""))</f>
        <v>0</v>
      </c>
      <c r="BE68" s="336"/>
      <c r="BF68" s="332"/>
      <c r="BG68" s="333"/>
      <c r="BH68" s="333"/>
      <c r="BI68" s="333"/>
      <c r="BJ68" s="334"/>
    </row>
    <row r="69" spans="2:62" ht="20.25" customHeight="1">
      <c r="B69" s="379">
        <f>B67+1</f>
        <v>28</v>
      </c>
      <c r="C69" s="259"/>
      <c r="D69" s="260"/>
      <c r="E69" s="139"/>
      <c r="F69" s="140"/>
      <c r="G69" s="139"/>
      <c r="H69" s="140"/>
      <c r="I69" s="321"/>
      <c r="J69" s="322"/>
      <c r="K69" s="325"/>
      <c r="L69" s="326"/>
      <c r="M69" s="326"/>
      <c r="N69" s="260"/>
      <c r="O69" s="355"/>
      <c r="P69" s="356"/>
      <c r="Q69" s="356"/>
      <c r="R69" s="356"/>
      <c r="S69" s="357"/>
      <c r="T69" s="170" t="s">
        <v>18</v>
      </c>
      <c r="U69" s="112"/>
      <c r="V69" s="113"/>
      <c r="W69" s="99"/>
      <c r="X69" s="100"/>
      <c r="Y69" s="100"/>
      <c r="Z69" s="100"/>
      <c r="AA69" s="100"/>
      <c r="AB69" s="100"/>
      <c r="AC69" s="101"/>
      <c r="AD69" s="99"/>
      <c r="AE69" s="100"/>
      <c r="AF69" s="100"/>
      <c r="AG69" s="100"/>
      <c r="AH69" s="100"/>
      <c r="AI69" s="100"/>
      <c r="AJ69" s="101"/>
      <c r="AK69" s="99"/>
      <c r="AL69" s="100"/>
      <c r="AM69" s="100"/>
      <c r="AN69" s="100"/>
      <c r="AO69" s="100"/>
      <c r="AP69" s="100"/>
      <c r="AQ69" s="101"/>
      <c r="AR69" s="99"/>
      <c r="AS69" s="100"/>
      <c r="AT69" s="100"/>
      <c r="AU69" s="100"/>
      <c r="AV69" s="100"/>
      <c r="AW69" s="100"/>
      <c r="AX69" s="101"/>
      <c r="AY69" s="99"/>
      <c r="AZ69" s="100"/>
      <c r="BA69" s="102"/>
      <c r="BB69" s="317"/>
      <c r="BC69" s="318"/>
      <c r="BD69" s="319"/>
      <c r="BE69" s="320"/>
      <c r="BF69" s="329"/>
      <c r="BG69" s="330"/>
      <c r="BH69" s="330"/>
      <c r="BI69" s="330"/>
      <c r="BJ69" s="331"/>
    </row>
    <row r="70" spans="2:62" ht="20.25" customHeight="1">
      <c r="B70" s="380"/>
      <c r="C70" s="261"/>
      <c r="D70" s="262"/>
      <c r="E70" s="139"/>
      <c r="F70" s="140">
        <f>C69</f>
        <v>0</v>
      </c>
      <c r="G70" s="139"/>
      <c r="H70" s="140">
        <f>I69</f>
        <v>0</v>
      </c>
      <c r="I70" s="323"/>
      <c r="J70" s="324"/>
      <c r="K70" s="327"/>
      <c r="L70" s="328"/>
      <c r="M70" s="328"/>
      <c r="N70" s="262"/>
      <c r="O70" s="355"/>
      <c r="P70" s="356"/>
      <c r="Q70" s="356"/>
      <c r="R70" s="356"/>
      <c r="S70" s="357"/>
      <c r="T70" s="171" t="s">
        <v>134</v>
      </c>
      <c r="U70" s="114"/>
      <c r="V70" s="172"/>
      <c r="W70" s="149" t="str">
        <f>IF(W69="","",VLOOKUP(W69,'【記載例】シフト記号表（勤務時間帯）'!$C$6:$L$47,10,FALSE))</f>
        <v/>
      </c>
      <c r="X70" s="150" t="str">
        <f>IF(X69="","",VLOOKUP(X69,'【記載例】シフト記号表（勤務時間帯）'!$C$6:$L$47,10,FALSE))</f>
        <v/>
      </c>
      <c r="Y70" s="150" t="str">
        <f>IF(Y69="","",VLOOKUP(Y69,'【記載例】シフト記号表（勤務時間帯）'!$C$6:$L$47,10,FALSE))</f>
        <v/>
      </c>
      <c r="Z70" s="150" t="str">
        <f>IF(Z69="","",VLOOKUP(Z69,'【記載例】シフト記号表（勤務時間帯）'!$C$6:$L$47,10,FALSE))</f>
        <v/>
      </c>
      <c r="AA70" s="150" t="str">
        <f>IF(AA69="","",VLOOKUP(AA69,'【記載例】シフト記号表（勤務時間帯）'!$C$6:$L$47,10,FALSE))</f>
        <v/>
      </c>
      <c r="AB70" s="150" t="str">
        <f>IF(AB69="","",VLOOKUP(AB69,'【記載例】シフト記号表（勤務時間帯）'!$C$6:$L$47,10,FALSE))</f>
        <v/>
      </c>
      <c r="AC70" s="151" t="str">
        <f>IF(AC69="","",VLOOKUP(AC69,'【記載例】シフト記号表（勤務時間帯）'!$C$6:$L$47,10,FALSE))</f>
        <v/>
      </c>
      <c r="AD70" s="149" t="str">
        <f>IF(AD69="","",VLOOKUP(AD69,'【記載例】シフト記号表（勤務時間帯）'!$C$6:$L$47,10,FALSE))</f>
        <v/>
      </c>
      <c r="AE70" s="150" t="str">
        <f>IF(AE69="","",VLOOKUP(AE69,'【記載例】シフト記号表（勤務時間帯）'!$C$6:$L$47,10,FALSE))</f>
        <v/>
      </c>
      <c r="AF70" s="150" t="str">
        <f>IF(AF69="","",VLOOKUP(AF69,'【記載例】シフト記号表（勤務時間帯）'!$C$6:$L$47,10,FALSE))</f>
        <v/>
      </c>
      <c r="AG70" s="150" t="str">
        <f>IF(AG69="","",VLOOKUP(AG69,'【記載例】シフト記号表（勤務時間帯）'!$C$6:$L$47,10,FALSE))</f>
        <v/>
      </c>
      <c r="AH70" s="150" t="str">
        <f>IF(AH69="","",VLOOKUP(AH69,'【記載例】シフト記号表（勤務時間帯）'!$C$6:$L$47,10,FALSE))</f>
        <v/>
      </c>
      <c r="AI70" s="150" t="str">
        <f>IF(AI69="","",VLOOKUP(AI69,'【記載例】シフト記号表（勤務時間帯）'!$C$6:$L$47,10,FALSE))</f>
        <v/>
      </c>
      <c r="AJ70" s="151" t="str">
        <f>IF(AJ69="","",VLOOKUP(AJ69,'【記載例】シフト記号表（勤務時間帯）'!$C$6:$L$47,10,FALSE))</f>
        <v/>
      </c>
      <c r="AK70" s="149" t="str">
        <f>IF(AK69="","",VLOOKUP(AK69,'【記載例】シフト記号表（勤務時間帯）'!$C$6:$L$47,10,FALSE))</f>
        <v/>
      </c>
      <c r="AL70" s="150" t="str">
        <f>IF(AL69="","",VLOOKUP(AL69,'【記載例】シフト記号表（勤務時間帯）'!$C$6:$L$47,10,FALSE))</f>
        <v/>
      </c>
      <c r="AM70" s="150" t="str">
        <f>IF(AM69="","",VLOOKUP(AM69,'【記載例】シフト記号表（勤務時間帯）'!$C$6:$L$47,10,FALSE))</f>
        <v/>
      </c>
      <c r="AN70" s="150" t="str">
        <f>IF(AN69="","",VLOOKUP(AN69,'【記載例】シフト記号表（勤務時間帯）'!$C$6:$L$47,10,FALSE))</f>
        <v/>
      </c>
      <c r="AO70" s="150" t="str">
        <f>IF(AO69="","",VLOOKUP(AO69,'【記載例】シフト記号表（勤務時間帯）'!$C$6:$L$47,10,FALSE))</f>
        <v/>
      </c>
      <c r="AP70" s="150" t="str">
        <f>IF(AP69="","",VLOOKUP(AP69,'【記載例】シフト記号表（勤務時間帯）'!$C$6:$L$47,10,FALSE))</f>
        <v/>
      </c>
      <c r="AQ70" s="151" t="str">
        <f>IF(AQ69="","",VLOOKUP(AQ69,'【記載例】シフト記号表（勤務時間帯）'!$C$6:$L$47,10,FALSE))</f>
        <v/>
      </c>
      <c r="AR70" s="149" t="str">
        <f>IF(AR69="","",VLOOKUP(AR69,'【記載例】シフト記号表（勤務時間帯）'!$C$6:$L$47,10,FALSE))</f>
        <v/>
      </c>
      <c r="AS70" s="150" t="str">
        <f>IF(AS69="","",VLOOKUP(AS69,'【記載例】シフト記号表（勤務時間帯）'!$C$6:$L$47,10,FALSE))</f>
        <v/>
      </c>
      <c r="AT70" s="150" t="str">
        <f>IF(AT69="","",VLOOKUP(AT69,'【記載例】シフト記号表（勤務時間帯）'!$C$6:$L$47,10,FALSE))</f>
        <v/>
      </c>
      <c r="AU70" s="150" t="str">
        <f>IF(AU69="","",VLOOKUP(AU69,'【記載例】シフト記号表（勤務時間帯）'!$C$6:$L$47,10,FALSE))</f>
        <v/>
      </c>
      <c r="AV70" s="150" t="str">
        <f>IF(AV69="","",VLOOKUP(AV69,'【記載例】シフト記号表（勤務時間帯）'!$C$6:$L$47,10,FALSE))</f>
        <v/>
      </c>
      <c r="AW70" s="150" t="str">
        <f>IF(AW69="","",VLOOKUP(AW69,'【記載例】シフト記号表（勤務時間帯）'!$C$6:$L$47,10,FALSE))</f>
        <v/>
      </c>
      <c r="AX70" s="151" t="str">
        <f>IF(AX69="","",VLOOKUP(AX69,'【記載例】シフト記号表（勤務時間帯）'!$C$6:$L$47,10,FALSE))</f>
        <v/>
      </c>
      <c r="AY70" s="149" t="str">
        <f>IF(AY69="","",VLOOKUP(AY69,'【記載例】シフト記号表（勤務時間帯）'!$C$6:$L$47,10,FALSE))</f>
        <v/>
      </c>
      <c r="AZ70" s="150" t="str">
        <f>IF(AZ69="","",VLOOKUP(AZ69,'【記載例】シフト記号表（勤務時間帯）'!$C$6:$L$47,10,FALSE))</f>
        <v/>
      </c>
      <c r="BA70" s="150" t="str">
        <f>IF(BA69="","",VLOOKUP(BA69,'【記載例】シフト記号表（勤務時間帯）'!$C$6:$L$47,10,FALSE))</f>
        <v/>
      </c>
      <c r="BB70" s="335">
        <f>IF($BE$3="４週",SUM(W70:AX70),IF($BE$3="暦月",SUM(W70:BA70),""))</f>
        <v>0</v>
      </c>
      <c r="BC70" s="336"/>
      <c r="BD70" s="337">
        <f>IF($BE$3="４週",BB70/4,IF($BE$3="暦月",(BB70/($BE$8/7)),""))</f>
        <v>0</v>
      </c>
      <c r="BE70" s="336"/>
      <c r="BF70" s="332"/>
      <c r="BG70" s="333"/>
      <c r="BH70" s="333"/>
      <c r="BI70" s="333"/>
      <c r="BJ70" s="334"/>
    </row>
    <row r="71" spans="2:62" ht="20.25" customHeight="1">
      <c r="B71" s="379">
        <f>B69+1</f>
        <v>29</v>
      </c>
      <c r="C71" s="259"/>
      <c r="D71" s="260"/>
      <c r="E71" s="139"/>
      <c r="F71" s="140"/>
      <c r="G71" s="139"/>
      <c r="H71" s="140"/>
      <c r="I71" s="321"/>
      <c r="J71" s="322"/>
      <c r="K71" s="325"/>
      <c r="L71" s="326"/>
      <c r="M71" s="326"/>
      <c r="N71" s="260"/>
      <c r="O71" s="355"/>
      <c r="P71" s="356"/>
      <c r="Q71" s="356"/>
      <c r="R71" s="356"/>
      <c r="S71" s="357"/>
      <c r="T71" s="170" t="s">
        <v>18</v>
      </c>
      <c r="U71" s="112"/>
      <c r="V71" s="113"/>
      <c r="W71" s="99"/>
      <c r="X71" s="100"/>
      <c r="Y71" s="100"/>
      <c r="Z71" s="100"/>
      <c r="AA71" s="100"/>
      <c r="AB71" s="100"/>
      <c r="AC71" s="101"/>
      <c r="AD71" s="99"/>
      <c r="AE71" s="100"/>
      <c r="AF71" s="100"/>
      <c r="AG71" s="100"/>
      <c r="AH71" s="100"/>
      <c r="AI71" s="100"/>
      <c r="AJ71" s="101"/>
      <c r="AK71" s="99"/>
      <c r="AL71" s="100"/>
      <c r="AM71" s="100"/>
      <c r="AN71" s="100"/>
      <c r="AO71" s="100"/>
      <c r="AP71" s="100"/>
      <c r="AQ71" s="101"/>
      <c r="AR71" s="99"/>
      <c r="AS71" s="100"/>
      <c r="AT71" s="100"/>
      <c r="AU71" s="100"/>
      <c r="AV71" s="100"/>
      <c r="AW71" s="100"/>
      <c r="AX71" s="101"/>
      <c r="AY71" s="99"/>
      <c r="AZ71" s="100"/>
      <c r="BA71" s="102"/>
      <c r="BB71" s="317"/>
      <c r="BC71" s="318"/>
      <c r="BD71" s="319"/>
      <c r="BE71" s="320"/>
      <c r="BF71" s="329"/>
      <c r="BG71" s="330"/>
      <c r="BH71" s="330"/>
      <c r="BI71" s="330"/>
      <c r="BJ71" s="331"/>
    </row>
    <row r="72" spans="2:62" ht="20.25" customHeight="1">
      <c r="B72" s="380"/>
      <c r="C72" s="373"/>
      <c r="D72" s="374"/>
      <c r="E72" s="181"/>
      <c r="F72" s="182">
        <f>C71</f>
        <v>0</v>
      </c>
      <c r="G72" s="181"/>
      <c r="H72" s="182">
        <f>I71</f>
        <v>0</v>
      </c>
      <c r="I72" s="375"/>
      <c r="J72" s="376"/>
      <c r="K72" s="377"/>
      <c r="L72" s="378"/>
      <c r="M72" s="378"/>
      <c r="N72" s="374"/>
      <c r="O72" s="355"/>
      <c r="P72" s="356"/>
      <c r="Q72" s="356"/>
      <c r="R72" s="356"/>
      <c r="S72" s="357"/>
      <c r="T72" s="171" t="s">
        <v>134</v>
      </c>
      <c r="U72" s="114"/>
      <c r="V72" s="172"/>
      <c r="W72" s="149" t="str">
        <f>IF(W71="","",VLOOKUP(W71,'【記載例】シフト記号表（勤務時間帯）'!$C$6:$L$47,10,FALSE))</f>
        <v/>
      </c>
      <c r="X72" s="150" t="str">
        <f>IF(X71="","",VLOOKUP(X71,'【記載例】シフト記号表（勤務時間帯）'!$C$6:$L$47,10,FALSE))</f>
        <v/>
      </c>
      <c r="Y72" s="150" t="str">
        <f>IF(Y71="","",VLOOKUP(Y71,'【記載例】シフト記号表（勤務時間帯）'!$C$6:$L$47,10,FALSE))</f>
        <v/>
      </c>
      <c r="Z72" s="150" t="str">
        <f>IF(Z71="","",VLOOKUP(Z71,'【記載例】シフト記号表（勤務時間帯）'!$C$6:$L$47,10,FALSE))</f>
        <v/>
      </c>
      <c r="AA72" s="150" t="str">
        <f>IF(AA71="","",VLOOKUP(AA71,'【記載例】シフト記号表（勤務時間帯）'!$C$6:$L$47,10,FALSE))</f>
        <v/>
      </c>
      <c r="AB72" s="150" t="str">
        <f>IF(AB71="","",VLOOKUP(AB71,'【記載例】シフト記号表（勤務時間帯）'!$C$6:$L$47,10,FALSE))</f>
        <v/>
      </c>
      <c r="AC72" s="151" t="str">
        <f>IF(AC71="","",VLOOKUP(AC71,'【記載例】シフト記号表（勤務時間帯）'!$C$6:$L$47,10,FALSE))</f>
        <v/>
      </c>
      <c r="AD72" s="149" t="str">
        <f>IF(AD71="","",VLOOKUP(AD71,'【記載例】シフト記号表（勤務時間帯）'!$C$6:$L$47,10,FALSE))</f>
        <v/>
      </c>
      <c r="AE72" s="150" t="str">
        <f>IF(AE71="","",VLOOKUP(AE71,'【記載例】シフト記号表（勤務時間帯）'!$C$6:$L$47,10,FALSE))</f>
        <v/>
      </c>
      <c r="AF72" s="150" t="str">
        <f>IF(AF71="","",VLOOKUP(AF71,'【記載例】シフト記号表（勤務時間帯）'!$C$6:$L$47,10,FALSE))</f>
        <v/>
      </c>
      <c r="AG72" s="150" t="str">
        <f>IF(AG71="","",VLOOKUP(AG71,'【記載例】シフト記号表（勤務時間帯）'!$C$6:$L$47,10,FALSE))</f>
        <v/>
      </c>
      <c r="AH72" s="150" t="str">
        <f>IF(AH71="","",VLOOKUP(AH71,'【記載例】シフト記号表（勤務時間帯）'!$C$6:$L$47,10,FALSE))</f>
        <v/>
      </c>
      <c r="AI72" s="150" t="str">
        <f>IF(AI71="","",VLOOKUP(AI71,'【記載例】シフト記号表（勤務時間帯）'!$C$6:$L$47,10,FALSE))</f>
        <v/>
      </c>
      <c r="AJ72" s="151" t="str">
        <f>IF(AJ71="","",VLOOKUP(AJ71,'【記載例】シフト記号表（勤務時間帯）'!$C$6:$L$47,10,FALSE))</f>
        <v/>
      </c>
      <c r="AK72" s="149" t="str">
        <f>IF(AK71="","",VLOOKUP(AK71,'【記載例】シフト記号表（勤務時間帯）'!$C$6:$L$47,10,FALSE))</f>
        <v/>
      </c>
      <c r="AL72" s="150" t="str">
        <f>IF(AL71="","",VLOOKUP(AL71,'【記載例】シフト記号表（勤務時間帯）'!$C$6:$L$47,10,FALSE))</f>
        <v/>
      </c>
      <c r="AM72" s="150" t="str">
        <f>IF(AM71="","",VLOOKUP(AM71,'【記載例】シフト記号表（勤務時間帯）'!$C$6:$L$47,10,FALSE))</f>
        <v/>
      </c>
      <c r="AN72" s="150" t="str">
        <f>IF(AN71="","",VLOOKUP(AN71,'【記載例】シフト記号表（勤務時間帯）'!$C$6:$L$47,10,FALSE))</f>
        <v/>
      </c>
      <c r="AO72" s="150" t="str">
        <f>IF(AO71="","",VLOOKUP(AO71,'【記載例】シフト記号表（勤務時間帯）'!$C$6:$L$47,10,FALSE))</f>
        <v/>
      </c>
      <c r="AP72" s="150" t="str">
        <f>IF(AP71="","",VLOOKUP(AP71,'【記載例】シフト記号表（勤務時間帯）'!$C$6:$L$47,10,FALSE))</f>
        <v/>
      </c>
      <c r="AQ72" s="151" t="str">
        <f>IF(AQ71="","",VLOOKUP(AQ71,'【記載例】シフト記号表（勤務時間帯）'!$C$6:$L$47,10,FALSE))</f>
        <v/>
      </c>
      <c r="AR72" s="149" t="str">
        <f>IF(AR71="","",VLOOKUP(AR71,'【記載例】シフト記号表（勤務時間帯）'!$C$6:$L$47,10,FALSE))</f>
        <v/>
      </c>
      <c r="AS72" s="150" t="str">
        <f>IF(AS71="","",VLOOKUP(AS71,'【記載例】シフト記号表（勤務時間帯）'!$C$6:$L$47,10,FALSE))</f>
        <v/>
      </c>
      <c r="AT72" s="150" t="str">
        <f>IF(AT71="","",VLOOKUP(AT71,'【記載例】シフト記号表（勤務時間帯）'!$C$6:$L$47,10,FALSE))</f>
        <v/>
      </c>
      <c r="AU72" s="150" t="str">
        <f>IF(AU71="","",VLOOKUP(AU71,'【記載例】シフト記号表（勤務時間帯）'!$C$6:$L$47,10,FALSE))</f>
        <v/>
      </c>
      <c r="AV72" s="150" t="str">
        <f>IF(AV71="","",VLOOKUP(AV71,'【記載例】シフト記号表（勤務時間帯）'!$C$6:$L$47,10,FALSE))</f>
        <v/>
      </c>
      <c r="AW72" s="150" t="str">
        <f>IF(AW71="","",VLOOKUP(AW71,'【記載例】シフト記号表（勤務時間帯）'!$C$6:$L$47,10,FALSE))</f>
        <v/>
      </c>
      <c r="AX72" s="151" t="str">
        <f>IF(AX71="","",VLOOKUP(AX71,'【記載例】シフト記号表（勤務時間帯）'!$C$6:$L$47,10,FALSE))</f>
        <v/>
      </c>
      <c r="AY72" s="149" t="str">
        <f>IF(AY71="","",VLOOKUP(AY71,'【記載例】シフト記号表（勤務時間帯）'!$C$6:$L$47,10,FALSE))</f>
        <v/>
      </c>
      <c r="AZ72" s="150" t="str">
        <f>IF(AZ71="","",VLOOKUP(AZ71,'【記載例】シフト記号表（勤務時間帯）'!$C$6:$L$47,10,FALSE))</f>
        <v/>
      </c>
      <c r="BA72" s="150" t="str">
        <f>IF(BA71="","",VLOOKUP(BA71,'【記載例】シフト記号表（勤務時間帯）'!$C$6:$L$47,10,FALSE))</f>
        <v/>
      </c>
      <c r="BB72" s="370">
        <f>IF($BE$3="４週",SUM(W72:AX72),IF($BE$3="暦月",SUM(W72:BA72),""))</f>
        <v>0</v>
      </c>
      <c r="BC72" s="371"/>
      <c r="BD72" s="372">
        <f>IF($BE$3="４週",BB72/4,IF($BE$3="暦月",(BB72/($BE$8/7)),""))</f>
        <v>0</v>
      </c>
      <c r="BE72" s="371"/>
      <c r="BF72" s="367"/>
      <c r="BG72" s="368"/>
      <c r="BH72" s="368"/>
      <c r="BI72" s="368"/>
      <c r="BJ72" s="369"/>
    </row>
    <row r="73" spans="2:62" ht="20.25" customHeight="1">
      <c r="B73" s="379">
        <f>B71+1</f>
        <v>30</v>
      </c>
      <c r="C73" s="259"/>
      <c r="D73" s="260"/>
      <c r="E73" s="141"/>
      <c r="F73" s="142"/>
      <c r="G73" s="141"/>
      <c r="H73" s="142"/>
      <c r="I73" s="321"/>
      <c r="J73" s="322"/>
      <c r="K73" s="325"/>
      <c r="L73" s="326"/>
      <c r="M73" s="326"/>
      <c r="N73" s="260"/>
      <c r="O73" s="355"/>
      <c r="P73" s="356"/>
      <c r="Q73" s="356"/>
      <c r="R73" s="356"/>
      <c r="S73" s="357"/>
      <c r="T73" s="115" t="s">
        <v>18</v>
      </c>
      <c r="U73" s="116"/>
      <c r="V73" s="117"/>
      <c r="W73" s="99"/>
      <c r="X73" s="100"/>
      <c r="Y73" s="100"/>
      <c r="Z73" s="100"/>
      <c r="AA73" s="100"/>
      <c r="AB73" s="100"/>
      <c r="AC73" s="101"/>
      <c r="AD73" s="99"/>
      <c r="AE73" s="100"/>
      <c r="AF73" s="100"/>
      <c r="AG73" s="100"/>
      <c r="AH73" s="100"/>
      <c r="AI73" s="100"/>
      <c r="AJ73" s="101"/>
      <c r="AK73" s="99"/>
      <c r="AL73" s="100"/>
      <c r="AM73" s="100"/>
      <c r="AN73" s="100"/>
      <c r="AO73" s="100"/>
      <c r="AP73" s="100"/>
      <c r="AQ73" s="101"/>
      <c r="AR73" s="99"/>
      <c r="AS73" s="100"/>
      <c r="AT73" s="100"/>
      <c r="AU73" s="100"/>
      <c r="AV73" s="100"/>
      <c r="AW73" s="100"/>
      <c r="AX73" s="101"/>
      <c r="AY73" s="99"/>
      <c r="AZ73" s="100"/>
      <c r="BA73" s="102"/>
      <c r="BB73" s="317"/>
      <c r="BC73" s="318"/>
      <c r="BD73" s="319"/>
      <c r="BE73" s="320"/>
      <c r="BF73" s="329"/>
      <c r="BG73" s="330"/>
      <c r="BH73" s="330"/>
      <c r="BI73" s="330"/>
      <c r="BJ73" s="331"/>
    </row>
    <row r="74" spans="2:62" ht="20.25" customHeight="1" thickBot="1">
      <c r="B74" s="381"/>
      <c r="C74" s="349"/>
      <c r="D74" s="350"/>
      <c r="E74" s="165"/>
      <c r="F74" s="166">
        <f>C74</f>
        <v>0</v>
      </c>
      <c r="G74" s="165"/>
      <c r="H74" s="166">
        <f>I74</f>
        <v>0</v>
      </c>
      <c r="I74" s="351"/>
      <c r="J74" s="352"/>
      <c r="K74" s="353"/>
      <c r="L74" s="354"/>
      <c r="M74" s="354"/>
      <c r="N74" s="350"/>
      <c r="O74" s="358"/>
      <c r="P74" s="359"/>
      <c r="Q74" s="359"/>
      <c r="R74" s="359"/>
      <c r="S74" s="360"/>
      <c r="T74" s="167" t="s">
        <v>134</v>
      </c>
      <c r="U74" s="168"/>
      <c r="V74" s="169"/>
      <c r="W74" s="152" t="str">
        <f>IF(W73="","",VLOOKUP(W73,'【記載例】シフト記号表（勤務時間帯）'!$C$6:$L$47,10,FALSE))</f>
        <v/>
      </c>
      <c r="X74" s="153" t="str">
        <f>IF(X73="","",VLOOKUP(X73,'【記載例】シフト記号表（勤務時間帯）'!$C$6:$L$47,10,FALSE))</f>
        <v/>
      </c>
      <c r="Y74" s="153" t="str">
        <f>IF(Y73="","",VLOOKUP(Y73,'【記載例】シフト記号表（勤務時間帯）'!$C$6:$L$47,10,FALSE))</f>
        <v/>
      </c>
      <c r="Z74" s="153" t="str">
        <f>IF(Z73="","",VLOOKUP(Z73,'【記載例】シフト記号表（勤務時間帯）'!$C$6:$L$47,10,FALSE))</f>
        <v/>
      </c>
      <c r="AA74" s="153" t="str">
        <f>IF(AA73="","",VLOOKUP(AA73,'【記載例】シフト記号表（勤務時間帯）'!$C$6:$L$47,10,FALSE))</f>
        <v/>
      </c>
      <c r="AB74" s="153" t="str">
        <f>IF(AB73="","",VLOOKUP(AB73,'【記載例】シフト記号表（勤務時間帯）'!$C$6:$L$47,10,FALSE))</f>
        <v/>
      </c>
      <c r="AC74" s="154" t="str">
        <f>IF(AC73="","",VLOOKUP(AC73,'【記載例】シフト記号表（勤務時間帯）'!$C$6:$L$47,10,FALSE))</f>
        <v/>
      </c>
      <c r="AD74" s="152" t="str">
        <f>IF(AD73="","",VLOOKUP(AD73,'【記載例】シフト記号表（勤務時間帯）'!$C$6:$L$47,10,FALSE))</f>
        <v/>
      </c>
      <c r="AE74" s="153" t="str">
        <f>IF(AE73="","",VLOOKUP(AE73,'【記載例】シフト記号表（勤務時間帯）'!$C$6:$L$47,10,FALSE))</f>
        <v/>
      </c>
      <c r="AF74" s="153" t="str">
        <f>IF(AF73="","",VLOOKUP(AF73,'【記載例】シフト記号表（勤務時間帯）'!$C$6:$L$47,10,FALSE))</f>
        <v/>
      </c>
      <c r="AG74" s="153" t="str">
        <f>IF(AG73="","",VLOOKUP(AG73,'【記載例】シフト記号表（勤務時間帯）'!$C$6:$L$47,10,FALSE))</f>
        <v/>
      </c>
      <c r="AH74" s="153" t="str">
        <f>IF(AH73="","",VLOOKUP(AH73,'【記載例】シフト記号表（勤務時間帯）'!$C$6:$L$47,10,FALSE))</f>
        <v/>
      </c>
      <c r="AI74" s="153" t="str">
        <f>IF(AI73="","",VLOOKUP(AI73,'【記載例】シフト記号表（勤務時間帯）'!$C$6:$L$47,10,FALSE))</f>
        <v/>
      </c>
      <c r="AJ74" s="154" t="str">
        <f>IF(AJ73="","",VLOOKUP(AJ73,'【記載例】シフト記号表（勤務時間帯）'!$C$6:$L$47,10,FALSE))</f>
        <v/>
      </c>
      <c r="AK74" s="152" t="str">
        <f>IF(AK73="","",VLOOKUP(AK73,'【記載例】シフト記号表（勤務時間帯）'!$C$6:$L$47,10,FALSE))</f>
        <v/>
      </c>
      <c r="AL74" s="153" t="str">
        <f>IF(AL73="","",VLOOKUP(AL73,'【記載例】シフト記号表（勤務時間帯）'!$C$6:$L$47,10,FALSE))</f>
        <v/>
      </c>
      <c r="AM74" s="153" t="str">
        <f>IF(AM73="","",VLOOKUP(AM73,'【記載例】シフト記号表（勤務時間帯）'!$C$6:$L$47,10,FALSE))</f>
        <v/>
      </c>
      <c r="AN74" s="153" t="str">
        <f>IF(AN73="","",VLOOKUP(AN73,'【記載例】シフト記号表（勤務時間帯）'!$C$6:$L$47,10,FALSE))</f>
        <v/>
      </c>
      <c r="AO74" s="153" t="str">
        <f>IF(AO73="","",VLOOKUP(AO73,'【記載例】シフト記号表（勤務時間帯）'!$C$6:$L$47,10,FALSE))</f>
        <v/>
      </c>
      <c r="AP74" s="153" t="str">
        <f>IF(AP73="","",VLOOKUP(AP73,'【記載例】シフト記号表（勤務時間帯）'!$C$6:$L$47,10,FALSE))</f>
        <v/>
      </c>
      <c r="AQ74" s="154" t="str">
        <f>IF(AQ73="","",VLOOKUP(AQ73,'【記載例】シフト記号表（勤務時間帯）'!$C$6:$L$47,10,FALSE))</f>
        <v/>
      </c>
      <c r="AR74" s="152" t="str">
        <f>IF(AR73="","",VLOOKUP(AR73,'【記載例】シフト記号表（勤務時間帯）'!$C$6:$L$47,10,FALSE))</f>
        <v/>
      </c>
      <c r="AS74" s="153" t="str">
        <f>IF(AS73="","",VLOOKUP(AS73,'【記載例】シフト記号表（勤務時間帯）'!$C$6:$L$47,10,FALSE))</f>
        <v/>
      </c>
      <c r="AT74" s="153" t="str">
        <f>IF(AT73="","",VLOOKUP(AT73,'【記載例】シフト記号表（勤務時間帯）'!$C$6:$L$47,10,FALSE))</f>
        <v/>
      </c>
      <c r="AU74" s="153" t="str">
        <f>IF(AU73="","",VLOOKUP(AU73,'【記載例】シフト記号表（勤務時間帯）'!$C$6:$L$47,10,FALSE))</f>
        <v/>
      </c>
      <c r="AV74" s="153" t="str">
        <f>IF(AV73="","",VLOOKUP(AV73,'【記載例】シフト記号表（勤務時間帯）'!$C$6:$L$47,10,FALSE))</f>
        <v/>
      </c>
      <c r="AW74" s="153" t="str">
        <f>IF(AW73="","",VLOOKUP(AW73,'【記載例】シフト記号表（勤務時間帯）'!$C$6:$L$47,10,FALSE))</f>
        <v/>
      </c>
      <c r="AX74" s="154" t="str">
        <f>IF(AX73="","",VLOOKUP(AX73,'【記載例】シフト記号表（勤務時間帯）'!$C$6:$L$47,10,FALSE))</f>
        <v/>
      </c>
      <c r="AY74" s="152" t="str">
        <f>IF(AY73="","",VLOOKUP(AY73,'【記載例】シフト記号表（勤務時間帯）'!$C$6:$L$47,10,FALSE))</f>
        <v/>
      </c>
      <c r="AZ74" s="153" t="str">
        <f>IF(AZ73="","",VLOOKUP(AZ73,'【記載例】シフト記号表（勤務時間帯）'!$C$6:$L$47,10,FALSE))</f>
        <v/>
      </c>
      <c r="BA74" s="164" t="str">
        <f>IF(BA73="","",VLOOKUP(BA73,'【記載例】シフト記号表（勤務時間帯）'!$C$6:$L$47,10,FALSE))</f>
        <v/>
      </c>
      <c r="BB74" s="364">
        <f>IF($BE$3="４週",SUM(W74:AX74),IF($BE$3="暦月",SUM(W74:BA74),""))</f>
        <v>0</v>
      </c>
      <c r="BC74" s="365"/>
      <c r="BD74" s="366">
        <f>IF($BE$3="４週",BB74/4,IF($BE$3="暦月",(BB74/($BE$8/7)),""))</f>
        <v>0</v>
      </c>
      <c r="BE74" s="365"/>
      <c r="BF74" s="361"/>
      <c r="BG74" s="362"/>
      <c r="BH74" s="362"/>
      <c r="BI74" s="362"/>
      <c r="BJ74" s="363"/>
    </row>
    <row r="75" spans="2:62" ht="20.25" customHeight="1"/>
    <row r="76" spans="2:62" ht="20.25" customHeight="1"/>
    <row r="77" spans="2:62" ht="20.25" customHeight="1"/>
    <row r="78" spans="2:62" ht="20.25" customHeight="1"/>
    <row r="79" spans="2:62" ht="20.25" customHeight="1"/>
    <row r="80" spans="2:62"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114" spans="1:59">
      <c r="AQ114" s="13"/>
      <c r="AR114" s="13"/>
      <c r="AS114" s="13"/>
      <c r="AT114" s="13"/>
      <c r="AU114" s="13"/>
      <c r="AV114" s="13"/>
    </row>
    <row r="115" spans="1:59">
      <c r="AQ115" s="13"/>
      <c r="AR115" s="13"/>
      <c r="AS115" s="13"/>
      <c r="AT115" s="13"/>
      <c r="AU115" s="13"/>
      <c r="AV115" s="13"/>
    </row>
    <row r="117" spans="1:59">
      <c r="AW117" s="13"/>
      <c r="AX117" s="13"/>
      <c r="AY117" s="13"/>
      <c r="AZ117" s="10"/>
      <c r="BA117" s="10"/>
      <c r="BB117" s="10"/>
      <c r="BC117" s="10"/>
      <c r="BD117" s="10"/>
      <c r="BE117" s="10"/>
    </row>
    <row r="118" spans="1:59">
      <c r="AW118" s="13"/>
      <c r="AX118" s="13"/>
      <c r="AY118" s="13"/>
      <c r="AZ118" s="10"/>
      <c r="BA118" s="10"/>
      <c r="BB118" s="10"/>
      <c r="BC118" s="10"/>
      <c r="BD118" s="10"/>
      <c r="BE118" s="10"/>
    </row>
    <row r="121" spans="1:59">
      <c r="A121" s="11"/>
      <c r="B121" s="11"/>
      <c r="C121" s="12"/>
      <c r="D121" s="12"/>
      <c r="E121" s="12"/>
      <c r="F121" s="12"/>
      <c r="G121" s="12"/>
      <c r="H121" s="12"/>
      <c r="I121" s="12"/>
      <c r="J121" s="12"/>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3"/>
      <c r="AP121" s="13"/>
      <c r="BF121" s="10"/>
      <c r="BG121" s="10"/>
    </row>
    <row r="122" spans="1:59">
      <c r="A122" s="11"/>
      <c r="B122" s="11"/>
      <c r="C122" s="12"/>
      <c r="D122" s="12"/>
      <c r="E122" s="12"/>
      <c r="F122" s="12"/>
      <c r="G122" s="12"/>
      <c r="H122" s="12"/>
      <c r="I122" s="12"/>
      <c r="J122" s="12"/>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BF122" s="10"/>
      <c r="BG122" s="10"/>
    </row>
    <row r="123" spans="1:59">
      <c r="A123" s="11"/>
      <c r="B123" s="11"/>
      <c r="C123" s="14"/>
      <c r="D123" s="14"/>
      <c r="E123" s="14"/>
      <c r="F123" s="14"/>
      <c r="G123" s="14"/>
      <c r="H123" s="14"/>
      <c r="I123" s="14"/>
      <c r="J123" s="14"/>
      <c r="K123" s="12"/>
      <c r="L123" s="12"/>
      <c r="M123" s="11"/>
      <c r="N123" s="11"/>
      <c r="O123" s="11"/>
      <c r="P123" s="11"/>
      <c r="Q123" s="11"/>
      <c r="R123" s="11"/>
    </row>
    <row r="124" spans="1:59">
      <c r="A124" s="11"/>
      <c r="B124" s="11"/>
      <c r="C124" s="14"/>
      <c r="D124" s="14"/>
      <c r="E124" s="14"/>
      <c r="F124" s="14"/>
      <c r="G124" s="14"/>
      <c r="H124" s="14"/>
      <c r="I124" s="14"/>
      <c r="J124" s="14"/>
      <c r="K124" s="12"/>
      <c r="L124" s="12"/>
      <c r="M124" s="11"/>
      <c r="N124" s="11"/>
      <c r="O124" s="11"/>
      <c r="P124" s="11"/>
      <c r="Q124" s="11"/>
      <c r="R124" s="11"/>
    </row>
    <row r="125" spans="1:59">
      <c r="C125" s="3"/>
      <c r="D125" s="3"/>
      <c r="E125" s="3"/>
      <c r="F125" s="3"/>
      <c r="G125" s="3"/>
      <c r="H125" s="3"/>
      <c r="I125" s="3"/>
      <c r="J125" s="3"/>
    </row>
    <row r="126" spans="1:59">
      <c r="C126" s="3"/>
      <c r="D126" s="3"/>
      <c r="E126" s="3"/>
      <c r="F126" s="3"/>
      <c r="G126" s="3"/>
      <c r="H126" s="3"/>
      <c r="I126" s="3"/>
      <c r="J126" s="3"/>
    </row>
    <row r="127" spans="1:59">
      <c r="C127" s="3"/>
      <c r="D127" s="3"/>
      <c r="E127" s="3"/>
      <c r="F127" s="3"/>
      <c r="G127" s="3"/>
      <c r="H127" s="3"/>
      <c r="I127" s="3"/>
      <c r="J127" s="3"/>
    </row>
    <row r="128" spans="1:59">
      <c r="C128" s="3"/>
      <c r="D128" s="3"/>
      <c r="E128" s="3"/>
      <c r="F128" s="3"/>
      <c r="G128" s="3"/>
      <c r="H128" s="3"/>
      <c r="I128" s="3"/>
      <c r="J128" s="3"/>
    </row>
  </sheetData>
  <sheetProtection insertRows="0" deleteRows="0"/>
  <mergeCells count="324">
    <mergeCell ref="B67:B68"/>
    <mergeCell ref="B69:B70"/>
    <mergeCell ref="B71:B72"/>
    <mergeCell ref="B73:B74"/>
    <mergeCell ref="O10:S14"/>
    <mergeCell ref="O15: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B51:B52"/>
    <mergeCell ref="B53:B54"/>
    <mergeCell ref="B55:B56"/>
    <mergeCell ref="B57:B58"/>
    <mergeCell ref="B59:B60"/>
    <mergeCell ref="B61:B62"/>
    <mergeCell ref="B63:B64"/>
    <mergeCell ref="B65:B66"/>
    <mergeCell ref="B33:B34"/>
    <mergeCell ref="B35:B36"/>
    <mergeCell ref="B37:B38"/>
    <mergeCell ref="B39:B40"/>
    <mergeCell ref="B41:B42"/>
    <mergeCell ref="B43:B44"/>
    <mergeCell ref="B45:B46"/>
    <mergeCell ref="B47:B48"/>
    <mergeCell ref="B49:B50"/>
    <mergeCell ref="B15:B16"/>
    <mergeCell ref="B17:B18"/>
    <mergeCell ref="B19:B20"/>
    <mergeCell ref="B21:B22"/>
    <mergeCell ref="B23:B24"/>
    <mergeCell ref="B25:B26"/>
    <mergeCell ref="B27:B28"/>
    <mergeCell ref="B29:B30"/>
    <mergeCell ref="B31:B32"/>
    <mergeCell ref="BF59:BJ60"/>
    <mergeCell ref="BB60:BC60"/>
    <mergeCell ref="BD60:BE60"/>
    <mergeCell ref="BF37:BJ38"/>
    <mergeCell ref="BB38:BC38"/>
    <mergeCell ref="BD38:BE38"/>
    <mergeCell ref="BF39:BJ40"/>
    <mergeCell ref="BB40:BC40"/>
    <mergeCell ref="BD40:BE40"/>
    <mergeCell ref="BF41:BJ42"/>
    <mergeCell ref="BF55:BJ56"/>
    <mergeCell ref="BB56:BC56"/>
    <mergeCell ref="BD56:BE56"/>
    <mergeCell ref="BB37:BC37"/>
    <mergeCell ref="BD37:BE37"/>
    <mergeCell ref="BB39:BC39"/>
    <mergeCell ref="BD39:BE39"/>
    <mergeCell ref="BB53:BC53"/>
    <mergeCell ref="BD53:BE53"/>
    <mergeCell ref="BB59:BC59"/>
    <mergeCell ref="BD59:BE59"/>
    <mergeCell ref="I37:J38"/>
    <mergeCell ref="I39:J40"/>
    <mergeCell ref="K37:N38"/>
    <mergeCell ref="K39:N40"/>
    <mergeCell ref="BF57:BJ58"/>
    <mergeCell ref="BB58:BC58"/>
    <mergeCell ref="BD58:BE58"/>
    <mergeCell ref="BB45:BC45"/>
    <mergeCell ref="BD45:BE45"/>
    <mergeCell ref="BF43:BJ44"/>
    <mergeCell ref="BF45:BJ46"/>
    <mergeCell ref="BB46:BC46"/>
    <mergeCell ref="BD46:BE46"/>
    <mergeCell ref="BB41:BC41"/>
    <mergeCell ref="BD41:BE41"/>
    <mergeCell ref="BB42:BC42"/>
    <mergeCell ref="BD42:BE42"/>
    <mergeCell ref="I41:J42"/>
    <mergeCell ref="K41:N42"/>
    <mergeCell ref="BB43:BC43"/>
    <mergeCell ref="BD43:BE43"/>
    <mergeCell ref="I43:J44"/>
    <mergeCell ref="BB44:BC44"/>
    <mergeCell ref="BD44:BE44"/>
    <mergeCell ref="I45:J46"/>
    <mergeCell ref="K43:N44"/>
    <mergeCell ref="K45:N46"/>
    <mergeCell ref="BB47:BC47"/>
    <mergeCell ref="BD47:BE47"/>
    <mergeCell ref="I47:J48"/>
    <mergeCell ref="BF47:BJ48"/>
    <mergeCell ref="BB48:BC48"/>
    <mergeCell ref="BD48:BE48"/>
    <mergeCell ref="K47:N48"/>
    <mergeCell ref="I53:J54"/>
    <mergeCell ref="BF53:BJ54"/>
    <mergeCell ref="BB54:BC54"/>
    <mergeCell ref="BD54:BE54"/>
    <mergeCell ref="K53:N54"/>
    <mergeCell ref="O53:S54"/>
    <mergeCell ref="BB49:BC49"/>
    <mergeCell ref="BD49:BE49"/>
    <mergeCell ref="BB51:BC51"/>
    <mergeCell ref="BD51:BE51"/>
    <mergeCell ref="I49:J50"/>
    <mergeCell ref="BF49:BJ50"/>
    <mergeCell ref="BB50:BC50"/>
    <mergeCell ref="BD50:BE50"/>
    <mergeCell ref="BF51:BJ52"/>
    <mergeCell ref="BB52:BC52"/>
    <mergeCell ref="BD52:BE52"/>
    <mergeCell ref="I51:J52"/>
    <mergeCell ref="K49:N50"/>
    <mergeCell ref="K51:N52"/>
    <mergeCell ref="C59:D60"/>
    <mergeCell ref="I59:J60"/>
    <mergeCell ref="K59:N60"/>
    <mergeCell ref="O59:S60"/>
    <mergeCell ref="O61:S62"/>
    <mergeCell ref="BB55:BC55"/>
    <mergeCell ref="BD55:BE55"/>
    <mergeCell ref="BB57:BC57"/>
    <mergeCell ref="BD57:BE57"/>
    <mergeCell ref="I55:J56"/>
    <mergeCell ref="K55:N56"/>
    <mergeCell ref="I57:J58"/>
    <mergeCell ref="K57:N58"/>
    <mergeCell ref="O55:S56"/>
    <mergeCell ref="O57:S58"/>
    <mergeCell ref="BB62:BC62"/>
    <mergeCell ref="BD62:BE62"/>
    <mergeCell ref="BB63:BC63"/>
    <mergeCell ref="BD63:BE63"/>
    <mergeCell ref="C61:D62"/>
    <mergeCell ref="I61:J62"/>
    <mergeCell ref="K61:N62"/>
    <mergeCell ref="BF63:BJ64"/>
    <mergeCell ref="BB64:BC64"/>
    <mergeCell ref="BD64:BE64"/>
    <mergeCell ref="C63:D64"/>
    <mergeCell ref="I63:J64"/>
    <mergeCell ref="K63:N64"/>
    <mergeCell ref="O63:S64"/>
    <mergeCell ref="BB61:BC61"/>
    <mergeCell ref="BD61:BE61"/>
    <mergeCell ref="BF61:BJ62"/>
    <mergeCell ref="BF65:BJ66"/>
    <mergeCell ref="BB66:BC66"/>
    <mergeCell ref="BD66:BE66"/>
    <mergeCell ref="BB67:BC67"/>
    <mergeCell ref="BD67:BE67"/>
    <mergeCell ref="BB65:BC65"/>
    <mergeCell ref="BD65:BE65"/>
    <mergeCell ref="BF67:BJ68"/>
    <mergeCell ref="BB68:BC68"/>
    <mergeCell ref="BD68:BE68"/>
    <mergeCell ref="C65:D66"/>
    <mergeCell ref="I65:J66"/>
    <mergeCell ref="K65:N66"/>
    <mergeCell ref="O65:S66"/>
    <mergeCell ref="O67:S68"/>
    <mergeCell ref="C69:D70"/>
    <mergeCell ref="I69:J70"/>
    <mergeCell ref="K69:N70"/>
    <mergeCell ref="O69:S70"/>
    <mergeCell ref="BF71:BJ72"/>
    <mergeCell ref="BB72:BC72"/>
    <mergeCell ref="BD72:BE72"/>
    <mergeCell ref="BB69:BC69"/>
    <mergeCell ref="BD69:BE69"/>
    <mergeCell ref="C67:D68"/>
    <mergeCell ref="I67:J68"/>
    <mergeCell ref="K67:N68"/>
    <mergeCell ref="BF69:BJ70"/>
    <mergeCell ref="BB70:BC70"/>
    <mergeCell ref="BD70:BE70"/>
    <mergeCell ref="O71:S72"/>
    <mergeCell ref="BB71:BC71"/>
    <mergeCell ref="BD71:BE71"/>
    <mergeCell ref="C71:D72"/>
    <mergeCell ref="I71:J72"/>
    <mergeCell ref="K71:N72"/>
    <mergeCell ref="C73:D74"/>
    <mergeCell ref="I73:J74"/>
    <mergeCell ref="K73:N74"/>
    <mergeCell ref="O73:S74"/>
    <mergeCell ref="BB73:BC73"/>
    <mergeCell ref="BD73:BE73"/>
    <mergeCell ref="BF73:BJ74"/>
    <mergeCell ref="BB74:BC74"/>
    <mergeCell ref="BD74:BE74"/>
    <mergeCell ref="BF33:BJ34"/>
    <mergeCell ref="BB34:BC34"/>
    <mergeCell ref="BD34:BE34"/>
    <mergeCell ref="BB35:BC35"/>
    <mergeCell ref="BD35:BE35"/>
    <mergeCell ref="BB33:BC33"/>
    <mergeCell ref="BD33:BE33"/>
    <mergeCell ref="I33:J34"/>
    <mergeCell ref="I35:J36"/>
    <mergeCell ref="K33:N34"/>
    <mergeCell ref="K35:N36"/>
    <mergeCell ref="BF35:BJ36"/>
    <mergeCell ref="BB36:BC36"/>
    <mergeCell ref="BD36:BE36"/>
    <mergeCell ref="BB31:BC31"/>
    <mergeCell ref="BD31:BE31"/>
    <mergeCell ref="I31:J32"/>
    <mergeCell ref="K31:N32"/>
    <mergeCell ref="BF31:BJ32"/>
    <mergeCell ref="BB32:BC32"/>
    <mergeCell ref="BD32:BE32"/>
    <mergeCell ref="BF27:BJ28"/>
    <mergeCell ref="BB28:BC28"/>
    <mergeCell ref="BD28:BE28"/>
    <mergeCell ref="BB29:BC29"/>
    <mergeCell ref="BD29:BE29"/>
    <mergeCell ref="BB27:BC27"/>
    <mergeCell ref="BD27:BE27"/>
    <mergeCell ref="I27:J28"/>
    <mergeCell ref="I29:J30"/>
    <mergeCell ref="K27:N28"/>
    <mergeCell ref="K29:N30"/>
    <mergeCell ref="BF29:BJ30"/>
    <mergeCell ref="BB30:BC30"/>
    <mergeCell ref="BD30:BE30"/>
    <mergeCell ref="BB25:BC25"/>
    <mergeCell ref="BD25:BE25"/>
    <mergeCell ref="I25:J26"/>
    <mergeCell ref="K25:N26"/>
    <mergeCell ref="BF25:BJ26"/>
    <mergeCell ref="BB26:BC26"/>
    <mergeCell ref="BD26:BE26"/>
    <mergeCell ref="BF21:BJ22"/>
    <mergeCell ref="BB22:BC22"/>
    <mergeCell ref="BD22:BE22"/>
    <mergeCell ref="BB23:BC23"/>
    <mergeCell ref="BD23:BE23"/>
    <mergeCell ref="BB21:BC21"/>
    <mergeCell ref="BD21:BE21"/>
    <mergeCell ref="I21:J22"/>
    <mergeCell ref="I23:J24"/>
    <mergeCell ref="K21:N22"/>
    <mergeCell ref="K23:N24"/>
    <mergeCell ref="BF23:BJ24"/>
    <mergeCell ref="BB24:BC24"/>
    <mergeCell ref="BD24:BE24"/>
    <mergeCell ref="BB19:BC19"/>
    <mergeCell ref="BD19:BE19"/>
    <mergeCell ref="I19:J20"/>
    <mergeCell ref="K19:N20"/>
    <mergeCell ref="BF19:BJ20"/>
    <mergeCell ref="BB20:BC20"/>
    <mergeCell ref="BD20:BE20"/>
    <mergeCell ref="BF15:BJ16"/>
    <mergeCell ref="BB16:BC16"/>
    <mergeCell ref="BD16:BE16"/>
    <mergeCell ref="BF17:BJ18"/>
    <mergeCell ref="BB17:BC17"/>
    <mergeCell ref="BD17:BE17"/>
    <mergeCell ref="BB15:BC15"/>
    <mergeCell ref="BD15:BE15"/>
    <mergeCell ref="I15:J16"/>
    <mergeCell ref="I17:J18"/>
    <mergeCell ref="K15:N16"/>
    <mergeCell ref="K17:N18"/>
    <mergeCell ref="BB18:BC18"/>
    <mergeCell ref="BD18:BE18"/>
    <mergeCell ref="BB10:BC14"/>
    <mergeCell ref="BD10:BE14"/>
    <mergeCell ref="BF10:BJ14"/>
    <mergeCell ref="W11:AC11"/>
    <mergeCell ref="AD11:AJ11"/>
    <mergeCell ref="AK11:AQ11"/>
    <mergeCell ref="AR11:AX11"/>
    <mergeCell ref="AY11:BA11"/>
    <mergeCell ref="B10:B14"/>
    <mergeCell ref="C10:D14"/>
    <mergeCell ref="I10:J14"/>
    <mergeCell ref="K10:N14"/>
    <mergeCell ref="W10:BA10"/>
    <mergeCell ref="BA6:BB6"/>
    <mergeCell ref="BE6:BF6"/>
    <mergeCell ref="BE8:BF8"/>
    <mergeCell ref="AT1:BI1"/>
    <mergeCell ref="AC2:AD2"/>
    <mergeCell ref="AF2:AG2"/>
    <mergeCell ref="AJ2:AK2"/>
    <mergeCell ref="AT2:BI2"/>
    <mergeCell ref="BE3:BH3"/>
    <mergeCell ref="BE4:BH4"/>
    <mergeCell ref="C15:D16"/>
    <mergeCell ref="C17:D18"/>
    <mergeCell ref="C19:D20"/>
    <mergeCell ref="C21:D22"/>
    <mergeCell ref="C23:D24"/>
    <mergeCell ref="C25:D26"/>
    <mergeCell ref="C27:D28"/>
    <mergeCell ref="C29:D30"/>
    <mergeCell ref="C31:D32"/>
    <mergeCell ref="C51:D52"/>
    <mergeCell ref="C53:D54"/>
    <mergeCell ref="C55:D56"/>
    <mergeCell ref="C57:D58"/>
    <mergeCell ref="C33:D34"/>
    <mergeCell ref="C35:D36"/>
    <mergeCell ref="C37:D38"/>
    <mergeCell ref="C39:D40"/>
    <mergeCell ref="C41:D42"/>
    <mergeCell ref="C43:D44"/>
    <mergeCell ref="C45:D46"/>
    <mergeCell ref="C47:D48"/>
    <mergeCell ref="C49:D50"/>
  </mergeCells>
  <phoneticPr fontId="2"/>
  <conditionalFormatting sqref="W16:BE16">
    <cfRule type="expression" dxfId="49" priority="77">
      <formula>INDIRECT(ADDRESS(ROW(),COLUMN()))=TRUNC(INDIRECT(ADDRESS(ROW(),COLUMN())))</formula>
    </cfRule>
  </conditionalFormatting>
  <conditionalFormatting sqref="W18:BE18">
    <cfRule type="expression" dxfId="48" priority="29">
      <formula>INDIRECT(ADDRESS(ROW(),COLUMN()))=TRUNC(INDIRECT(ADDRESS(ROW(),COLUMN())))</formula>
    </cfRule>
  </conditionalFormatting>
  <conditionalFormatting sqref="W20:BE20">
    <cfRule type="expression" dxfId="47" priority="28">
      <formula>INDIRECT(ADDRESS(ROW(),COLUMN()))=TRUNC(INDIRECT(ADDRESS(ROW(),COLUMN())))</formula>
    </cfRule>
  </conditionalFormatting>
  <conditionalFormatting sqref="W22:BE22">
    <cfRule type="expression" dxfId="46" priority="27">
      <formula>INDIRECT(ADDRESS(ROW(),COLUMN()))=TRUNC(INDIRECT(ADDRESS(ROW(),COLUMN())))</formula>
    </cfRule>
  </conditionalFormatting>
  <conditionalFormatting sqref="W24:BE24">
    <cfRule type="expression" dxfId="45" priority="26">
      <formula>INDIRECT(ADDRESS(ROW(),COLUMN()))=TRUNC(INDIRECT(ADDRESS(ROW(),COLUMN())))</formula>
    </cfRule>
  </conditionalFormatting>
  <conditionalFormatting sqref="W26:BE26">
    <cfRule type="expression" dxfId="44" priority="25">
      <formula>INDIRECT(ADDRESS(ROW(),COLUMN()))=TRUNC(INDIRECT(ADDRESS(ROW(),COLUMN())))</formula>
    </cfRule>
  </conditionalFormatting>
  <conditionalFormatting sqref="W28:BE28">
    <cfRule type="expression" dxfId="43" priority="24">
      <formula>INDIRECT(ADDRESS(ROW(),COLUMN()))=TRUNC(INDIRECT(ADDRESS(ROW(),COLUMN())))</formula>
    </cfRule>
  </conditionalFormatting>
  <conditionalFormatting sqref="W30:BE30">
    <cfRule type="expression" dxfId="42" priority="23">
      <formula>INDIRECT(ADDRESS(ROW(),COLUMN()))=TRUNC(INDIRECT(ADDRESS(ROW(),COLUMN())))</formula>
    </cfRule>
  </conditionalFormatting>
  <conditionalFormatting sqref="W32:BE32">
    <cfRule type="expression" dxfId="41" priority="22">
      <formula>INDIRECT(ADDRESS(ROW(),COLUMN()))=TRUNC(INDIRECT(ADDRESS(ROW(),COLUMN())))</formula>
    </cfRule>
  </conditionalFormatting>
  <conditionalFormatting sqref="W34:BE34">
    <cfRule type="expression" dxfId="40" priority="21">
      <formula>INDIRECT(ADDRESS(ROW(),COLUMN()))=TRUNC(INDIRECT(ADDRESS(ROW(),COLUMN())))</formula>
    </cfRule>
  </conditionalFormatting>
  <conditionalFormatting sqref="W36:BE36">
    <cfRule type="expression" dxfId="39" priority="20">
      <formula>INDIRECT(ADDRESS(ROW(),COLUMN()))=TRUNC(INDIRECT(ADDRESS(ROW(),COLUMN())))</formula>
    </cfRule>
  </conditionalFormatting>
  <conditionalFormatting sqref="W38:BE38">
    <cfRule type="expression" dxfId="38" priority="19">
      <formula>INDIRECT(ADDRESS(ROW(),COLUMN()))=TRUNC(INDIRECT(ADDRESS(ROW(),COLUMN())))</formula>
    </cfRule>
  </conditionalFormatting>
  <conditionalFormatting sqref="W40:BE40">
    <cfRule type="expression" dxfId="37" priority="18">
      <formula>INDIRECT(ADDRESS(ROW(),COLUMN()))=TRUNC(INDIRECT(ADDRESS(ROW(),COLUMN())))</formula>
    </cfRule>
  </conditionalFormatting>
  <conditionalFormatting sqref="W42:BE42">
    <cfRule type="expression" dxfId="36" priority="17">
      <formula>INDIRECT(ADDRESS(ROW(),COLUMN()))=TRUNC(INDIRECT(ADDRESS(ROW(),COLUMN())))</formula>
    </cfRule>
  </conditionalFormatting>
  <conditionalFormatting sqref="W44:BE44">
    <cfRule type="expression" dxfId="35" priority="16">
      <formula>INDIRECT(ADDRESS(ROW(),COLUMN()))=TRUNC(INDIRECT(ADDRESS(ROW(),COLUMN())))</formula>
    </cfRule>
  </conditionalFormatting>
  <conditionalFormatting sqref="W46:BE46">
    <cfRule type="expression" dxfId="34" priority="15">
      <formula>INDIRECT(ADDRESS(ROW(),COLUMN()))=TRUNC(INDIRECT(ADDRESS(ROW(),COLUMN())))</formula>
    </cfRule>
  </conditionalFormatting>
  <conditionalFormatting sqref="W48:BE48">
    <cfRule type="expression" dxfId="33" priority="14">
      <formula>INDIRECT(ADDRESS(ROW(),COLUMN()))=TRUNC(INDIRECT(ADDRESS(ROW(),COLUMN())))</formula>
    </cfRule>
  </conditionalFormatting>
  <conditionalFormatting sqref="W50:BE50">
    <cfRule type="expression" dxfId="32" priority="13">
      <formula>INDIRECT(ADDRESS(ROW(),COLUMN()))=TRUNC(INDIRECT(ADDRESS(ROW(),COLUMN())))</formula>
    </cfRule>
  </conditionalFormatting>
  <conditionalFormatting sqref="W52:BE52">
    <cfRule type="expression" dxfId="31" priority="12">
      <formula>INDIRECT(ADDRESS(ROW(),COLUMN()))=TRUNC(INDIRECT(ADDRESS(ROW(),COLUMN())))</formula>
    </cfRule>
  </conditionalFormatting>
  <conditionalFormatting sqref="W54:BE54">
    <cfRule type="expression" dxfId="30" priority="11">
      <formula>INDIRECT(ADDRESS(ROW(),COLUMN()))=TRUNC(INDIRECT(ADDRESS(ROW(),COLUMN())))</formula>
    </cfRule>
  </conditionalFormatting>
  <conditionalFormatting sqref="W56:BE56">
    <cfRule type="expression" dxfId="29" priority="10">
      <formula>INDIRECT(ADDRESS(ROW(),COLUMN()))=TRUNC(INDIRECT(ADDRESS(ROW(),COLUMN())))</formula>
    </cfRule>
  </conditionalFormatting>
  <conditionalFormatting sqref="W58:BE58">
    <cfRule type="expression" dxfId="28" priority="9">
      <formula>INDIRECT(ADDRESS(ROW(),COLUMN()))=TRUNC(INDIRECT(ADDRESS(ROW(),COLUMN())))</formula>
    </cfRule>
  </conditionalFormatting>
  <conditionalFormatting sqref="W60:BE60">
    <cfRule type="expression" dxfId="27" priority="8">
      <formula>INDIRECT(ADDRESS(ROW(),COLUMN()))=TRUNC(INDIRECT(ADDRESS(ROW(),COLUMN())))</formula>
    </cfRule>
  </conditionalFormatting>
  <conditionalFormatting sqref="W62:BE62">
    <cfRule type="expression" dxfId="26" priority="7">
      <formula>INDIRECT(ADDRESS(ROW(),COLUMN()))=TRUNC(INDIRECT(ADDRESS(ROW(),COLUMN())))</formula>
    </cfRule>
  </conditionalFormatting>
  <conditionalFormatting sqref="W64:BE64">
    <cfRule type="expression" dxfId="25" priority="6">
      <formula>INDIRECT(ADDRESS(ROW(),COLUMN()))=TRUNC(INDIRECT(ADDRESS(ROW(),COLUMN())))</formula>
    </cfRule>
  </conditionalFormatting>
  <conditionalFormatting sqref="W66:BE66">
    <cfRule type="expression" dxfId="24" priority="5">
      <formula>INDIRECT(ADDRESS(ROW(),COLUMN()))=TRUNC(INDIRECT(ADDRESS(ROW(),COLUMN())))</formula>
    </cfRule>
  </conditionalFormatting>
  <conditionalFormatting sqref="W68:BE68">
    <cfRule type="expression" dxfId="23" priority="4">
      <formula>INDIRECT(ADDRESS(ROW(),COLUMN()))=TRUNC(INDIRECT(ADDRESS(ROW(),COLUMN())))</formula>
    </cfRule>
  </conditionalFormatting>
  <conditionalFormatting sqref="W70:BE70">
    <cfRule type="expression" dxfId="22" priority="3">
      <formula>INDIRECT(ADDRESS(ROW(),COLUMN()))=TRUNC(INDIRECT(ADDRESS(ROW(),COLUMN())))</formula>
    </cfRule>
  </conditionalFormatting>
  <conditionalFormatting sqref="W72:BE72">
    <cfRule type="expression" dxfId="21" priority="2">
      <formula>INDIRECT(ADDRESS(ROW(),COLUMN()))=TRUNC(INDIRECT(ADDRESS(ROW(),COLUMN())))</formula>
    </cfRule>
  </conditionalFormatting>
  <conditionalFormatting sqref="W74:BE74">
    <cfRule type="expression" dxfId="20" priority="1">
      <formula>INDIRECT(ADDRESS(ROW(),COLUMN()))=TRUNC(INDIRECT(ADDRESS(ROW(),COLUMN())))</formula>
    </cfRule>
  </conditionalFormatting>
  <dataValidations count="8">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BE3:BH3" xr:uid="{00000000-0002-0000-0000-000002000000}">
      <formula1>"４週,暦月"</formula1>
    </dataValidation>
    <dataValidation type="list" allowBlank="1" showInputMessage="1" showErrorMessage="1" sqref="W15:BA15 W17:BA17 W19:BA19 W21:BA21 W23:BA23 W25:BA25 W65:BA65 W73:BA73 W27:BA27 W31:BA31 W29:BA29 W33:BA33 W37:BA37 W35:BA35 W39:BA39 W43:BA43 W45:BA45 W47:BA47 W49:BA49 W53:BA53 W51:BA51 W55:BA55 W57:BA57 W59:BA59 W61:BA61 W63:BA63 W67:BA67 W69:BA69 W71:BA71 W41:BA41" xr:uid="{00000000-0002-0000-0000-000003000000}">
      <formula1>【記載例】シフト記号表</formula1>
    </dataValidation>
    <dataValidation type="list" allowBlank="1" showInputMessage="1" sqref="C15:D74" xr:uid="{00000000-0002-0000-0000-000004000000}">
      <formula1>職種</formula1>
    </dataValidation>
    <dataValidation type="list" allowBlank="1" showInputMessage="1" sqref="I15:J74" xr:uid="{00000000-0002-0000-0000-000005000000}">
      <formula1>"A, B, C, D"</formula1>
    </dataValidation>
    <dataValidation type="list" errorStyle="warning" allowBlank="1" showInputMessage="1" error="リストにない場合のみ、入力してください。" sqref="K15:N74" xr:uid="{00000000-0002-0000-0000-000006000000}">
      <formula1>INDIRECT(C15)</formula1>
    </dataValidation>
    <dataValidation type="list" allowBlank="1" showInputMessage="1" showErrorMessage="1" sqref="AF3 AH4" xr:uid="{00000000-0002-0000-0000-000007000000}">
      <formula1>#REF!</formula1>
    </dataValidation>
  </dataValidations>
  <printOptions horizontalCentered="1"/>
  <pageMargins left="0.15748031496062992" right="0.15748031496062992" top="0.59055118110236227" bottom="7.874015748031496E-2" header="0.15748031496062992" footer="0.15748031496062992"/>
  <pageSetup paperSize="9" scale="39"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8000000}">
          <x14:formula1>
            <xm:f>プルダウン・リスト!$C$4:$C$13</xm:f>
          </x14:formula1>
          <xm:sqref>AT1:BI1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6.5"/>
  <cols>
    <col min="1" max="1" width="1.58203125" style="79" customWidth="1"/>
    <col min="2" max="2" width="5.58203125" style="78" customWidth="1"/>
    <col min="3" max="3" width="10.58203125" style="78" customWidth="1"/>
    <col min="4" max="4" width="10.58203125" style="78" hidden="1" customWidth="1"/>
    <col min="5" max="5" width="3.33203125" style="78" bestFit="1" customWidth="1"/>
    <col min="6" max="6" width="15.58203125" style="79" customWidth="1"/>
    <col min="7" max="7" width="3.33203125" style="79" bestFit="1" customWidth="1"/>
    <col min="8" max="8" width="15.58203125" style="79" customWidth="1"/>
    <col min="9" max="9" width="3.33203125" style="79" bestFit="1" customWidth="1"/>
    <col min="10" max="10" width="15.58203125" style="78" customWidth="1"/>
    <col min="11" max="11" width="3.33203125" style="79" bestFit="1" customWidth="1"/>
    <col min="12" max="12" width="15.58203125" style="79" customWidth="1"/>
    <col min="13" max="13" width="3.33203125" style="79" customWidth="1"/>
    <col min="14" max="14" width="50.58203125" style="79" customWidth="1"/>
    <col min="15" max="16384" width="9" style="79"/>
  </cols>
  <sheetData>
    <row r="1" spans="2:14">
      <c r="B1" s="77" t="s">
        <v>32</v>
      </c>
    </row>
    <row r="2" spans="2:14">
      <c r="B2" s="80" t="s">
        <v>33</v>
      </c>
      <c r="F2" s="81"/>
      <c r="G2" s="82"/>
      <c r="H2" s="82"/>
      <c r="I2" s="82"/>
      <c r="J2" s="83"/>
      <c r="K2" s="82"/>
      <c r="L2" s="82"/>
    </row>
    <row r="3" spans="2:14">
      <c r="B3" s="81" t="s">
        <v>114</v>
      </c>
      <c r="F3" s="83" t="s">
        <v>115</v>
      </c>
      <c r="G3" s="82"/>
      <c r="H3" s="82"/>
      <c r="I3" s="82"/>
      <c r="J3" s="83"/>
      <c r="K3" s="82"/>
      <c r="L3" s="82"/>
    </row>
    <row r="4" spans="2:14">
      <c r="B4" s="80"/>
      <c r="F4" s="385" t="s">
        <v>34</v>
      </c>
      <c r="G4" s="385"/>
      <c r="H4" s="385"/>
      <c r="I4" s="385"/>
      <c r="J4" s="385"/>
      <c r="K4" s="385"/>
      <c r="L4" s="385"/>
      <c r="N4" s="385" t="s">
        <v>120</v>
      </c>
    </row>
    <row r="5" spans="2:14">
      <c r="B5" s="78" t="s">
        <v>20</v>
      </c>
      <c r="C5" s="78" t="s">
        <v>4</v>
      </c>
      <c r="F5" s="78" t="s">
        <v>121</v>
      </c>
      <c r="G5" s="78"/>
      <c r="H5" s="78" t="s">
        <v>122</v>
      </c>
      <c r="J5" s="78" t="s">
        <v>35</v>
      </c>
      <c r="L5" s="78" t="s">
        <v>34</v>
      </c>
      <c r="N5" s="385"/>
    </row>
    <row r="6" spans="2:14">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c r="B8" s="84">
        <v>3</v>
      </c>
      <c r="C8" s="85" t="s">
        <v>40</v>
      </c>
      <c r="D8" s="86" t="str">
        <f t="shared" si="0"/>
        <v>c</v>
      </c>
      <c r="E8" s="84" t="s">
        <v>16</v>
      </c>
      <c r="F8" s="87">
        <v>0.375</v>
      </c>
      <c r="G8" s="84" t="s">
        <v>17</v>
      </c>
      <c r="H8" s="87">
        <v>0.5</v>
      </c>
      <c r="I8" s="88" t="s">
        <v>37</v>
      </c>
      <c r="J8" s="87">
        <v>0</v>
      </c>
      <c r="K8" s="89" t="s">
        <v>2</v>
      </c>
      <c r="L8" s="90">
        <f>IF(OR(F8="",H8=""),"",(H8+IF(F8&gt;H8,1,0)-F8-J8)*24)</f>
        <v>3</v>
      </c>
      <c r="N8" s="91"/>
    </row>
    <row r="9" spans="2:14">
      <c r="B9" s="84">
        <v>4</v>
      </c>
      <c r="C9" s="85" t="s">
        <v>41</v>
      </c>
      <c r="D9" s="86" t="str">
        <f t="shared" si="0"/>
        <v>d</v>
      </c>
      <c r="E9" s="84" t="s">
        <v>16</v>
      </c>
      <c r="F9" s="87">
        <v>0.54166666666666663</v>
      </c>
      <c r="G9" s="84" t="s">
        <v>17</v>
      </c>
      <c r="H9" s="87">
        <v>0.75</v>
      </c>
      <c r="I9" s="88" t="s">
        <v>37</v>
      </c>
      <c r="J9" s="87">
        <v>0</v>
      </c>
      <c r="K9" s="89" t="s">
        <v>2</v>
      </c>
      <c r="L9" s="90">
        <f>IF(OR(F9="",H9=""),"",(H9+IF(F9&gt;H9,1,0)-F9-J9)*24)</f>
        <v>5.0000000000000009</v>
      </c>
      <c r="N9" s="91"/>
    </row>
    <row r="10" spans="2:14">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c r="B12" s="84">
        <v>7</v>
      </c>
      <c r="C12" s="85" t="s">
        <v>44</v>
      </c>
      <c r="D12" s="86" t="str">
        <f t="shared" si="0"/>
        <v>g</v>
      </c>
      <c r="E12" s="84" t="s">
        <v>16</v>
      </c>
      <c r="F12" s="87"/>
      <c r="G12" s="84" t="s">
        <v>17</v>
      </c>
      <c r="H12" s="87"/>
      <c r="I12" s="88" t="s">
        <v>37</v>
      </c>
      <c r="J12" s="87">
        <v>0</v>
      </c>
      <c r="K12" s="89" t="s">
        <v>2</v>
      </c>
      <c r="L12" s="90" t="str">
        <f t="shared" si="1"/>
        <v/>
      </c>
      <c r="N12" s="91"/>
    </row>
    <row r="13" spans="2:14">
      <c r="B13" s="84">
        <v>8</v>
      </c>
      <c r="C13" s="85" t="s">
        <v>45</v>
      </c>
      <c r="D13" s="86" t="str">
        <f t="shared" si="0"/>
        <v>h</v>
      </c>
      <c r="E13" s="84" t="s">
        <v>16</v>
      </c>
      <c r="F13" s="87"/>
      <c r="G13" s="84" t="s">
        <v>17</v>
      </c>
      <c r="H13" s="87"/>
      <c r="I13" s="88" t="s">
        <v>37</v>
      </c>
      <c r="J13" s="87">
        <v>0</v>
      </c>
      <c r="K13" s="89" t="s">
        <v>2</v>
      </c>
      <c r="L13" s="90" t="str">
        <f t="shared" si="1"/>
        <v/>
      </c>
      <c r="N13" s="91"/>
    </row>
    <row r="14" spans="2:14">
      <c r="B14" s="84">
        <v>9</v>
      </c>
      <c r="C14" s="85" t="s">
        <v>46</v>
      </c>
      <c r="D14" s="86" t="str">
        <f t="shared" si="0"/>
        <v>i</v>
      </c>
      <c r="E14" s="84" t="s">
        <v>16</v>
      </c>
      <c r="F14" s="87"/>
      <c r="G14" s="84" t="s">
        <v>17</v>
      </c>
      <c r="H14" s="87"/>
      <c r="I14" s="88" t="s">
        <v>37</v>
      </c>
      <c r="J14" s="87">
        <v>0</v>
      </c>
      <c r="K14" s="89" t="s">
        <v>2</v>
      </c>
      <c r="L14" s="90" t="str">
        <f t="shared" si="1"/>
        <v/>
      </c>
      <c r="N14" s="91"/>
    </row>
    <row r="15" spans="2:14">
      <c r="B15" s="84">
        <v>10</v>
      </c>
      <c r="C15" s="85" t="s">
        <v>47</v>
      </c>
      <c r="D15" s="86" t="str">
        <f t="shared" si="0"/>
        <v>j</v>
      </c>
      <c r="E15" s="84" t="s">
        <v>16</v>
      </c>
      <c r="F15" s="87"/>
      <c r="G15" s="84" t="s">
        <v>17</v>
      </c>
      <c r="H15" s="87"/>
      <c r="I15" s="88" t="s">
        <v>37</v>
      </c>
      <c r="J15" s="87">
        <v>0</v>
      </c>
      <c r="K15" s="89" t="s">
        <v>2</v>
      </c>
      <c r="L15" s="90" t="str">
        <f t="shared" si="1"/>
        <v/>
      </c>
      <c r="N15" s="91"/>
    </row>
    <row r="16" spans="2:14">
      <c r="B16" s="84">
        <v>11</v>
      </c>
      <c r="C16" s="85" t="s">
        <v>48</v>
      </c>
      <c r="D16" s="86" t="str">
        <f t="shared" si="0"/>
        <v>k</v>
      </c>
      <c r="E16" s="84" t="s">
        <v>16</v>
      </c>
      <c r="F16" s="87"/>
      <c r="G16" s="84" t="s">
        <v>17</v>
      </c>
      <c r="H16" s="87"/>
      <c r="I16" s="88" t="s">
        <v>37</v>
      </c>
      <c r="J16" s="87">
        <v>0</v>
      </c>
      <c r="K16" s="89" t="s">
        <v>2</v>
      </c>
      <c r="L16" s="90" t="str">
        <f t="shared" si="1"/>
        <v/>
      </c>
      <c r="N16" s="91"/>
    </row>
    <row r="17" spans="2:14">
      <c r="B17" s="84">
        <v>12</v>
      </c>
      <c r="C17" s="85" t="s">
        <v>49</v>
      </c>
      <c r="D17" s="86" t="str">
        <f t="shared" si="0"/>
        <v>l</v>
      </c>
      <c r="E17" s="84" t="s">
        <v>16</v>
      </c>
      <c r="F17" s="87"/>
      <c r="G17" s="84" t="s">
        <v>17</v>
      </c>
      <c r="H17" s="87"/>
      <c r="I17" s="88" t="s">
        <v>37</v>
      </c>
      <c r="J17" s="87">
        <v>0</v>
      </c>
      <c r="K17" s="89" t="s">
        <v>2</v>
      </c>
      <c r="L17" s="90" t="str">
        <f t="shared" si="1"/>
        <v/>
      </c>
      <c r="N17" s="91"/>
    </row>
    <row r="18" spans="2:14">
      <c r="B18" s="84">
        <v>13</v>
      </c>
      <c r="C18" s="85" t="s">
        <v>50</v>
      </c>
      <c r="D18" s="86" t="str">
        <f t="shared" si="0"/>
        <v>m</v>
      </c>
      <c r="E18" s="84" t="s">
        <v>16</v>
      </c>
      <c r="F18" s="87"/>
      <c r="G18" s="84" t="s">
        <v>17</v>
      </c>
      <c r="H18" s="87"/>
      <c r="I18" s="88" t="s">
        <v>37</v>
      </c>
      <c r="J18" s="87">
        <v>0</v>
      </c>
      <c r="K18" s="89" t="s">
        <v>2</v>
      </c>
      <c r="L18" s="90" t="str">
        <f t="shared" si="1"/>
        <v/>
      </c>
      <c r="N18" s="91"/>
    </row>
    <row r="19" spans="2:14">
      <c r="B19" s="84">
        <v>14</v>
      </c>
      <c r="C19" s="85" t="s">
        <v>51</v>
      </c>
      <c r="D19" s="86" t="str">
        <f t="shared" si="0"/>
        <v>n</v>
      </c>
      <c r="E19" s="84" t="s">
        <v>16</v>
      </c>
      <c r="F19" s="87"/>
      <c r="G19" s="84" t="s">
        <v>17</v>
      </c>
      <c r="H19" s="87"/>
      <c r="I19" s="88" t="s">
        <v>37</v>
      </c>
      <c r="J19" s="87">
        <v>0</v>
      </c>
      <c r="K19" s="89" t="s">
        <v>2</v>
      </c>
      <c r="L19" s="90" t="str">
        <f t="shared" si="1"/>
        <v/>
      </c>
      <c r="N19" s="91"/>
    </row>
    <row r="20" spans="2:14">
      <c r="B20" s="84">
        <v>15</v>
      </c>
      <c r="C20" s="85" t="s">
        <v>52</v>
      </c>
      <c r="D20" s="86" t="str">
        <f t="shared" si="0"/>
        <v>o</v>
      </c>
      <c r="E20" s="84" t="s">
        <v>16</v>
      </c>
      <c r="F20" s="87"/>
      <c r="G20" s="84" t="s">
        <v>17</v>
      </c>
      <c r="H20" s="87"/>
      <c r="I20" s="88" t="s">
        <v>37</v>
      </c>
      <c r="J20" s="87">
        <v>0</v>
      </c>
      <c r="K20" s="89" t="s">
        <v>2</v>
      </c>
      <c r="L20" s="90" t="str">
        <f t="shared" si="1"/>
        <v/>
      </c>
      <c r="N20" s="91"/>
    </row>
    <row r="21" spans="2:14">
      <c r="B21" s="84">
        <v>16</v>
      </c>
      <c r="C21" s="85" t="s">
        <v>53</v>
      </c>
      <c r="D21" s="86" t="str">
        <f t="shared" si="0"/>
        <v>p</v>
      </c>
      <c r="E21" s="84" t="s">
        <v>16</v>
      </c>
      <c r="F21" s="87"/>
      <c r="G21" s="84" t="s">
        <v>17</v>
      </c>
      <c r="H21" s="87"/>
      <c r="I21" s="88" t="s">
        <v>37</v>
      </c>
      <c r="J21" s="87">
        <v>0</v>
      </c>
      <c r="K21" s="89" t="s">
        <v>2</v>
      </c>
      <c r="L21" s="90" t="str">
        <f t="shared" si="1"/>
        <v/>
      </c>
      <c r="N21" s="91"/>
    </row>
    <row r="22" spans="2:14">
      <c r="B22" s="84">
        <v>17</v>
      </c>
      <c r="C22" s="85" t="s">
        <v>54</v>
      </c>
      <c r="D22" s="86" t="str">
        <f t="shared" si="0"/>
        <v>q</v>
      </c>
      <c r="E22" s="84" t="s">
        <v>16</v>
      </c>
      <c r="F22" s="87"/>
      <c r="G22" s="84" t="s">
        <v>17</v>
      </c>
      <c r="H22" s="87"/>
      <c r="I22" s="88" t="s">
        <v>37</v>
      </c>
      <c r="J22" s="87">
        <v>0</v>
      </c>
      <c r="K22" s="89" t="s">
        <v>2</v>
      </c>
      <c r="L22" s="90" t="str">
        <f t="shared" si="1"/>
        <v/>
      </c>
      <c r="N22" s="91"/>
    </row>
    <row r="23" spans="2:14">
      <c r="B23" s="84">
        <v>18</v>
      </c>
      <c r="C23" s="85" t="s">
        <v>55</v>
      </c>
      <c r="D23" s="86" t="str">
        <f t="shared" si="0"/>
        <v>r</v>
      </c>
      <c r="E23" s="84" t="s">
        <v>16</v>
      </c>
      <c r="F23" s="92"/>
      <c r="G23" s="84" t="s">
        <v>17</v>
      </c>
      <c r="H23" s="92"/>
      <c r="I23" s="88" t="s">
        <v>37</v>
      </c>
      <c r="J23" s="92"/>
      <c r="K23" s="89" t="s">
        <v>2</v>
      </c>
      <c r="L23" s="85">
        <v>1</v>
      </c>
      <c r="N23" s="91"/>
    </row>
    <row r="24" spans="2:14">
      <c r="B24" s="84">
        <v>19</v>
      </c>
      <c r="C24" s="85" t="s">
        <v>56</v>
      </c>
      <c r="D24" s="86" t="str">
        <f t="shared" si="0"/>
        <v>s</v>
      </c>
      <c r="E24" s="84" t="s">
        <v>16</v>
      </c>
      <c r="F24" s="92"/>
      <c r="G24" s="84" t="s">
        <v>17</v>
      </c>
      <c r="H24" s="92"/>
      <c r="I24" s="88" t="s">
        <v>37</v>
      </c>
      <c r="J24" s="92"/>
      <c r="K24" s="89" t="s">
        <v>2</v>
      </c>
      <c r="L24" s="85">
        <v>2</v>
      </c>
      <c r="N24" s="91"/>
    </row>
    <row r="25" spans="2:14">
      <c r="B25" s="84">
        <v>20</v>
      </c>
      <c r="C25" s="85" t="s">
        <v>57</v>
      </c>
      <c r="D25" s="86" t="str">
        <f t="shared" si="0"/>
        <v>t</v>
      </c>
      <c r="E25" s="84" t="s">
        <v>16</v>
      </c>
      <c r="F25" s="92"/>
      <c r="G25" s="84" t="s">
        <v>17</v>
      </c>
      <c r="H25" s="92"/>
      <c r="I25" s="88" t="s">
        <v>37</v>
      </c>
      <c r="J25" s="92"/>
      <c r="K25" s="89" t="s">
        <v>2</v>
      </c>
      <c r="L25" s="85">
        <v>3</v>
      </c>
      <c r="N25" s="91"/>
    </row>
    <row r="26" spans="2:14">
      <c r="B26" s="84">
        <v>21</v>
      </c>
      <c r="C26" s="85" t="s">
        <v>58</v>
      </c>
      <c r="D26" s="86" t="str">
        <f t="shared" si="0"/>
        <v>u</v>
      </c>
      <c r="E26" s="84" t="s">
        <v>16</v>
      </c>
      <c r="F26" s="92"/>
      <c r="G26" s="84" t="s">
        <v>17</v>
      </c>
      <c r="H26" s="92"/>
      <c r="I26" s="88" t="s">
        <v>37</v>
      </c>
      <c r="J26" s="92"/>
      <c r="K26" s="89" t="s">
        <v>2</v>
      </c>
      <c r="L26" s="85">
        <v>4</v>
      </c>
      <c r="N26" s="91"/>
    </row>
    <row r="27" spans="2:14">
      <c r="B27" s="84">
        <v>22</v>
      </c>
      <c r="C27" s="85" t="s">
        <v>59</v>
      </c>
      <c r="D27" s="86" t="str">
        <f t="shared" si="0"/>
        <v>v</v>
      </c>
      <c r="E27" s="84" t="s">
        <v>16</v>
      </c>
      <c r="F27" s="92"/>
      <c r="G27" s="84" t="s">
        <v>17</v>
      </c>
      <c r="H27" s="92"/>
      <c r="I27" s="88" t="s">
        <v>37</v>
      </c>
      <c r="J27" s="92"/>
      <c r="K27" s="89" t="s">
        <v>2</v>
      </c>
      <c r="L27" s="85">
        <v>5</v>
      </c>
      <c r="N27" s="91"/>
    </row>
    <row r="28" spans="2:14">
      <c r="B28" s="84">
        <v>23</v>
      </c>
      <c r="C28" s="85" t="s">
        <v>60</v>
      </c>
      <c r="D28" s="86" t="str">
        <f t="shared" si="0"/>
        <v>w</v>
      </c>
      <c r="E28" s="84" t="s">
        <v>16</v>
      </c>
      <c r="F28" s="92"/>
      <c r="G28" s="84" t="s">
        <v>17</v>
      </c>
      <c r="H28" s="92"/>
      <c r="I28" s="88" t="s">
        <v>37</v>
      </c>
      <c r="J28" s="92"/>
      <c r="K28" s="89" t="s">
        <v>2</v>
      </c>
      <c r="L28" s="85">
        <v>6</v>
      </c>
      <c r="N28" s="91"/>
    </row>
    <row r="29" spans="2:14">
      <c r="B29" s="84">
        <v>24</v>
      </c>
      <c r="C29" s="85" t="s">
        <v>61</v>
      </c>
      <c r="D29" s="86" t="str">
        <f t="shared" si="0"/>
        <v>x</v>
      </c>
      <c r="E29" s="84" t="s">
        <v>16</v>
      </c>
      <c r="F29" s="92"/>
      <c r="G29" s="84" t="s">
        <v>17</v>
      </c>
      <c r="H29" s="92"/>
      <c r="I29" s="88" t="s">
        <v>37</v>
      </c>
      <c r="J29" s="92"/>
      <c r="K29" s="89" t="s">
        <v>2</v>
      </c>
      <c r="L29" s="85">
        <v>7</v>
      </c>
      <c r="N29" s="91"/>
    </row>
    <row r="30" spans="2:14">
      <c r="B30" s="84">
        <v>25</v>
      </c>
      <c r="C30" s="85" t="s">
        <v>62</v>
      </c>
      <c r="D30" s="86" t="str">
        <f t="shared" si="0"/>
        <v>y</v>
      </c>
      <c r="E30" s="84" t="s">
        <v>16</v>
      </c>
      <c r="F30" s="92"/>
      <c r="G30" s="84" t="s">
        <v>17</v>
      </c>
      <c r="H30" s="92"/>
      <c r="I30" s="88" t="s">
        <v>37</v>
      </c>
      <c r="J30" s="92"/>
      <c r="K30" s="89" t="s">
        <v>2</v>
      </c>
      <c r="L30" s="85">
        <v>8</v>
      </c>
      <c r="N30" s="91"/>
    </row>
    <row r="31" spans="2:14">
      <c r="B31" s="84">
        <v>26</v>
      </c>
      <c r="C31" s="85" t="s">
        <v>63</v>
      </c>
      <c r="D31" s="86" t="str">
        <f t="shared" si="0"/>
        <v>z</v>
      </c>
      <c r="E31" s="84" t="s">
        <v>16</v>
      </c>
      <c r="F31" s="92"/>
      <c r="G31" s="84" t="s">
        <v>17</v>
      </c>
      <c r="H31" s="92"/>
      <c r="I31" s="88" t="s">
        <v>37</v>
      </c>
      <c r="J31" s="92"/>
      <c r="K31" s="89" t="s">
        <v>2</v>
      </c>
      <c r="L31" s="85">
        <v>1</v>
      </c>
      <c r="N31" s="91"/>
    </row>
    <row r="32" spans="2:14">
      <c r="B32" s="84">
        <v>27</v>
      </c>
      <c r="C32" s="85" t="s">
        <v>61</v>
      </c>
      <c r="D32" s="86" t="str">
        <f t="shared" si="0"/>
        <v>x</v>
      </c>
      <c r="E32" s="84" t="s">
        <v>16</v>
      </c>
      <c r="F32" s="92"/>
      <c r="G32" s="84" t="s">
        <v>17</v>
      </c>
      <c r="H32" s="92"/>
      <c r="I32" s="88" t="s">
        <v>37</v>
      </c>
      <c r="J32" s="92"/>
      <c r="K32" s="89" t="s">
        <v>2</v>
      </c>
      <c r="L32" s="85">
        <v>2</v>
      </c>
      <c r="N32" s="91"/>
    </row>
    <row r="33" spans="2:14">
      <c r="B33" s="84">
        <v>28</v>
      </c>
      <c r="C33" s="85" t="s">
        <v>64</v>
      </c>
      <c r="D33" s="86" t="str">
        <f t="shared" si="0"/>
        <v>aa</v>
      </c>
      <c r="E33" s="84" t="s">
        <v>16</v>
      </c>
      <c r="F33" s="92"/>
      <c r="G33" s="84" t="s">
        <v>17</v>
      </c>
      <c r="H33" s="92"/>
      <c r="I33" s="88" t="s">
        <v>37</v>
      </c>
      <c r="J33" s="92"/>
      <c r="K33" s="89" t="s">
        <v>2</v>
      </c>
      <c r="L33" s="85">
        <v>3</v>
      </c>
      <c r="N33" s="91"/>
    </row>
    <row r="34" spans="2:14">
      <c r="B34" s="84">
        <v>29</v>
      </c>
      <c r="C34" s="85" t="s">
        <v>65</v>
      </c>
      <c r="D34" s="86" t="str">
        <f t="shared" si="0"/>
        <v>ab</v>
      </c>
      <c r="E34" s="84" t="s">
        <v>16</v>
      </c>
      <c r="F34" s="92"/>
      <c r="G34" s="84" t="s">
        <v>17</v>
      </c>
      <c r="H34" s="92"/>
      <c r="I34" s="88" t="s">
        <v>37</v>
      </c>
      <c r="J34" s="92"/>
      <c r="K34" s="89" t="s">
        <v>2</v>
      </c>
      <c r="L34" s="85">
        <v>4</v>
      </c>
      <c r="N34" s="91"/>
    </row>
    <row r="35" spans="2:14">
      <c r="B35" s="84">
        <v>30</v>
      </c>
      <c r="C35" s="85" t="s">
        <v>66</v>
      </c>
      <c r="D35" s="86" t="str">
        <f t="shared" si="0"/>
        <v>ac</v>
      </c>
      <c r="E35" s="84" t="s">
        <v>16</v>
      </c>
      <c r="F35" s="92"/>
      <c r="G35" s="84" t="s">
        <v>17</v>
      </c>
      <c r="H35" s="92"/>
      <c r="I35" s="88" t="s">
        <v>37</v>
      </c>
      <c r="J35" s="92"/>
      <c r="K35" s="89" t="s">
        <v>2</v>
      </c>
      <c r="L35" s="85">
        <v>5</v>
      </c>
      <c r="N35" s="91"/>
    </row>
    <row r="36" spans="2:14">
      <c r="B36" s="84">
        <v>31</v>
      </c>
      <c r="C36" s="85" t="s">
        <v>67</v>
      </c>
      <c r="D36" s="86" t="str">
        <f t="shared" si="0"/>
        <v>ad</v>
      </c>
      <c r="E36" s="84" t="s">
        <v>16</v>
      </c>
      <c r="F36" s="92"/>
      <c r="G36" s="84" t="s">
        <v>17</v>
      </c>
      <c r="H36" s="92"/>
      <c r="I36" s="88" t="s">
        <v>37</v>
      </c>
      <c r="J36" s="92"/>
      <c r="K36" s="89" t="s">
        <v>2</v>
      </c>
      <c r="L36" s="85">
        <v>6</v>
      </c>
      <c r="N36" s="91"/>
    </row>
    <row r="37" spans="2:14">
      <c r="B37" s="84">
        <v>32</v>
      </c>
      <c r="C37" s="85" t="s">
        <v>68</v>
      </c>
      <c r="D37" s="86" t="str">
        <f t="shared" si="0"/>
        <v>ae</v>
      </c>
      <c r="E37" s="84" t="s">
        <v>16</v>
      </c>
      <c r="F37" s="92"/>
      <c r="G37" s="84" t="s">
        <v>17</v>
      </c>
      <c r="H37" s="92"/>
      <c r="I37" s="88" t="s">
        <v>37</v>
      </c>
      <c r="J37" s="92"/>
      <c r="K37" s="89" t="s">
        <v>2</v>
      </c>
      <c r="L37" s="85">
        <v>7</v>
      </c>
      <c r="N37" s="91"/>
    </row>
    <row r="38" spans="2:14">
      <c r="B38" s="84">
        <v>33</v>
      </c>
      <c r="C38" s="85" t="s">
        <v>69</v>
      </c>
      <c r="D38" s="86" t="str">
        <f t="shared" si="0"/>
        <v>af</v>
      </c>
      <c r="E38" s="84" t="s">
        <v>16</v>
      </c>
      <c r="F38" s="92"/>
      <c r="G38" s="84" t="s">
        <v>17</v>
      </c>
      <c r="H38" s="92"/>
      <c r="I38" s="88" t="s">
        <v>37</v>
      </c>
      <c r="J38" s="92"/>
      <c r="K38" s="89" t="s">
        <v>2</v>
      </c>
      <c r="L38" s="85">
        <v>8</v>
      </c>
      <c r="N38" s="91"/>
    </row>
    <row r="39" spans="2:14">
      <c r="B39" s="84">
        <v>34</v>
      </c>
      <c r="C39" s="93" t="s">
        <v>86</v>
      </c>
      <c r="D39" s="86"/>
      <c r="E39" s="84" t="s">
        <v>16</v>
      </c>
      <c r="F39" s="87"/>
      <c r="G39" s="84" t="s">
        <v>17</v>
      </c>
      <c r="H39" s="87"/>
      <c r="I39" s="88" t="s">
        <v>37</v>
      </c>
      <c r="J39" s="87">
        <v>0</v>
      </c>
      <c r="K39" s="89" t="s">
        <v>2</v>
      </c>
      <c r="L39" s="90" t="str">
        <f t="shared" ref="L39:L40" si="2">IF(OR(F39="",H39=""),"",(H39+IF(F39&gt;H39,1,0)-F39-J39)*24)</f>
        <v/>
      </c>
      <c r="N39" s="91"/>
    </row>
    <row r="40" spans="2:14">
      <c r="B40" s="84"/>
      <c r="C40" s="94" t="s">
        <v>36</v>
      </c>
      <c r="D40" s="86"/>
      <c r="E40" s="84" t="s">
        <v>16</v>
      </c>
      <c r="F40" s="87"/>
      <c r="G40" s="84" t="s">
        <v>17</v>
      </c>
      <c r="H40" s="87"/>
      <c r="I40" s="88" t="s">
        <v>37</v>
      </c>
      <c r="J40" s="87">
        <v>0</v>
      </c>
      <c r="K40" s="89" t="s">
        <v>2</v>
      </c>
      <c r="L40" s="90" t="str">
        <f t="shared" si="2"/>
        <v/>
      </c>
      <c r="N40" s="91"/>
    </row>
    <row r="41" spans="2:14">
      <c r="B41" s="84"/>
      <c r="C41" s="95" t="s">
        <v>36</v>
      </c>
      <c r="D41" s="86" t="str">
        <f>C39</f>
        <v>ag</v>
      </c>
      <c r="E41" s="84" t="s">
        <v>16</v>
      </c>
      <c r="F41" s="87" t="s">
        <v>36</v>
      </c>
      <c r="G41" s="84" t="s">
        <v>17</v>
      </c>
      <c r="H41" s="87" t="s">
        <v>36</v>
      </c>
      <c r="I41" s="88" t="s">
        <v>37</v>
      </c>
      <c r="J41" s="87" t="s">
        <v>36</v>
      </c>
      <c r="K41" s="89" t="s">
        <v>2</v>
      </c>
      <c r="L41" s="90" t="str">
        <f>IF(OR(L39="",L40=""),"",L39+L40)</f>
        <v/>
      </c>
      <c r="N41" s="91" t="s">
        <v>123</v>
      </c>
    </row>
    <row r="42" spans="2:14">
      <c r="B42" s="84"/>
      <c r="C42" s="93" t="s">
        <v>124</v>
      </c>
      <c r="D42" s="86"/>
      <c r="E42" s="84" t="s">
        <v>16</v>
      </c>
      <c r="F42" s="87"/>
      <c r="G42" s="84" t="s">
        <v>17</v>
      </c>
      <c r="H42" s="87"/>
      <c r="I42" s="88" t="s">
        <v>37</v>
      </c>
      <c r="J42" s="87">
        <v>0</v>
      </c>
      <c r="K42" s="89" t="s">
        <v>2</v>
      </c>
      <c r="L42" s="90" t="str">
        <f t="shared" ref="L42:L43" si="3">IF(OR(F42="",H42=""),"",(H42+IF(F42&gt;H42,1,0)-F42-J42)*24)</f>
        <v/>
      </c>
      <c r="N42" s="91"/>
    </row>
    <row r="43" spans="2:14">
      <c r="B43" s="84">
        <v>35</v>
      </c>
      <c r="C43" s="94" t="s">
        <v>36</v>
      </c>
      <c r="D43" s="86"/>
      <c r="E43" s="84" t="s">
        <v>16</v>
      </c>
      <c r="F43" s="87"/>
      <c r="G43" s="84" t="s">
        <v>17</v>
      </c>
      <c r="H43" s="87"/>
      <c r="I43" s="88" t="s">
        <v>37</v>
      </c>
      <c r="J43" s="87">
        <v>0</v>
      </c>
      <c r="K43" s="89" t="s">
        <v>2</v>
      </c>
      <c r="L43" s="90" t="str">
        <f t="shared" si="3"/>
        <v/>
      </c>
      <c r="N43" s="91"/>
    </row>
    <row r="44" spans="2:14">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c r="B45" s="84"/>
      <c r="C45" s="93" t="s">
        <v>126</v>
      </c>
      <c r="D45" s="86"/>
      <c r="E45" s="84" t="s">
        <v>16</v>
      </c>
      <c r="F45" s="87"/>
      <c r="G45" s="84" t="s">
        <v>17</v>
      </c>
      <c r="H45" s="87"/>
      <c r="I45" s="88" t="s">
        <v>37</v>
      </c>
      <c r="J45" s="87">
        <v>0</v>
      </c>
      <c r="K45" s="89" t="s">
        <v>2</v>
      </c>
      <c r="L45" s="90" t="str">
        <f t="shared" ref="L45:L46" si="4">IF(OR(F45="",H45=""),"",(H45+IF(F45&gt;H45,1,0)-F45-J45)*24)</f>
        <v/>
      </c>
      <c r="N45" s="91"/>
    </row>
    <row r="46" spans="2:14">
      <c r="B46" s="84">
        <v>36</v>
      </c>
      <c r="C46" s="94" t="s">
        <v>36</v>
      </c>
      <c r="D46" s="86"/>
      <c r="E46" s="84" t="s">
        <v>16</v>
      </c>
      <c r="F46" s="87"/>
      <c r="G46" s="84" t="s">
        <v>17</v>
      </c>
      <c r="H46" s="87"/>
      <c r="I46" s="88" t="s">
        <v>37</v>
      </c>
      <c r="J46" s="87">
        <v>0</v>
      </c>
      <c r="K46" s="89" t="s">
        <v>2</v>
      </c>
      <c r="L46" s="90" t="str">
        <f t="shared" si="4"/>
        <v/>
      </c>
      <c r="N46" s="91"/>
    </row>
    <row r="47" spans="2:14">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c r="C49" s="80" t="s">
        <v>127</v>
      </c>
      <c r="D49" s="80"/>
    </row>
    <row r="50" spans="3:4">
      <c r="C50" s="80" t="s">
        <v>128</v>
      </c>
      <c r="D50" s="80"/>
    </row>
    <row r="51" spans="3:4">
      <c r="C51" s="80" t="s">
        <v>129</v>
      </c>
      <c r="D51" s="80"/>
    </row>
    <row r="52" spans="3:4">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108"/>
  <sheetViews>
    <sheetView showGridLines="0" view="pageBreakPreview" zoomScale="70" zoomScaleNormal="55" zoomScaleSheetLayoutView="70" workbookViewId="0">
      <selection activeCell="O23" sqref="O23:S24"/>
    </sheetView>
  </sheetViews>
  <sheetFormatPr defaultColWidth="4.5" defaultRowHeight="14"/>
  <cols>
    <col min="1" max="1" width="0.83203125" style="1" customWidth="1"/>
    <col min="2" max="2" width="5.75" style="1" customWidth="1"/>
    <col min="3" max="4" width="8.08203125" style="1" customWidth="1"/>
    <col min="5" max="8" width="3.25" style="1" hidden="1" customWidth="1"/>
    <col min="9" max="10" width="3.25" style="1" customWidth="1"/>
    <col min="11" max="62" width="5.75" style="1" customWidth="1"/>
    <col min="63" max="63" width="1.08203125" style="1" customWidth="1"/>
    <col min="64" max="16384" width="4.5" style="1"/>
  </cols>
  <sheetData>
    <row r="1" spans="2:67" s="6" customFormat="1" ht="20.25" customHeight="1">
      <c r="C1" s="5" t="s">
        <v>204</v>
      </c>
      <c r="D1" s="5"/>
      <c r="E1" s="5"/>
      <c r="F1" s="5"/>
      <c r="G1" s="5"/>
      <c r="H1" s="5"/>
      <c r="I1" s="5"/>
      <c r="J1" s="5"/>
      <c r="M1" s="7" t="s">
        <v>0</v>
      </c>
      <c r="P1" s="5"/>
      <c r="Q1" s="5"/>
      <c r="R1" s="5"/>
      <c r="S1" s="5"/>
      <c r="T1" s="5"/>
      <c r="U1" s="5"/>
      <c r="V1" s="5"/>
      <c r="W1" s="5"/>
      <c r="AS1" s="9" t="s">
        <v>30</v>
      </c>
      <c r="AT1" s="269" t="s">
        <v>173</v>
      </c>
      <c r="AU1" s="270"/>
      <c r="AV1" s="270"/>
      <c r="AW1" s="270"/>
      <c r="AX1" s="270"/>
      <c r="AY1" s="270"/>
      <c r="AZ1" s="270"/>
      <c r="BA1" s="270"/>
      <c r="BB1" s="270"/>
      <c r="BC1" s="270"/>
      <c r="BD1" s="270"/>
      <c r="BE1" s="270"/>
      <c r="BF1" s="270"/>
      <c r="BG1" s="270"/>
      <c r="BH1" s="270"/>
      <c r="BI1" s="270"/>
      <c r="BJ1" s="9" t="s">
        <v>2</v>
      </c>
    </row>
    <row r="2" spans="2:67" s="8" customFormat="1" ht="20.25" customHeight="1">
      <c r="J2" s="7"/>
      <c r="M2" s="7"/>
      <c r="N2" s="7"/>
      <c r="P2" s="9"/>
      <c r="Q2" s="9"/>
      <c r="R2" s="9"/>
      <c r="S2" s="9"/>
      <c r="T2" s="9"/>
      <c r="U2" s="9"/>
      <c r="V2" s="9"/>
      <c r="W2" s="9"/>
      <c r="AB2" s="119" t="s">
        <v>27</v>
      </c>
      <c r="AC2" s="271">
        <v>7</v>
      </c>
      <c r="AD2" s="271"/>
      <c r="AE2" s="119" t="s">
        <v>28</v>
      </c>
      <c r="AF2" s="272">
        <f>IF(AC2=0,"",YEAR(DATE(2018+AC2,1,1)))</f>
        <v>2025</v>
      </c>
      <c r="AG2" s="272"/>
      <c r="AH2" s="120" t="s">
        <v>29</v>
      </c>
      <c r="AI2" s="120" t="s">
        <v>1</v>
      </c>
      <c r="AJ2" s="271">
        <v>8</v>
      </c>
      <c r="AK2" s="271"/>
      <c r="AL2" s="120" t="s">
        <v>24</v>
      </c>
      <c r="AS2" s="9" t="s">
        <v>31</v>
      </c>
      <c r="AT2" s="271" t="s">
        <v>110</v>
      </c>
      <c r="AU2" s="271"/>
      <c r="AV2" s="271"/>
      <c r="AW2" s="271"/>
      <c r="AX2" s="271"/>
      <c r="AY2" s="271"/>
      <c r="AZ2" s="271"/>
      <c r="BA2" s="271"/>
      <c r="BB2" s="271"/>
      <c r="BC2" s="271"/>
      <c r="BD2" s="271"/>
      <c r="BE2" s="271"/>
      <c r="BF2" s="271"/>
      <c r="BG2" s="271"/>
      <c r="BH2" s="271"/>
      <c r="BI2" s="271"/>
      <c r="BJ2" s="9" t="s">
        <v>2</v>
      </c>
      <c r="BK2" s="9"/>
      <c r="BL2" s="9"/>
      <c r="BM2" s="9"/>
    </row>
    <row r="3" spans="2:67" s="8" customFormat="1" ht="20.25" customHeight="1">
      <c r="J3" s="7"/>
      <c r="M3" s="7"/>
      <c r="O3" s="9"/>
      <c r="P3" s="9"/>
      <c r="Q3" s="9"/>
      <c r="R3" s="9"/>
      <c r="S3" s="9"/>
      <c r="T3" s="9"/>
      <c r="U3" s="9"/>
      <c r="AC3" s="15"/>
      <c r="AD3" s="15"/>
      <c r="AE3" s="16"/>
      <c r="AF3" s="17"/>
      <c r="AG3" s="16"/>
      <c r="BD3" s="18" t="s">
        <v>21</v>
      </c>
      <c r="BE3" s="273" t="s">
        <v>205</v>
      </c>
      <c r="BF3" s="274"/>
      <c r="BG3" s="274"/>
      <c r="BH3" s="275"/>
      <c r="BI3" s="9"/>
    </row>
    <row r="4" spans="2:67" s="8" customFormat="1" ht="20.25" customHeight="1">
      <c r="B4" s="31"/>
      <c r="C4" s="31"/>
      <c r="D4" s="31"/>
      <c r="E4" s="31"/>
      <c r="F4" s="31"/>
      <c r="G4" s="31"/>
      <c r="H4" s="31"/>
      <c r="I4" s="31"/>
      <c r="J4" s="143"/>
      <c r="K4" s="31"/>
      <c r="L4" s="31"/>
      <c r="M4" s="143"/>
      <c r="N4" s="31"/>
      <c r="O4" s="144"/>
      <c r="P4" s="144"/>
      <c r="Q4" s="144"/>
      <c r="R4" s="144"/>
      <c r="S4" s="144"/>
      <c r="T4" s="144"/>
      <c r="U4" s="144"/>
      <c r="V4" s="31"/>
      <c r="W4" s="31"/>
      <c r="X4" s="31"/>
      <c r="Y4" s="31"/>
      <c r="Z4" s="31"/>
      <c r="AA4" s="31"/>
      <c r="AB4" s="31"/>
      <c r="AC4" s="145"/>
      <c r="AD4" s="145"/>
      <c r="AE4" s="146"/>
      <c r="AF4" s="147"/>
      <c r="AG4" s="146"/>
      <c r="AH4" s="31"/>
      <c r="AI4" s="31"/>
      <c r="AJ4" s="31"/>
      <c r="AK4" s="31"/>
      <c r="AL4" s="31"/>
      <c r="AM4" s="31"/>
      <c r="AN4" s="31"/>
      <c r="AO4" s="31"/>
      <c r="AP4" s="31"/>
      <c r="AQ4" s="31"/>
      <c r="AR4" s="31"/>
      <c r="BD4" s="18" t="s">
        <v>133</v>
      </c>
      <c r="BE4" s="273" t="s">
        <v>206</v>
      </c>
      <c r="BF4" s="274"/>
      <c r="BG4" s="274"/>
      <c r="BH4" s="275"/>
      <c r="BI4" s="9"/>
    </row>
    <row r="5" spans="2:67" s="8" customFormat="1" ht="9" customHeight="1">
      <c r="B5" s="31"/>
      <c r="C5" s="31"/>
      <c r="D5" s="31"/>
      <c r="E5" s="31"/>
      <c r="F5" s="31"/>
      <c r="G5" s="31"/>
      <c r="H5" s="31"/>
      <c r="I5" s="31"/>
      <c r="J5" s="143"/>
      <c r="K5" s="31"/>
      <c r="L5" s="31"/>
      <c r="M5" s="143"/>
      <c r="N5" s="31"/>
      <c r="O5" s="144"/>
      <c r="P5" s="144"/>
      <c r="Q5" s="144"/>
      <c r="R5" s="144"/>
      <c r="S5" s="144"/>
      <c r="T5" s="144"/>
      <c r="U5" s="144"/>
      <c r="V5" s="31"/>
      <c r="W5" s="31"/>
      <c r="X5" s="31"/>
      <c r="Y5" s="31"/>
      <c r="Z5" s="31"/>
      <c r="AA5" s="31"/>
      <c r="AB5" s="31"/>
      <c r="AC5" s="148"/>
      <c r="AD5" s="148"/>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138</v>
      </c>
      <c r="AP6" s="29"/>
      <c r="AQ6" s="29"/>
      <c r="AR6" s="29"/>
      <c r="AS6" s="6"/>
      <c r="AT6" s="6"/>
      <c r="AU6" s="6"/>
      <c r="AW6" s="37"/>
      <c r="AX6" s="37"/>
      <c r="AY6" s="2"/>
      <c r="AZ6" s="6"/>
      <c r="BA6" s="265">
        <v>40</v>
      </c>
      <c r="BB6" s="266"/>
      <c r="BC6" s="2" t="s">
        <v>22</v>
      </c>
      <c r="BD6" s="6"/>
      <c r="BE6" s="265">
        <v>160</v>
      </c>
      <c r="BF6" s="266"/>
      <c r="BG6" s="2" t="s">
        <v>23</v>
      </c>
      <c r="BH6" s="6"/>
      <c r="BI6" s="19"/>
    </row>
    <row r="7" spans="2:67" s="8" customFormat="1" ht="5.25" customHeight="1">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267">
        <f>DAY(EOMONTH(DATE(AF2,AJ2,1),0))</f>
        <v>31</v>
      </c>
      <c r="BF8" s="268"/>
      <c r="BG8" s="29" t="s">
        <v>25</v>
      </c>
      <c r="BH8" s="29"/>
      <c r="BI8" s="29"/>
      <c r="BJ8" s="31"/>
      <c r="BM8" s="9"/>
      <c r="BN8" s="9"/>
      <c r="BO8" s="9"/>
    </row>
    <row r="9" spans="2:67" ht="5.25" customHeight="1" thickBot="1">
      <c r="B9" s="43"/>
      <c r="C9" s="44"/>
      <c r="D9" s="44"/>
      <c r="E9" s="44"/>
      <c r="F9" s="44"/>
      <c r="G9" s="44"/>
      <c r="H9" s="44"/>
      <c r="I9" s="44"/>
      <c r="J9" s="44"/>
      <c r="K9" s="43"/>
      <c r="L9" s="43"/>
      <c r="M9" s="43"/>
      <c r="N9" s="43"/>
      <c r="O9" s="43"/>
      <c r="P9" s="43"/>
      <c r="Q9" s="43"/>
      <c r="R9" s="43"/>
      <c r="S9" s="43"/>
      <c r="T9" s="43"/>
      <c r="U9" s="43"/>
      <c r="V9" s="43"/>
      <c r="W9" s="43"/>
      <c r="X9" s="43"/>
      <c r="Y9" s="43"/>
      <c r="Z9" s="43"/>
      <c r="AA9" s="43"/>
      <c r="AB9" s="43"/>
      <c r="AC9" s="44"/>
      <c r="AD9" s="43"/>
      <c r="AE9" s="43"/>
      <c r="AF9" s="43"/>
      <c r="AG9" s="43"/>
      <c r="AH9" s="43"/>
      <c r="AI9" s="43"/>
      <c r="AJ9" s="43"/>
      <c r="AK9" s="43"/>
      <c r="AL9" s="43"/>
      <c r="AM9" s="43"/>
      <c r="AN9" s="43"/>
      <c r="AO9" s="43"/>
      <c r="AP9" s="43"/>
      <c r="AQ9" s="43"/>
      <c r="AR9" s="43"/>
      <c r="AT9" s="3"/>
      <c r="BK9" s="4"/>
      <c r="BL9" s="4"/>
      <c r="BM9" s="4"/>
    </row>
    <row r="10" spans="2:67" ht="21.65" customHeight="1">
      <c r="B10" s="300" t="s">
        <v>20</v>
      </c>
      <c r="C10" s="288" t="s">
        <v>142</v>
      </c>
      <c r="D10" s="303"/>
      <c r="E10" s="161"/>
      <c r="F10" s="158"/>
      <c r="G10" s="161"/>
      <c r="H10" s="158"/>
      <c r="I10" s="306" t="s">
        <v>180</v>
      </c>
      <c r="J10" s="307"/>
      <c r="K10" s="312" t="s">
        <v>181</v>
      </c>
      <c r="L10" s="289"/>
      <c r="M10" s="289"/>
      <c r="N10" s="303"/>
      <c r="O10" s="312" t="s">
        <v>182</v>
      </c>
      <c r="P10" s="289"/>
      <c r="Q10" s="289"/>
      <c r="R10" s="289"/>
      <c r="S10" s="303"/>
      <c r="T10" s="173"/>
      <c r="U10" s="173"/>
      <c r="V10" s="174"/>
      <c r="W10" s="315" t="s">
        <v>183</v>
      </c>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316"/>
      <c r="AX10" s="316"/>
      <c r="AY10" s="316"/>
      <c r="AZ10" s="316"/>
      <c r="BA10" s="316"/>
      <c r="BB10" s="276" t="str">
        <f>IF(BE3="４週","(9)1～4週目の勤務時間数合計","(9)1か月の勤務時間数　合計")</f>
        <v>(9)1か月の勤務時間数　合計</v>
      </c>
      <c r="BC10" s="277"/>
      <c r="BD10" s="282" t="s">
        <v>184</v>
      </c>
      <c r="BE10" s="283"/>
      <c r="BF10" s="288" t="s">
        <v>185</v>
      </c>
      <c r="BG10" s="289"/>
      <c r="BH10" s="289"/>
      <c r="BI10" s="289"/>
      <c r="BJ10" s="290"/>
    </row>
    <row r="11" spans="2:67" ht="20.25" customHeight="1">
      <c r="B11" s="301"/>
      <c r="C11" s="291"/>
      <c r="D11" s="304"/>
      <c r="E11" s="162"/>
      <c r="F11" s="159"/>
      <c r="G11" s="162"/>
      <c r="H11" s="159"/>
      <c r="I11" s="308"/>
      <c r="J11" s="309"/>
      <c r="K11" s="313"/>
      <c r="L11" s="292"/>
      <c r="M11" s="292"/>
      <c r="N11" s="304"/>
      <c r="O11" s="313"/>
      <c r="P11" s="292"/>
      <c r="Q11" s="292"/>
      <c r="R11" s="292"/>
      <c r="S11" s="304"/>
      <c r="T11" s="175"/>
      <c r="U11" s="175"/>
      <c r="V11" s="176"/>
      <c r="W11" s="297" t="s">
        <v>11</v>
      </c>
      <c r="X11" s="297"/>
      <c r="Y11" s="297"/>
      <c r="Z11" s="297"/>
      <c r="AA11" s="297"/>
      <c r="AB11" s="297"/>
      <c r="AC11" s="298"/>
      <c r="AD11" s="299" t="s">
        <v>12</v>
      </c>
      <c r="AE11" s="297"/>
      <c r="AF11" s="297"/>
      <c r="AG11" s="297"/>
      <c r="AH11" s="297"/>
      <c r="AI11" s="297"/>
      <c r="AJ11" s="298"/>
      <c r="AK11" s="299" t="s">
        <v>13</v>
      </c>
      <c r="AL11" s="297"/>
      <c r="AM11" s="297"/>
      <c r="AN11" s="297"/>
      <c r="AO11" s="297"/>
      <c r="AP11" s="297"/>
      <c r="AQ11" s="298"/>
      <c r="AR11" s="299" t="s">
        <v>14</v>
      </c>
      <c r="AS11" s="297"/>
      <c r="AT11" s="297"/>
      <c r="AU11" s="297"/>
      <c r="AV11" s="297"/>
      <c r="AW11" s="297"/>
      <c r="AX11" s="298"/>
      <c r="AY11" s="299" t="s">
        <v>15</v>
      </c>
      <c r="AZ11" s="297"/>
      <c r="BA11" s="297"/>
      <c r="BB11" s="278"/>
      <c r="BC11" s="279"/>
      <c r="BD11" s="284"/>
      <c r="BE11" s="285"/>
      <c r="BF11" s="291"/>
      <c r="BG11" s="292"/>
      <c r="BH11" s="292"/>
      <c r="BI11" s="292"/>
      <c r="BJ11" s="293"/>
    </row>
    <row r="12" spans="2:67" ht="20.25" customHeight="1">
      <c r="B12" s="301"/>
      <c r="C12" s="291"/>
      <c r="D12" s="304"/>
      <c r="E12" s="162"/>
      <c r="F12" s="159"/>
      <c r="G12" s="162"/>
      <c r="H12" s="159"/>
      <c r="I12" s="308"/>
      <c r="J12" s="309"/>
      <c r="K12" s="313"/>
      <c r="L12" s="292"/>
      <c r="M12" s="292"/>
      <c r="N12" s="304"/>
      <c r="O12" s="313"/>
      <c r="P12" s="292"/>
      <c r="Q12" s="292"/>
      <c r="R12" s="292"/>
      <c r="S12" s="304"/>
      <c r="T12" s="175"/>
      <c r="U12" s="175"/>
      <c r="V12" s="176"/>
      <c r="W12" s="127">
        <v>1</v>
      </c>
      <c r="X12" s="128">
        <v>2</v>
      </c>
      <c r="Y12" s="128">
        <v>3</v>
      </c>
      <c r="Z12" s="128">
        <v>4</v>
      </c>
      <c r="AA12" s="128">
        <v>5</v>
      </c>
      <c r="AB12" s="128">
        <v>6</v>
      </c>
      <c r="AC12" s="129">
        <v>7</v>
      </c>
      <c r="AD12" s="130">
        <v>8</v>
      </c>
      <c r="AE12" s="128">
        <v>9</v>
      </c>
      <c r="AF12" s="128">
        <v>10</v>
      </c>
      <c r="AG12" s="128">
        <v>11</v>
      </c>
      <c r="AH12" s="128">
        <v>12</v>
      </c>
      <c r="AI12" s="128">
        <v>13</v>
      </c>
      <c r="AJ12" s="129">
        <v>14</v>
      </c>
      <c r="AK12" s="127">
        <v>15</v>
      </c>
      <c r="AL12" s="128">
        <v>16</v>
      </c>
      <c r="AM12" s="128">
        <v>17</v>
      </c>
      <c r="AN12" s="128">
        <v>18</v>
      </c>
      <c r="AO12" s="128">
        <v>19</v>
      </c>
      <c r="AP12" s="128">
        <v>20</v>
      </c>
      <c r="AQ12" s="129">
        <v>21</v>
      </c>
      <c r="AR12" s="130">
        <v>22</v>
      </c>
      <c r="AS12" s="128">
        <v>23</v>
      </c>
      <c r="AT12" s="128">
        <v>24</v>
      </c>
      <c r="AU12" s="128">
        <v>25</v>
      </c>
      <c r="AV12" s="128">
        <v>26</v>
      </c>
      <c r="AW12" s="128">
        <v>27</v>
      </c>
      <c r="AX12" s="129">
        <v>28</v>
      </c>
      <c r="AY12" s="131" t="str">
        <f>IF($BE$3="実績",IF(DAY(DATE($AF$2,$AJ$2,29))=29,29,""),"")</f>
        <v/>
      </c>
      <c r="AZ12" s="157" t="str">
        <f>IF($BE$3="実績",IF(DAY(DATE($AF$2,$AJ$2,30))=30,30,""),"")</f>
        <v/>
      </c>
      <c r="BA12" s="132" t="str">
        <f>IF($BE$3="実績",IF(DAY(DATE($AF$2,$AJ$2,31))=31,31,""),"")</f>
        <v/>
      </c>
      <c r="BB12" s="278"/>
      <c r="BC12" s="279"/>
      <c r="BD12" s="284"/>
      <c r="BE12" s="285"/>
      <c r="BF12" s="291"/>
      <c r="BG12" s="292"/>
      <c r="BH12" s="292"/>
      <c r="BI12" s="292"/>
      <c r="BJ12" s="293"/>
    </row>
    <row r="13" spans="2:67" ht="20.25" hidden="1" customHeight="1">
      <c r="B13" s="301"/>
      <c r="C13" s="291"/>
      <c r="D13" s="304"/>
      <c r="E13" s="162"/>
      <c r="F13" s="159"/>
      <c r="G13" s="162"/>
      <c r="H13" s="159"/>
      <c r="I13" s="308"/>
      <c r="J13" s="309"/>
      <c r="K13" s="313"/>
      <c r="L13" s="292"/>
      <c r="M13" s="292"/>
      <c r="N13" s="304"/>
      <c r="O13" s="313"/>
      <c r="P13" s="292"/>
      <c r="Q13" s="292"/>
      <c r="R13" s="292"/>
      <c r="S13" s="304"/>
      <c r="T13" s="175"/>
      <c r="U13" s="175"/>
      <c r="V13" s="176"/>
      <c r="W13" s="127">
        <f>WEEKDAY(DATE($AF$2,$AJ$2,1))</f>
        <v>6</v>
      </c>
      <c r="X13" s="128">
        <f>WEEKDAY(DATE($AF$2,$AJ$2,2))</f>
        <v>7</v>
      </c>
      <c r="Y13" s="128">
        <f>WEEKDAY(DATE($AF$2,$AJ$2,3))</f>
        <v>1</v>
      </c>
      <c r="Z13" s="128">
        <f>WEEKDAY(DATE($AF$2,$AJ$2,4))</f>
        <v>2</v>
      </c>
      <c r="AA13" s="128">
        <f>WEEKDAY(DATE($AF$2,$AJ$2,5))</f>
        <v>3</v>
      </c>
      <c r="AB13" s="128">
        <f>WEEKDAY(DATE($AF$2,$AJ$2,6))</f>
        <v>4</v>
      </c>
      <c r="AC13" s="129">
        <f>WEEKDAY(DATE($AF$2,$AJ$2,7))</f>
        <v>5</v>
      </c>
      <c r="AD13" s="130">
        <f>WEEKDAY(DATE($AF$2,$AJ$2,8))</f>
        <v>6</v>
      </c>
      <c r="AE13" s="128">
        <f>WEEKDAY(DATE($AF$2,$AJ$2,9))</f>
        <v>7</v>
      </c>
      <c r="AF13" s="128">
        <f>WEEKDAY(DATE($AF$2,$AJ$2,10))</f>
        <v>1</v>
      </c>
      <c r="AG13" s="128">
        <f>WEEKDAY(DATE($AF$2,$AJ$2,11))</f>
        <v>2</v>
      </c>
      <c r="AH13" s="128">
        <f>WEEKDAY(DATE($AF$2,$AJ$2,12))</f>
        <v>3</v>
      </c>
      <c r="AI13" s="128">
        <f>WEEKDAY(DATE($AF$2,$AJ$2,13))</f>
        <v>4</v>
      </c>
      <c r="AJ13" s="129">
        <f>WEEKDAY(DATE($AF$2,$AJ$2,14))</f>
        <v>5</v>
      </c>
      <c r="AK13" s="130">
        <f>WEEKDAY(DATE($AF$2,$AJ$2,15))</f>
        <v>6</v>
      </c>
      <c r="AL13" s="128">
        <f>WEEKDAY(DATE($AF$2,$AJ$2,16))</f>
        <v>7</v>
      </c>
      <c r="AM13" s="128">
        <f>WEEKDAY(DATE($AF$2,$AJ$2,17))</f>
        <v>1</v>
      </c>
      <c r="AN13" s="128">
        <f>WEEKDAY(DATE($AF$2,$AJ$2,18))</f>
        <v>2</v>
      </c>
      <c r="AO13" s="128">
        <f>WEEKDAY(DATE($AF$2,$AJ$2,19))</f>
        <v>3</v>
      </c>
      <c r="AP13" s="128">
        <f>WEEKDAY(DATE($AF$2,$AJ$2,20))</f>
        <v>4</v>
      </c>
      <c r="AQ13" s="129">
        <f>WEEKDAY(DATE($AF$2,$AJ$2,21))</f>
        <v>5</v>
      </c>
      <c r="AR13" s="130">
        <f>WEEKDAY(DATE($AF$2,$AJ$2,22))</f>
        <v>6</v>
      </c>
      <c r="AS13" s="128">
        <f>WEEKDAY(DATE($AF$2,$AJ$2,23))</f>
        <v>7</v>
      </c>
      <c r="AT13" s="128">
        <f>WEEKDAY(DATE($AF$2,$AJ$2,24))</f>
        <v>1</v>
      </c>
      <c r="AU13" s="128">
        <f>WEEKDAY(DATE($AF$2,$AJ$2,25))</f>
        <v>2</v>
      </c>
      <c r="AV13" s="128">
        <f>WEEKDAY(DATE($AF$2,$AJ$2,26))</f>
        <v>3</v>
      </c>
      <c r="AW13" s="128">
        <f>WEEKDAY(DATE($AF$2,$AJ$2,27))</f>
        <v>4</v>
      </c>
      <c r="AX13" s="129">
        <f>WEEKDAY(DATE($AF$2,$AJ$2,28))</f>
        <v>5</v>
      </c>
      <c r="AY13" s="130">
        <f>IF(AY12=29,WEEKDAY(DATE($AF$2,$AJ$2,29)),0)</f>
        <v>0</v>
      </c>
      <c r="AZ13" s="128">
        <f>IF(AZ12=30,WEEKDAY(DATE($AF$2,$AJ$2,30)),0)</f>
        <v>0</v>
      </c>
      <c r="BA13" s="129">
        <f>IF(BA12=31,WEEKDAY(DATE($AF$2,$AJ$2,31)),0)</f>
        <v>0</v>
      </c>
      <c r="BB13" s="278"/>
      <c r="BC13" s="279"/>
      <c r="BD13" s="284"/>
      <c r="BE13" s="285"/>
      <c r="BF13" s="291"/>
      <c r="BG13" s="292"/>
      <c r="BH13" s="292"/>
      <c r="BI13" s="292"/>
      <c r="BJ13" s="293"/>
    </row>
    <row r="14" spans="2:67" ht="20.25" customHeight="1" thickBot="1">
      <c r="B14" s="302"/>
      <c r="C14" s="294"/>
      <c r="D14" s="305"/>
      <c r="E14" s="163"/>
      <c r="F14" s="160"/>
      <c r="G14" s="163"/>
      <c r="H14" s="160"/>
      <c r="I14" s="310"/>
      <c r="J14" s="311"/>
      <c r="K14" s="314"/>
      <c r="L14" s="295"/>
      <c r="M14" s="295"/>
      <c r="N14" s="305"/>
      <c r="O14" s="314"/>
      <c r="P14" s="295"/>
      <c r="Q14" s="295"/>
      <c r="R14" s="295"/>
      <c r="S14" s="305"/>
      <c r="T14" s="177"/>
      <c r="U14" s="177"/>
      <c r="V14" s="178"/>
      <c r="W14" s="133" t="str">
        <f>IF(W13=1,"日",IF(W13=2,"月",IF(W13=3,"火",IF(W13=4,"水",IF(W13=5,"木",IF(W13=6,"金","土"))))))</f>
        <v>金</v>
      </c>
      <c r="X14" s="134" t="str">
        <f t="shared" ref="X14:AX14" si="0">IF(X13=1,"日",IF(X13=2,"月",IF(X13=3,"火",IF(X13=4,"水",IF(X13=5,"木",IF(X13=6,"金","土"))))))</f>
        <v>土</v>
      </c>
      <c r="Y14" s="134" t="str">
        <f t="shared" si="0"/>
        <v>日</v>
      </c>
      <c r="Z14" s="134" t="str">
        <f t="shared" si="0"/>
        <v>月</v>
      </c>
      <c r="AA14" s="134" t="str">
        <f t="shared" si="0"/>
        <v>火</v>
      </c>
      <c r="AB14" s="134" t="str">
        <f t="shared" si="0"/>
        <v>水</v>
      </c>
      <c r="AC14" s="135" t="str">
        <f t="shared" si="0"/>
        <v>木</v>
      </c>
      <c r="AD14" s="136" t="str">
        <f>IF(AD13=1,"日",IF(AD13=2,"月",IF(AD13=3,"火",IF(AD13=4,"水",IF(AD13=5,"木",IF(AD13=6,"金","土"))))))</f>
        <v>金</v>
      </c>
      <c r="AE14" s="134" t="str">
        <f t="shared" si="0"/>
        <v>土</v>
      </c>
      <c r="AF14" s="134" t="str">
        <f t="shared" si="0"/>
        <v>日</v>
      </c>
      <c r="AG14" s="134" t="str">
        <f t="shared" si="0"/>
        <v>月</v>
      </c>
      <c r="AH14" s="134" t="str">
        <f t="shared" si="0"/>
        <v>火</v>
      </c>
      <c r="AI14" s="134" t="str">
        <f t="shared" si="0"/>
        <v>水</v>
      </c>
      <c r="AJ14" s="135" t="str">
        <f t="shared" si="0"/>
        <v>木</v>
      </c>
      <c r="AK14" s="136" t="str">
        <f>IF(AK13=1,"日",IF(AK13=2,"月",IF(AK13=3,"火",IF(AK13=4,"水",IF(AK13=5,"木",IF(AK13=6,"金","土"))))))</f>
        <v>金</v>
      </c>
      <c r="AL14" s="134" t="str">
        <f t="shared" si="0"/>
        <v>土</v>
      </c>
      <c r="AM14" s="134" t="str">
        <f t="shared" si="0"/>
        <v>日</v>
      </c>
      <c r="AN14" s="134" t="str">
        <f t="shared" si="0"/>
        <v>月</v>
      </c>
      <c r="AO14" s="134" t="str">
        <f t="shared" si="0"/>
        <v>火</v>
      </c>
      <c r="AP14" s="134" t="str">
        <f t="shared" si="0"/>
        <v>水</v>
      </c>
      <c r="AQ14" s="135" t="str">
        <f t="shared" si="0"/>
        <v>木</v>
      </c>
      <c r="AR14" s="136" t="str">
        <f>IF(AR13=1,"日",IF(AR13=2,"月",IF(AR13=3,"火",IF(AR13=4,"水",IF(AR13=5,"木",IF(AR13=6,"金","土"))))))</f>
        <v>金</v>
      </c>
      <c r="AS14" s="134" t="str">
        <f t="shared" si="0"/>
        <v>土</v>
      </c>
      <c r="AT14" s="134" t="str">
        <f t="shared" si="0"/>
        <v>日</v>
      </c>
      <c r="AU14" s="134" t="str">
        <f t="shared" si="0"/>
        <v>月</v>
      </c>
      <c r="AV14" s="134" t="str">
        <f t="shared" si="0"/>
        <v>火</v>
      </c>
      <c r="AW14" s="134" t="str">
        <f t="shared" si="0"/>
        <v>水</v>
      </c>
      <c r="AX14" s="135" t="str">
        <f t="shared" si="0"/>
        <v>木</v>
      </c>
      <c r="AY14" s="134" t="str">
        <f>IF(AY13=1,"日",IF(AY13=2,"月",IF(AY13=3,"火",IF(AY13=4,"水",IF(AY13=5,"木",IF(AY13=6,"金",IF(AY13=0,"","土")))))))</f>
        <v/>
      </c>
      <c r="AZ14" s="134" t="str">
        <f>IF(AZ13=1,"日",IF(AZ13=2,"月",IF(AZ13=3,"火",IF(AZ13=4,"水",IF(AZ13=5,"木",IF(AZ13=6,"金",IF(AZ13=0,"","土")))))))</f>
        <v/>
      </c>
      <c r="BA14" s="134" t="str">
        <f>IF(BA13=1,"日",IF(BA13=2,"月",IF(BA13=3,"火",IF(BA13=4,"水",IF(BA13=5,"木",IF(BA13=6,"金",IF(BA13=0,"","土")))))))</f>
        <v/>
      </c>
      <c r="BB14" s="280"/>
      <c r="BC14" s="281"/>
      <c r="BD14" s="286"/>
      <c r="BE14" s="287"/>
      <c r="BF14" s="294"/>
      <c r="BG14" s="295"/>
      <c r="BH14" s="295"/>
      <c r="BI14" s="295"/>
      <c r="BJ14" s="296"/>
    </row>
    <row r="15" spans="2:67" ht="20.25" customHeight="1">
      <c r="B15" s="379">
        <f>B13+1</f>
        <v>1</v>
      </c>
      <c r="C15" s="263"/>
      <c r="D15" s="264"/>
      <c r="E15" s="137"/>
      <c r="F15" s="138"/>
      <c r="G15" s="137"/>
      <c r="H15" s="138"/>
      <c r="I15" s="345"/>
      <c r="J15" s="346"/>
      <c r="K15" s="347"/>
      <c r="L15" s="348"/>
      <c r="M15" s="348"/>
      <c r="N15" s="264"/>
      <c r="O15" s="382"/>
      <c r="P15" s="383"/>
      <c r="Q15" s="383"/>
      <c r="R15" s="383"/>
      <c r="S15" s="384"/>
      <c r="T15" s="103" t="s">
        <v>18</v>
      </c>
      <c r="U15" s="104"/>
      <c r="V15" s="105"/>
      <c r="W15" s="96"/>
      <c r="X15" s="97"/>
      <c r="Y15" s="97"/>
      <c r="Z15" s="97"/>
      <c r="AA15" s="97"/>
      <c r="AB15" s="97"/>
      <c r="AC15" s="98"/>
      <c r="AD15" s="96"/>
      <c r="AE15" s="97"/>
      <c r="AF15" s="97"/>
      <c r="AG15" s="97"/>
      <c r="AH15" s="97"/>
      <c r="AI15" s="97"/>
      <c r="AJ15" s="98"/>
      <c r="AK15" s="96"/>
      <c r="AL15" s="97"/>
      <c r="AM15" s="97"/>
      <c r="AN15" s="97"/>
      <c r="AO15" s="97"/>
      <c r="AP15" s="97"/>
      <c r="AQ15" s="98"/>
      <c r="AR15" s="96"/>
      <c r="AS15" s="97"/>
      <c r="AT15" s="97"/>
      <c r="AU15" s="97"/>
      <c r="AV15" s="97"/>
      <c r="AW15" s="97"/>
      <c r="AX15" s="98"/>
      <c r="AY15" s="96"/>
      <c r="AZ15" s="97"/>
      <c r="BA15" s="97"/>
      <c r="BB15" s="341"/>
      <c r="BC15" s="342"/>
      <c r="BD15" s="343"/>
      <c r="BE15" s="344"/>
      <c r="BF15" s="338"/>
      <c r="BG15" s="339"/>
      <c r="BH15" s="339"/>
      <c r="BI15" s="339"/>
      <c r="BJ15" s="340"/>
    </row>
    <row r="16" spans="2:67" ht="20.25" customHeight="1">
      <c r="B16" s="380"/>
      <c r="C16" s="261"/>
      <c r="D16" s="262"/>
      <c r="E16" s="139"/>
      <c r="F16" s="140">
        <f>C15</f>
        <v>0</v>
      </c>
      <c r="G16" s="139"/>
      <c r="H16" s="140">
        <f>I15</f>
        <v>0</v>
      </c>
      <c r="I16" s="323"/>
      <c r="J16" s="324"/>
      <c r="K16" s="327"/>
      <c r="L16" s="328"/>
      <c r="M16" s="328"/>
      <c r="N16" s="262"/>
      <c r="O16" s="355"/>
      <c r="P16" s="356"/>
      <c r="Q16" s="356"/>
      <c r="R16" s="356"/>
      <c r="S16" s="357"/>
      <c r="T16" s="106" t="s">
        <v>134</v>
      </c>
      <c r="U16" s="107"/>
      <c r="V16" s="108"/>
      <c r="W16" s="149" t="str">
        <f>IF(W15="","",VLOOKUP(W15,シフト記号表!$C$6:$L$47,10,FALSE))</f>
        <v/>
      </c>
      <c r="X16" s="150" t="str">
        <f>IF(X15="","",VLOOKUP(X15,シフト記号表!$C$6:$L$47,10,FALSE))</f>
        <v/>
      </c>
      <c r="Y16" s="150" t="str">
        <f>IF(Y15="","",VLOOKUP(Y15,シフト記号表!$C$6:$L$47,10,FALSE))</f>
        <v/>
      </c>
      <c r="Z16" s="150" t="str">
        <f>IF(Z15="","",VLOOKUP(Z15,シフト記号表!$C$6:$L$47,10,FALSE))</f>
        <v/>
      </c>
      <c r="AA16" s="150" t="str">
        <f>IF(AA15="","",VLOOKUP(AA15,シフト記号表!$C$6:$L$47,10,FALSE))</f>
        <v/>
      </c>
      <c r="AB16" s="150" t="str">
        <f>IF(AB15="","",VLOOKUP(AB15,シフト記号表!$C$6:$L$47,10,FALSE))</f>
        <v/>
      </c>
      <c r="AC16" s="151" t="str">
        <f>IF(AC15="","",VLOOKUP(AC15,シフト記号表!$C$6:$L$47,10,FALSE))</f>
        <v/>
      </c>
      <c r="AD16" s="149" t="str">
        <f>IF(AD15="","",VLOOKUP(AD15,シフト記号表!$C$6:$L$47,10,FALSE))</f>
        <v/>
      </c>
      <c r="AE16" s="150" t="str">
        <f>IF(AE15="","",VLOOKUP(AE15,シフト記号表!$C$6:$L$47,10,FALSE))</f>
        <v/>
      </c>
      <c r="AF16" s="150" t="str">
        <f>IF(AF15="","",VLOOKUP(AF15,シフト記号表!$C$6:$L$47,10,FALSE))</f>
        <v/>
      </c>
      <c r="AG16" s="150" t="str">
        <f>IF(AG15="","",VLOOKUP(AG15,シフト記号表!$C$6:$L$47,10,FALSE))</f>
        <v/>
      </c>
      <c r="AH16" s="150" t="str">
        <f>IF(AH15="","",VLOOKUP(AH15,シフト記号表!$C$6:$L$47,10,FALSE))</f>
        <v/>
      </c>
      <c r="AI16" s="150" t="str">
        <f>IF(AI15="","",VLOOKUP(AI15,シフト記号表!$C$6:$L$47,10,FALSE))</f>
        <v/>
      </c>
      <c r="AJ16" s="151" t="str">
        <f>IF(AJ15="","",VLOOKUP(AJ15,シフト記号表!$C$6:$L$47,10,FALSE))</f>
        <v/>
      </c>
      <c r="AK16" s="149" t="str">
        <f>IF(AK15="","",VLOOKUP(AK15,シフト記号表!$C$6:$L$47,10,FALSE))</f>
        <v/>
      </c>
      <c r="AL16" s="150" t="str">
        <f>IF(AL15="","",VLOOKUP(AL15,シフト記号表!$C$6:$L$47,10,FALSE))</f>
        <v/>
      </c>
      <c r="AM16" s="150" t="str">
        <f>IF(AM15="","",VLOOKUP(AM15,シフト記号表!$C$6:$L$47,10,FALSE))</f>
        <v/>
      </c>
      <c r="AN16" s="150" t="str">
        <f>IF(AN15="","",VLOOKUP(AN15,シフト記号表!$C$6:$L$47,10,FALSE))</f>
        <v/>
      </c>
      <c r="AO16" s="150" t="str">
        <f>IF(AO15="","",VLOOKUP(AO15,シフト記号表!$C$6:$L$47,10,FALSE))</f>
        <v/>
      </c>
      <c r="AP16" s="150" t="str">
        <f>IF(AP15="","",VLOOKUP(AP15,シフト記号表!$C$6:$L$47,10,FALSE))</f>
        <v/>
      </c>
      <c r="AQ16" s="151" t="str">
        <f>IF(AQ15="","",VLOOKUP(AQ15,シフト記号表!$C$6:$L$47,10,FALSE))</f>
        <v/>
      </c>
      <c r="AR16" s="149" t="str">
        <f>IF(AR15="","",VLOOKUP(AR15,シフト記号表!$C$6:$L$47,10,FALSE))</f>
        <v/>
      </c>
      <c r="AS16" s="150" t="str">
        <f>IF(AS15="","",VLOOKUP(AS15,シフト記号表!$C$6:$L$47,10,FALSE))</f>
        <v/>
      </c>
      <c r="AT16" s="150" t="str">
        <f>IF(AT15="","",VLOOKUP(AT15,シフト記号表!$C$6:$L$47,10,FALSE))</f>
        <v/>
      </c>
      <c r="AU16" s="150" t="str">
        <f>IF(AU15="","",VLOOKUP(AU15,シフト記号表!$C$6:$L$47,10,FALSE))</f>
        <v/>
      </c>
      <c r="AV16" s="150" t="str">
        <f>IF(AV15="","",VLOOKUP(AV15,シフト記号表!$C$6:$L$47,10,FALSE))</f>
        <v/>
      </c>
      <c r="AW16" s="150" t="str">
        <f>IF(AW15="","",VLOOKUP(AW15,シフト記号表!$C$6:$L$47,10,FALSE))</f>
        <v/>
      </c>
      <c r="AX16" s="151" t="str">
        <f>IF(AX15="","",VLOOKUP(AX15,シフト記号表!$C$6:$L$47,10,FALSE))</f>
        <v/>
      </c>
      <c r="AY16" s="149" t="str">
        <f>IF(AY15="","",VLOOKUP(AY15,シフト記号表!$C$6:$L$47,10,FALSE))</f>
        <v/>
      </c>
      <c r="AZ16" s="150" t="str">
        <f>IF(AZ15="","",VLOOKUP(AZ15,シフト記号表!$C$6:$L$47,10,FALSE))</f>
        <v/>
      </c>
      <c r="BA16" s="150" t="str">
        <f>IF(BA15="","",VLOOKUP(BA15,シフト記号表!$C$6:$L$47,10,FALSE))</f>
        <v/>
      </c>
      <c r="BB16" s="335">
        <f>IF($BE$3="４週",SUM(W16:AX16),IF($BE$3="暦月",SUM(W16:BA16),""))</f>
        <v>0</v>
      </c>
      <c r="BC16" s="336"/>
      <c r="BD16" s="337">
        <f>IF($BE$3="４週",BB16/4,IF($BE$3="暦月",(BB16/($BE$8/7)),""))</f>
        <v>0</v>
      </c>
      <c r="BE16" s="336"/>
      <c r="BF16" s="332"/>
      <c r="BG16" s="333"/>
      <c r="BH16" s="333"/>
      <c r="BI16" s="333"/>
      <c r="BJ16" s="334"/>
    </row>
    <row r="17" spans="2:62" ht="20.25" customHeight="1">
      <c r="B17" s="379">
        <f>B15+1</f>
        <v>2</v>
      </c>
      <c r="C17" s="259"/>
      <c r="D17" s="260"/>
      <c r="E17" s="141"/>
      <c r="F17" s="142"/>
      <c r="G17" s="141"/>
      <c r="H17" s="142"/>
      <c r="I17" s="321"/>
      <c r="J17" s="322"/>
      <c r="K17" s="325"/>
      <c r="L17" s="326"/>
      <c r="M17" s="326"/>
      <c r="N17" s="260"/>
      <c r="O17" s="355"/>
      <c r="P17" s="356"/>
      <c r="Q17" s="356"/>
      <c r="R17" s="356"/>
      <c r="S17" s="357"/>
      <c r="T17" s="109" t="s">
        <v>18</v>
      </c>
      <c r="U17" s="110"/>
      <c r="V17" s="111"/>
      <c r="W17" s="99"/>
      <c r="X17" s="100"/>
      <c r="Y17" s="100"/>
      <c r="Z17" s="100"/>
      <c r="AA17" s="100"/>
      <c r="AB17" s="100"/>
      <c r="AC17" s="101"/>
      <c r="AD17" s="99"/>
      <c r="AE17" s="100"/>
      <c r="AF17" s="100"/>
      <c r="AG17" s="100"/>
      <c r="AH17" s="100"/>
      <c r="AI17" s="100"/>
      <c r="AJ17" s="101"/>
      <c r="AK17" s="99"/>
      <c r="AL17" s="100"/>
      <c r="AM17" s="100"/>
      <c r="AN17" s="100"/>
      <c r="AO17" s="100"/>
      <c r="AP17" s="100"/>
      <c r="AQ17" s="101"/>
      <c r="AR17" s="99"/>
      <c r="AS17" s="100"/>
      <c r="AT17" s="100"/>
      <c r="AU17" s="100"/>
      <c r="AV17" s="100"/>
      <c r="AW17" s="100"/>
      <c r="AX17" s="101"/>
      <c r="AY17" s="99"/>
      <c r="AZ17" s="100"/>
      <c r="BA17" s="102"/>
      <c r="BB17" s="317"/>
      <c r="BC17" s="318"/>
      <c r="BD17" s="319"/>
      <c r="BE17" s="320"/>
      <c r="BF17" s="329"/>
      <c r="BG17" s="330"/>
      <c r="BH17" s="330"/>
      <c r="BI17" s="330"/>
      <c r="BJ17" s="331"/>
    </row>
    <row r="18" spans="2:62" ht="20.25" customHeight="1">
      <c r="B18" s="380"/>
      <c r="C18" s="261"/>
      <c r="D18" s="262"/>
      <c r="E18" s="139"/>
      <c r="F18" s="140">
        <f>C17</f>
        <v>0</v>
      </c>
      <c r="G18" s="139"/>
      <c r="H18" s="140">
        <f>I17</f>
        <v>0</v>
      </c>
      <c r="I18" s="323"/>
      <c r="J18" s="324"/>
      <c r="K18" s="327"/>
      <c r="L18" s="328"/>
      <c r="M18" s="328"/>
      <c r="N18" s="262"/>
      <c r="O18" s="355"/>
      <c r="P18" s="356"/>
      <c r="Q18" s="356"/>
      <c r="R18" s="356"/>
      <c r="S18" s="357"/>
      <c r="T18" s="106" t="s">
        <v>134</v>
      </c>
      <c r="U18" s="107"/>
      <c r="V18" s="108"/>
      <c r="W18" s="149" t="str">
        <f>IF(W17="","",VLOOKUP(W17,シフト記号表!$C$6:$L$47,10,FALSE))</f>
        <v/>
      </c>
      <c r="X18" s="150" t="str">
        <f>IF(X17="","",VLOOKUP(X17,シフト記号表!$C$6:$L$47,10,FALSE))</f>
        <v/>
      </c>
      <c r="Y18" s="150" t="str">
        <f>IF(Y17="","",VLOOKUP(Y17,シフト記号表!$C$6:$L$47,10,FALSE))</f>
        <v/>
      </c>
      <c r="Z18" s="150" t="str">
        <f>IF(Z17="","",VLOOKUP(Z17,シフト記号表!$C$6:$L$47,10,FALSE))</f>
        <v/>
      </c>
      <c r="AA18" s="150" t="str">
        <f>IF(AA17="","",VLOOKUP(AA17,シフト記号表!$C$6:$L$47,10,FALSE))</f>
        <v/>
      </c>
      <c r="AB18" s="150" t="str">
        <f>IF(AB17="","",VLOOKUP(AB17,シフト記号表!$C$6:$L$47,10,FALSE))</f>
        <v/>
      </c>
      <c r="AC18" s="151" t="str">
        <f>IF(AC17="","",VLOOKUP(AC17,シフト記号表!$C$6:$L$47,10,FALSE))</f>
        <v/>
      </c>
      <c r="AD18" s="149" t="str">
        <f>IF(AD17="","",VLOOKUP(AD17,シフト記号表!$C$6:$L$47,10,FALSE))</f>
        <v/>
      </c>
      <c r="AE18" s="150" t="str">
        <f>IF(AE17="","",VLOOKUP(AE17,シフト記号表!$C$6:$L$47,10,FALSE))</f>
        <v/>
      </c>
      <c r="AF18" s="150" t="str">
        <f>IF(AF17="","",VLOOKUP(AF17,シフト記号表!$C$6:$L$47,10,FALSE))</f>
        <v/>
      </c>
      <c r="AG18" s="150" t="str">
        <f>IF(AG17="","",VLOOKUP(AG17,シフト記号表!$C$6:$L$47,10,FALSE))</f>
        <v/>
      </c>
      <c r="AH18" s="150" t="str">
        <f>IF(AH17="","",VLOOKUP(AH17,シフト記号表!$C$6:$L$47,10,FALSE))</f>
        <v/>
      </c>
      <c r="AI18" s="150" t="str">
        <f>IF(AI17="","",VLOOKUP(AI17,シフト記号表!$C$6:$L$47,10,FALSE))</f>
        <v/>
      </c>
      <c r="AJ18" s="151" t="str">
        <f>IF(AJ17="","",VLOOKUP(AJ17,シフト記号表!$C$6:$L$47,10,FALSE))</f>
        <v/>
      </c>
      <c r="AK18" s="149" t="str">
        <f>IF(AK17="","",VLOOKUP(AK17,シフト記号表!$C$6:$L$47,10,FALSE))</f>
        <v/>
      </c>
      <c r="AL18" s="150" t="str">
        <f>IF(AL17="","",VLOOKUP(AL17,シフト記号表!$C$6:$L$47,10,FALSE))</f>
        <v/>
      </c>
      <c r="AM18" s="150" t="str">
        <f>IF(AM17="","",VLOOKUP(AM17,シフト記号表!$C$6:$L$47,10,FALSE))</f>
        <v/>
      </c>
      <c r="AN18" s="150" t="str">
        <f>IF(AN17="","",VLOOKUP(AN17,シフト記号表!$C$6:$L$47,10,FALSE))</f>
        <v/>
      </c>
      <c r="AO18" s="150" t="str">
        <f>IF(AO17="","",VLOOKUP(AO17,シフト記号表!$C$6:$L$47,10,FALSE))</f>
        <v/>
      </c>
      <c r="AP18" s="150" t="str">
        <f>IF(AP17="","",VLOOKUP(AP17,シフト記号表!$C$6:$L$47,10,FALSE))</f>
        <v/>
      </c>
      <c r="AQ18" s="151" t="str">
        <f>IF(AQ17="","",VLOOKUP(AQ17,シフト記号表!$C$6:$L$47,10,FALSE))</f>
        <v/>
      </c>
      <c r="AR18" s="149" t="str">
        <f>IF(AR17="","",VLOOKUP(AR17,シフト記号表!$C$6:$L$47,10,FALSE))</f>
        <v/>
      </c>
      <c r="AS18" s="150" t="str">
        <f>IF(AS17="","",VLOOKUP(AS17,シフト記号表!$C$6:$L$47,10,FALSE))</f>
        <v/>
      </c>
      <c r="AT18" s="150" t="str">
        <f>IF(AT17="","",VLOOKUP(AT17,シフト記号表!$C$6:$L$47,10,FALSE))</f>
        <v/>
      </c>
      <c r="AU18" s="150" t="str">
        <f>IF(AU17="","",VLOOKUP(AU17,シフト記号表!$C$6:$L$47,10,FALSE))</f>
        <v/>
      </c>
      <c r="AV18" s="150" t="str">
        <f>IF(AV17="","",VLOOKUP(AV17,シフト記号表!$C$6:$L$47,10,FALSE))</f>
        <v/>
      </c>
      <c r="AW18" s="150" t="str">
        <f>IF(AW17="","",VLOOKUP(AW17,シフト記号表!$C$6:$L$47,10,FALSE))</f>
        <v/>
      </c>
      <c r="AX18" s="151" t="str">
        <f>IF(AX17="","",VLOOKUP(AX17,シフト記号表!$C$6:$L$47,10,FALSE))</f>
        <v/>
      </c>
      <c r="AY18" s="149" t="str">
        <f>IF(AY17="","",VLOOKUP(AY17,シフト記号表!$C$6:$L$47,10,FALSE))</f>
        <v/>
      </c>
      <c r="AZ18" s="150" t="str">
        <f>IF(AZ17="","",VLOOKUP(AZ17,シフト記号表!$C$6:$L$47,10,FALSE))</f>
        <v/>
      </c>
      <c r="BA18" s="150" t="str">
        <f>IF(BA17="","",VLOOKUP(BA17,シフト記号表!$C$6:$L$47,10,FALSE))</f>
        <v/>
      </c>
      <c r="BB18" s="335">
        <f>IF($BE$3="４週",SUM(W18:AX18),IF($BE$3="暦月",SUM(W18:BA18),""))</f>
        <v>0</v>
      </c>
      <c r="BC18" s="336"/>
      <c r="BD18" s="337">
        <f>IF($BE$3="４週",BB18/4,IF($BE$3="暦月",(BB18/($BE$8/7)),""))</f>
        <v>0</v>
      </c>
      <c r="BE18" s="336"/>
      <c r="BF18" s="332"/>
      <c r="BG18" s="333"/>
      <c r="BH18" s="333"/>
      <c r="BI18" s="333"/>
      <c r="BJ18" s="334"/>
    </row>
    <row r="19" spans="2:62" ht="20.25" customHeight="1">
      <c r="B19" s="379">
        <f>B17+1</f>
        <v>3</v>
      </c>
      <c r="C19" s="259"/>
      <c r="D19" s="260"/>
      <c r="E19" s="139"/>
      <c r="F19" s="140"/>
      <c r="G19" s="139"/>
      <c r="H19" s="140"/>
      <c r="I19" s="321"/>
      <c r="J19" s="322"/>
      <c r="K19" s="325"/>
      <c r="L19" s="326"/>
      <c r="M19" s="326"/>
      <c r="N19" s="260"/>
      <c r="O19" s="355"/>
      <c r="P19" s="356"/>
      <c r="Q19" s="356"/>
      <c r="R19" s="356"/>
      <c r="S19" s="357"/>
      <c r="T19" s="109" t="s">
        <v>18</v>
      </c>
      <c r="U19" s="110"/>
      <c r="V19" s="111"/>
      <c r="W19" s="99"/>
      <c r="X19" s="100"/>
      <c r="Y19" s="100"/>
      <c r="Z19" s="100"/>
      <c r="AA19" s="100"/>
      <c r="AB19" s="100"/>
      <c r="AC19" s="101"/>
      <c r="AD19" s="99"/>
      <c r="AE19" s="100"/>
      <c r="AF19" s="100"/>
      <c r="AG19" s="100"/>
      <c r="AH19" s="100"/>
      <c r="AI19" s="100"/>
      <c r="AJ19" s="101"/>
      <c r="AK19" s="99"/>
      <c r="AL19" s="100"/>
      <c r="AM19" s="100"/>
      <c r="AN19" s="100"/>
      <c r="AO19" s="100"/>
      <c r="AP19" s="100"/>
      <c r="AQ19" s="101"/>
      <c r="AR19" s="99"/>
      <c r="AS19" s="100"/>
      <c r="AT19" s="100"/>
      <c r="AU19" s="100"/>
      <c r="AV19" s="100"/>
      <c r="AW19" s="100"/>
      <c r="AX19" s="101"/>
      <c r="AY19" s="99"/>
      <c r="AZ19" s="100"/>
      <c r="BA19" s="102"/>
      <c r="BB19" s="317"/>
      <c r="BC19" s="318"/>
      <c r="BD19" s="319"/>
      <c r="BE19" s="320"/>
      <c r="BF19" s="329"/>
      <c r="BG19" s="330"/>
      <c r="BH19" s="330"/>
      <c r="BI19" s="330"/>
      <c r="BJ19" s="331"/>
    </row>
    <row r="20" spans="2:62" ht="20.25" customHeight="1">
      <c r="B20" s="380"/>
      <c r="C20" s="261"/>
      <c r="D20" s="262"/>
      <c r="E20" s="139"/>
      <c r="F20" s="140">
        <f>C19</f>
        <v>0</v>
      </c>
      <c r="G20" s="139"/>
      <c r="H20" s="140">
        <f>I19</f>
        <v>0</v>
      </c>
      <c r="I20" s="323"/>
      <c r="J20" s="324"/>
      <c r="K20" s="327"/>
      <c r="L20" s="328"/>
      <c r="M20" s="328"/>
      <c r="N20" s="262"/>
      <c r="O20" s="355"/>
      <c r="P20" s="356"/>
      <c r="Q20" s="356"/>
      <c r="R20" s="356"/>
      <c r="S20" s="357"/>
      <c r="T20" s="106" t="s">
        <v>134</v>
      </c>
      <c r="U20" s="107"/>
      <c r="V20" s="108"/>
      <c r="W20" s="149" t="str">
        <f>IF(W19="","",VLOOKUP(W19,シフト記号表!$C$6:$L$47,10,FALSE))</f>
        <v/>
      </c>
      <c r="X20" s="150" t="str">
        <f>IF(X19="","",VLOOKUP(X19,シフト記号表!$C$6:$L$47,10,FALSE))</f>
        <v/>
      </c>
      <c r="Y20" s="150" t="str">
        <f>IF(Y19="","",VLOOKUP(Y19,シフト記号表!$C$6:$L$47,10,FALSE))</f>
        <v/>
      </c>
      <c r="Z20" s="150" t="str">
        <f>IF(Z19="","",VLOOKUP(Z19,シフト記号表!$C$6:$L$47,10,FALSE))</f>
        <v/>
      </c>
      <c r="AA20" s="150" t="str">
        <f>IF(AA19="","",VLOOKUP(AA19,シフト記号表!$C$6:$L$47,10,FALSE))</f>
        <v/>
      </c>
      <c r="AB20" s="150" t="str">
        <f>IF(AB19="","",VLOOKUP(AB19,シフト記号表!$C$6:$L$47,10,FALSE))</f>
        <v/>
      </c>
      <c r="AC20" s="151" t="str">
        <f>IF(AC19="","",VLOOKUP(AC19,シフト記号表!$C$6:$L$47,10,FALSE))</f>
        <v/>
      </c>
      <c r="AD20" s="149" t="str">
        <f>IF(AD19="","",VLOOKUP(AD19,シフト記号表!$C$6:$L$47,10,FALSE))</f>
        <v/>
      </c>
      <c r="AE20" s="150" t="str">
        <f>IF(AE19="","",VLOOKUP(AE19,シフト記号表!$C$6:$L$47,10,FALSE))</f>
        <v/>
      </c>
      <c r="AF20" s="150" t="str">
        <f>IF(AF19="","",VLOOKUP(AF19,シフト記号表!$C$6:$L$47,10,FALSE))</f>
        <v/>
      </c>
      <c r="AG20" s="150" t="str">
        <f>IF(AG19="","",VLOOKUP(AG19,シフト記号表!$C$6:$L$47,10,FALSE))</f>
        <v/>
      </c>
      <c r="AH20" s="150" t="str">
        <f>IF(AH19="","",VLOOKUP(AH19,シフト記号表!$C$6:$L$47,10,FALSE))</f>
        <v/>
      </c>
      <c r="AI20" s="150" t="str">
        <f>IF(AI19="","",VLOOKUP(AI19,シフト記号表!$C$6:$L$47,10,FALSE))</f>
        <v/>
      </c>
      <c r="AJ20" s="151" t="str">
        <f>IF(AJ19="","",VLOOKUP(AJ19,シフト記号表!$C$6:$L$47,10,FALSE))</f>
        <v/>
      </c>
      <c r="AK20" s="149" t="str">
        <f>IF(AK19="","",VLOOKUP(AK19,シフト記号表!$C$6:$L$47,10,FALSE))</f>
        <v/>
      </c>
      <c r="AL20" s="150" t="str">
        <f>IF(AL19="","",VLOOKUP(AL19,シフト記号表!$C$6:$L$47,10,FALSE))</f>
        <v/>
      </c>
      <c r="AM20" s="150" t="str">
        <f>IF(AM19="","",VLOOKUP(AM19,シフト記号表!$C$6:$L$47,10,FALSE))</f>
        <v/>
      </c>
      <c r="AN20" s="150" t="str">
        <f>IF(AN19="","",VLOOKUP(AN19,シフト記号表!$C$6:$L$47,10,FALSE))</f>
        <v/>
      </c>
      <c r="AO20" s="150" t="str">
        <f>IF(AO19="","",VLOOKUP(AO19,シフト記号表!$C$6:$L$47,10,FALSE))</f>
        <v/>
      </c>
      <c r="AP20" s="150" t="str">
        <f>IF(AP19="","",VLOOKUP(AP19,シフト記号表!$C$6:$L$47,10,FALSE))</f>
        <v/>
      </c>
      <c r="AQ20" s="151" t="str">
        <f>IF(AQ19="","",VLOOKUP(AQ19,シフト記号表!$C$6:$L$47,10,FALSE))</f>
        <v/>
      </c>
      <c r="AR20" s="149" t="str">
        <f>IF(AR19="","",VLOOKUP(AR19,シフト記号表!$C$6:$L$47,10,FALSE))</f>
        <v/>
      </c>
      <c r="AS20" s="150" t="str">
        <f>IF(AS19="","",VLOOKUP(AS19,シフト記号表!$C$6:$L$47,10,FALSE))</f>
        <v/>
      </c>
      <c r="AT20" s="150" t="str">
        <f>IF(AT19="","",VLOOKUP(AT19,シフト記号表!$C$6:$L$47,10,FALSE))</f>
        <v/>
      </c>
      <c r="AU20" s="150" t="str">
        <f>IF(AU19="","",VLOOKUP(AU19,シフト記号表!$C$6:$L$47,10,FALSE))</f>
        <v/>
      </c>
      <c r="AV20" s="150" t="str">
        <f>IF(AV19="","",VLOOKUP(AV19,シフト記号表!$C$6:$L$47,10,FALSE))</f>
        <v/>
      </c>
      <c r="AW20" s="150" t="str">
        <f>IF(AW19="","",VLOOKUP(AW19,シフト記号表!$C$6:$L$47,10,FALSE))</f>
        <v/>
      </c>
      <c r="AX20" s="151" t="str">
        <f>IF(AX19="","",VLOOKUP(AX19,シフト記号表!$C$6:$L$47,10,FALSE))</f>
        <v/>
      </c>
      <c r="AY20" s="149" t="str">
        <f>IF(AY19="","",VLOOKUP(AY19,シフト記号表!$C$6:$L$47,10,FALSE))</f>
        <v/>
      </c>
      <c r="AZ20" s="150" t="str">
        <f>IF(AZ19="","",VLOOKUP(AZ19,シフト記号表!$C$6:$L$47,10,FALSE))</f>
        <v/>
      </c>
      <c r="BA20" s="150" t="str">
        <f>IF(BA19="","",VLOOKUP(BA19,シフト記号表!$C$6:$L$47,10,FALSE))</f>
        <v/>
      </c>
      <c r="BB20" s="335">
        <f>IF($BE$3="４週",SUM(W20:AX20),IF($BE$3="暦月",SUM(W20:BA20),""))</f>
        <v>0</v>
      </c>
      <c r="BC20" s="336"/>
      <c r="BD20" s="337">
        <f>IF($BE$3="４週",BB20/4,IF($BE$3="暦月",(BB20/($BE$8/7)),""))</f>
        <v>0</v>
      </c>
      <c r="BE20" s="336"/>
      <c r="BF20" s="332"/>
      <c r="BG20" s="333"/>
      <c r="BH20" s="333"/>
      <c r="BI20" s="333"/>
      <c r="BJ20" s="334"/>
    </row>
    <row r="21" spans="2:62" ht="20.25" customHeight="1">
      <c r="B21" s="379">
        <f>B19+1</f>
        <v>4</v>
      </c>
      <c r="C21" s="259"/>
      <c r="D21" s="260"/>
      <c r="E21" s="139"/>
      <c r="F21" s="140"/>
      <c r="G21" s="139"/>
      <c r="H21" s="140"/>
      <c r="I21" s="321"/>
      <c r="J21" s="322"/>
      <c r="K21" s="325"/>
      <c r="L21" s="326"/>
      <c r="M21" s="326"/>
      <c r="N21" s="260"/>
      <c r="O21" s="355"/>
      <c r="P21" s="356"/>
      <c r="Q21" s="356"/>
      <c r="R21" s="356"/>
      <c r="S21" s="357"/>
      <c r="T21" s="109" t="s">
        <v>18</v>
      </c>
      <c r="U21" s="110"/>
      <c r="V21" s="111"/>
      <c r="W21" s="99"/>
      <c r="X21" s="100"/>
      <c r="Y21" s="100"/>
      <c r="Z21" s="100"/>
      <c r="AA21" s="100"/>
      <c r="AB21" s="100"/>
      <c r="AC21" s="101"/>
      <c r="AD21" s="99"/>
      <c r="AE21" s="100"/>
      <c r="AF21" s="100"/>
      <c r="AG21" s="100"/>
      <c r="AH21" s="100"/>
      <c r="AI21" s="100"/>
      <c r="AJ21" s="101"/>
      <c r="AK21" s="99"/>
      <c r="AL21" s="100"/>
      <c r="AM21" s="100"/>
      <c r="AN21" s="100"/>
      <c r="AO21" s="100"/>
      <c r="AP21" s="100"/>
      <c r="AQ21" s="101"/>
      <c r="AR21" s="99"/>
      <c r="AS21" s="100"/>
      <c r="AT21" s="100"/>
      <c r="AU21" s="100"/>
      <c r="AV21" s="100"/>
      <c r="AW21" s="100"/>
      <c r="AX21" s="101"/>
      <c r="AY21" s="99"/>
      <c r="AZ21" s="100"/>
      <c r="BA21" s="102"/>
      <c r="BB21" s="317"/>
      <c r="BC21" s="318"/>
      <c r="BD21" s="319"/>
      <c r="BE21" s="320"/>
      <c r="BF21" s="329"/>
      <c r="BG21" s="330"/>
      <c r="BH21" s="330"/>
      <c r="BI21" s="330"/>
      <c r="BJ21" s="331"/>
    </row>
    <row r="22" spans="2:62" ht="20.25" customHeight="1">
      <c r="B22" s="380"/>
      <c r="C22" s="261"/>
      <c r="D22" s="262"/>
      <c r="E22" s="139"/>
      <c r="F22" s="140">
        <f>C21</f>
        <v>0</v>
      </c>
      <c r="G22" s="139"/>
      <c r="H22" s="140">
        <f>I21</f>
        <v>0</v>
      </c>
      <c r="I22" s="323"/>
      <c r="J22" s="324"/>
      <c r="K22" s="327"/>
      <c r="L22" s="328"/>
      <c r="M22" s="328"/>
      <c r="N22" s="262"/>
      <c r="O22" s="355"/>
      <c r="P22" s="356"/>
      <c r="Q22" s="356"/>
      <c r="R22" s="356"/>
      <c r="S22" s="357"/>
      <c r="T22" s="106" t="s">
        <v>134</v>
      </c>
      <c r="U22" s="107"/>
      <c r="V22" s="108"/>
      <c r="W22" s="149" t="str">
        <f>IF(W21="","",VLOOKUP(W21,シフト記号表!$C$6:$L$47,10,FALSE))</f>
        <v/>
      </c>
      <c r="X22" s="150" t="str">
        <f>IF(X21="","",VLOOKUP(X21,シフト記号表!$C$6:$L$47,10,FALSE))</f>
        <v/>
      </c>
      <c r="Y22" s="150" t="str">
        <f>IF(Y21="","",VLOOKUP(Y21,シフト記号表!$C$6:$L$47,10,FALSE))</f>
        <v/>
      </c>
      <c r="Z22" s="150" t="str">
        <f>IF(Z21="","",VLOOKUP(Z21,シフト記号表!$C$6:$L$47,10,FALSE))</f>
        <v/>
      </c>
      <c r="AA22" s="150" t="str">
        <f>IF(AA21="","",VLOOKUP(AA21,シフト記号表!$C$6:$L$47,10,FALSE))</f>
        <v/>
      </c>
      <c r="AB22" s="150" t="str">
        <f>IF(AB21="","",VLOOKUP(AB21,シフト記号表!$C$6:$L$47,10,FALSE))</f>
        <v/>
      </c>
      <c r="AC22" s="151" t="str">
        <f>IF(AC21="","",VLOOKUP(AC21,シフト記号表!$C$6:$L$47,10,FALSE))</f>
        <v/>
      </c>
      <c r="AD22" s="149" t="str">
        <f>IF(AD21="","",VLOOKUP(AD21,シフト記号表!$C$6:$L$47,10,FALSE))</f>
        <v/>
      </c>
      <c r="AE22" s="150" t="str">
        <f>IF(AE21="","",VLOOKUP(AE21,シフト記号表!$C$6:$L$47,10,FALSE))</f>
        <v/>
      </c>
      <c r="AF22" s="150" t="str">
        <f>IF(AF21="","",VLOOKUP(AF21,シフト記号表!$C$6:$L$47,10,FALSE))</f>
        <v/>
      </c>
      <c r="AG22" s="150" t="str">
        <f>IF(AG21="","",VLOOKUP(AG21,シフト記号表!$C$6:$L$47,10,FALSE))</f>
        <v/>
      </c>
      <c r="AH22" s="150" t="str">
        <f>IF(AH21="","",VLOOKUP(AH21,シフト記号表!$C$6:$L$47,10,FALSE))</f>
        <v/>
      </c>
      <c r="AI22" s="150" t="str">
        <f>IF(AI21="","",VLOOKUP(AI21,シフト記号表!$C$6:$L$47,10,FALSE))</f>
        <v/>
      </c>
      <c r="AJ22" s="151" t="str">
        <f>IF(AJ21="","",VLOOKUP(AJ21,シフト記号表!$C$6:$L$47,10,FALSE))</f>
        <v/>
      </c>
      <c r="AK22" s="149" t="str">
        <f>IF(AK21="","",VLOOKUP(AK21,シフト記号表!$C$6:$L$47,10,FALSE))</f>
        <v/>
      </c>
      <c r="AL22" s="150" t="str">
        <f>IF(AL21="","",VLOOKUP(AL21,シフト記号表!$C$6:$L$47,10,FALSE))</f>
        <v/>
      </c>
      <c r="AM22" s="150" t="str">
        <f>IF(AM21="","",VLOOKUP(AM21,シフト記号表!$C$6:$L$47,10,FALSE))</f>
        <v/>
      </c>
      <c r="AN22" s="150" t="str">
        <f>IF(AN21="","",VLOOKUP(AN21,シフト記号表!$C$6:$L$47,10,FALSE))</f>
        <v/>
      </c>
      <c r="AO22" s="150" t="str">
        <f>IF(AO21="","",VLOOKUP(AO21,シフト記号表!$C$6:$L$47,10,FALSE))</f>
        <v/>
      </c>
      <c r="AP22" s="150" t="str">
        <f>IF(AP21="","",VLOOKUP(AP21,シフト記号表!$C$6:$L$47,10,FALSE))</f>
        <v/>
      </c>
      <c r="AQ22" s="151" t="str">
        <f>IF(AQ21="","",VLOOKUP(AQ21,シフト記号表!$C$6:$L$47,10,FALSE))</f>
        <v/>
      </c>
      <c r="AR22" s="149" t="str">
        <f>IF(AR21="","",VLOOKUP(AR21,シフト記号表!$C$6:$L$47,10,FALSE))</f>
        <v/>
      </c>
      <c r="AS22" s="150" t="str">
        <f>IF(AS21="","",VLOOKUP(AS21,シフト記号表!$C$6:$L$47,10,FALSE))</f>
        <v/>
      </c>
      <c r="AT22" s="150" t="str">
        <f>IF(AT21="","",VLOOKUP(AT21,シフト記号表!$C$6:$L$47,10,FALSE))</f>
        <v/>
      </c>
      <c r="AU22" s="150" t="str">
        <f>IF(AU21="","",VLOOKUP(AU21,シフト記号表!$C$6:$L$47,10,FALSE))</f>
        <v/>
      </c>
      <c r="AV22" s="150" t="str">
        <f>IF(AV21="","",VLOOKUP(AV21,シフト記号表!$C$6:$L$47,10,FALSE))</f>
        <v/>
      </c>
      <c r="AW22" s="150" t="str">
        <f>IF(AW21="","",VLOOKUP(AW21,シフト記号表!$C$6:$L$47,10,FALSE))</f>
        <v/>
      </c>
      <c r="AX22" s="151" t="str">
        <f>IF(AX21="","",VLOOKUP(AX21,シフト記号表!$C$6:$L$47,10,FALSE))</f>
        <v/>
      </c>
      <c r="AY22" s="149" t="str">
        <f>IF(AY21="","",VLOOKUP(AY21,シフト記号表!$C$6:$L$47,10,FALSE))</f>
        <v/>
      </c>
      <c r="AZ22" s="150" t="str">
        <f>IF(AZ21="","",VLOOKUP(AZ21,シフト記号表!$C$6:$L$47,10,FALSE))</f>
        <v/>
      </c>
      <c r="BA22" s="150" t="str">
        <f>IF(BA21="","",VLOOKUP(BA21,シフト記号表!$C$6:$L$47,10,FALSE))</f>
        <v/>
      </c>
      <c r="BB22" s="335">
        <f>IF($BE$3="４週",SUM(W22:AX22),IF($BE$3="暦月",SUM(W22:BA22),""))</f>
        <v>0</v>
      </c>
      <c r="BC22" s="336"/>
      <c r="BD22" s="337">
        <f>IF($BE$3="４週",BB22/4,IF($BE$3="暦月",(BB22/($BE$8/7)),""))</f>
        <v>0</v>
      </c>
      <c r="BE22" s="336"/>
      <c r="BF22" s="332"/>
      <c r="BG22" s="333"/>
      <c r="BH22" s="333"/>
      <c r="BI22" s="333"/>
      <c r="BJ22" s="334"/>
    </row>
    <row r="23" spans="2:62" ht="20.25" customHeight="1">
      <c r="B23" s="379">
        <f>B21+1</f>
        <v>5</v>
      </c>
      <c r="C23" s="259"/>
      <c r="D23" s="260"/>
      <c r="E23" s="139"/>
      <c r="F23" s="140"/>
      <c r="G23" s="139"/>
      <c r="H23" s="140"/>
      <c r="I23" s="321"/>
      <c r="J23" s="322"/>
      <c r="K23" s="325"/>
      <c r="L23" s="326"/>
      <c r="M23" s="326"/>
      <c r="N23" s="260"/>
      <c r="O23" s="355"/>
      <c r="P23" s="356"/>
      <c r="Q23" s="356"/>
      <c r="R23" s="356"/>
      <c r="S23" s="357"/>
      <c r="T23" s="109" t="s">
        <v>18</v>
      </c>
      <c r="U23" s="110"/>
      <c r="V23" s="111"/>
      <c r="W23" s="99"/>
      <c r="X23" s="100"/>
      <c r="Y23" s="100"/>
      <c r="Z23" s="100"/>
      <c r="AA23" s="100"/>
      <c r="AB23" s="100"/>
      <c r="AC23" s="101"/>
      <c r="AD23" s="99"/>
      <c r="AE23" s="100"/>
      <c r="AF23" s="100"/>
      <c r="AG23" s="100"/>
      <c r="AH23" s="100"/>
      <c r="AI23" s="100"/>
      <c r="AJ23" s="101"/>
      <c r="AK23" s="99"/>
      <c r="AL23" s="100"/>
      <c r="AM23" s="100"/>
      <c r="AN23" s="100"/>
      <c r="AO23" s="100"/>
      <c r="AP23" s="100"/>
      <c r="AQ23" s="101"/>
      <c r="AR23" s="99"/>
      <c r="AS23" s="100"/>
      <c r="AT23" s="100"/>
      <c r="AU23" s="100"/>
      <c r="AV23" s="100"/>
      <c r="AW23" s="100"/>
      <c r="AX23" s="101"/>
      <c r="AY23" s="99"/>
      <c r="AZ23" s="100"/>
      <c r="BA23" s="102"/>
      <c r="BB23" s="317"/>
      <c r="BC23" s="318"/>
      <c r="BD23" s="319"/>
      <c r="BE23" s="320"/>
      <c r="BF23" s="329"/>
      <c r="BG23" s="330"/>
      <c r="BH23" s="330"/>
      <c r="BI23" s="330"/>
      <c r="BJ23" s="331"/>
    </row>
    <row r="24" spans="2:62" ht="20.25" customHeight="1">
      <c r="B24" s="380"/>
      <c r="C24" s="261"/>
      <c r="D24" s="262"/>
      <c r="E24" s="139"/>
      <c r="F24" s="140">
        <f>C23</f>
        <v>0</v>
      </c>
      <c r="G24" s="139"/>
      <c r="H24" s="140">
        <f>I23</f>
        <v>0</v>
      </c>
      <c r="I24" s="323"/>
      <c r="J24" s="324"/>
      <c r="K24" s="327"/>
      <c r="L24" s="328"/>
      <c r="M24" s="328"/>
      <c r="N24" s="262"/>
      <c r="O24" s="355"/>
      <c r="P24" s="356"/>
      <c r="Q24" s="356"/>
      <c r="R24" s="356"/>
      <c r="S24" s="357"/>
      <c r="T24" s="171" t="s">
        <v>134</v>
      </c>
      <c r="U24" s="114"/>
      <c r="V24" s="172"/>
      <c r="W24" s="149" t="str">
        <f>IF(W23="","",VLOOKUP(W23,シフト記号表!$C$6:$L$47,10,FALSE))</f>
        <v/>
      </c>
      <c r="X24" s="150" t="str">
        <f>IF(X23="","",VLOOKUP(X23,シフト記号表!$C$6:$L$47,10,FALSE))</f>
        <v/>
      </c>
      <c r="Y24" s="150" t="str">
        <f>IF(Y23="","",VLOOKUP(Y23,シフト記号表!$C$6:$L$47,10,FALSE))</f>
        <v/>
      </c>
      <c r="Z24" s="150" t="str">
        <f>IF(Z23="","",VLOOKUP(Z23,シフト記号表!$C$6:$L$47,10,FALSE))</f>
        <v/>
      </c>
      <c r="AA24" s="150" t="str">
        <f>IF(AA23="","",VLOOKUP(AA23,シフト記号表!$C$6:$L$47,10,FALSE))</f>
        <v/>
      </c>
      <c r="AB24" s="150" t="str">
        <f>IF(AB23="","",VLOOKUP(AB23,シフト記号表!$C$6:$L$47,10,FALSE))</f>
        <v/>
      </c>
      <c r="AC24" s="151" t="str">
        <f>IF(AC23="","",VLOOKUP(AC23,シフト記号表!$C$6:$L$47,10,FALSE))</f>
        <v/>
      </c>
      <c r="AD24" s="149" t="str">
        <f>IF(AD23="","",VLOOKUP(AD23,シフト記号表!$C$6:$L$47,10,FALSE))</f>
        <v/>
      </c>
      <c r="AE24" s="150" t="str">
        <f>IF(AE23="","",VLOOKUP(AE23,シフト記号表!$C$6:$L$47,10,FALSE))</f>
        <v/>
      </c>
      <c r="AF24" s="150" t="str">
        <f>IF(AF23="","",VLOOKUP(AF23,シフト記号表!$C$6:$L$47,10,FALSE))</f>
        <v/>
      </c>
      <c r="AG24" s="150" t="str">
        <f>IF(AG23="","",VLOOKUP(AG23,シフト記号表!$C$6:$L$47,10,FALSE))</f>
        <v/>
      </c>
      <c r="AH24" s="150" t="str">
        <f>IF(AH23="","",VLOOKUP(AH23,シフト記号表!$C$6:$L$47,10,FALSE))</f>
        <v/>
      </c>
      <c r="AI24" s="150" t="str">
        <f>IF(AI23="","",VLOOKUP(AI23,シフト記号表!$C$6:$L$47,10,FALSE))</f>
        <v/>
      </c>
      <c r="AJ24" s="151" t="str">
        <f>IF(AJ23="","",VLOOKUP(AJ23,シフト記号表!$C$6:$L$47,10,FALSE))</f>
        <v/>
      </c>
      <c r="AK24" s="149" t="str">
        <f>IF(AK23="","",VLOOKUP(AK23,シフト記号表!$C$6:$L$47,10,FALSE))</f>
        <v/>
      </c>
      <c r="AL24" s="150" t="str">
        <f>IF(AL23="","",VLOOKUP(AL23,シフト記号表!$C$6:$L$47,10,FALSE))</f>
        <v/>
      </c>
      <c r="AM24" s="150" t="str">
        <f>IF(AM23="","",VLOOKUP(AM23,シフト記号表!$C$6:$L$47,10,FALSE))</f>
        <v/>
      </c>
      <c r="AN24" s="150" t="str">
        <f>IF(AN23="","",VLOOKUP(AN23,シフト記号表!$C$6:$L$47,10,FALSE))</f>
        <v/>
      </c>
      <c r="AO24" s="150" t="str">
        <f>IF(AO23="","",VLOOKUP(AO23,シフト記号表!$C$6:$L$47,10,FALSE))</f>
        <v/>
      </c>
      <c r="AP24" s="150" t="str">
        <f>IF(AP23="","",VLOOKUP(AP23,シフト記号表!$C$6:$L$47,10,FALSE))</f>
        <v/>
      </c>
      <c r="AQ24" s="151" t="str">
        <f>IF(AQ23="","",VLOOKUP(AQ23,シフト記号表!$C$6:$L$47,10,FALSE))</f>
        <v/>
      </c>
      <c r="AR24" s="149" t="str">
        <f>IF(AR23="","",VLOOKUP(AR23,シフト記号表!$C$6:$L$47,10,FALSE))</f>
        <v/>
      </c>
      <c r="AS24" s="150" t="str">
        <f>IF(AS23="","",VLOOKUP(AS23,シフト記号表!$C$6:$L$47,10,FALSE))</f>
        <v/>
      </c>
      <c r="AT24" s="150" t="str">
        <f>IF(AT23="","",VLOOKUP(AT23,シフト記号表!$C$6:$L$47,10,FALSE))</f>
        <v/>
      </c>
      <c r="AU24" s="150" t="str">
        <f>IF(AU23="","",VLOOKUP(AU23,シフト記号表!$C$6:$L$47,10,FALSE))</f>
        <v/>
      </c>
      <c r="AV24" s="150" t="str">
        <f>IF(AV23="","",VLOOKUP(AV23,シフト記号表!$C$6:$L$47,10,FALSE))</f>
        <v/>
      </c>
      <c r="AW24" s="150" t="str">
        <f>IF(AW23="","",VLOOKUP(AW23,シフト記号表!$C$6:$L$47,10,FALSE))</f>
        <v/>
      </c>
      <c r="AX24" s="151" t="str">
        <f>IF(AX23="","",VLOOKUP(AX23,シフト記号表!$C$6:$L$47,10,FALSE))</f>
        <v/>
      </c>
      <c r="AY24" s="149" t="str">
        <f>IF(AY23="","",VLOOKUP(AY23,シフト記号表!$C$6:$L$47,10,FALSE))</f>
        <v/>
      </c>
      <c r="AZ24" s="150" t="str">
        <f>IF(AZ23="","",VLOOKUP(AZ23,シフト記号表!$C$6:$L$47,10,FALSE))</f>
        <v/>
      </c>
      <c r="BA24" s="150" t="str">
        <f>IF(BA23="","",VLOOKUP(BA23,シフト記号表!$C$6:$L$47,10,FALSE))</f>
        <v/>
      </c>
      <c r="BB24" s="335">
        <f>IF($BE$3="４週",SUM(W24:AX24),IF($BE$3="暦月",SUM(W24:BA24),""))</f>
        <v>0</v>
      </c>
      <c r="BC24" s="336"/>
      <c r="BD24" s="337">
        <f>IF($BE$3="４週",BB24/4,IF($BE$3="暦月",(BB24/($BE$8/7)),""))</f>
        <v>0</v>
      </c>
      <c r="BE24" s="336"/>
      <c r="BF24" s="332"/>
      <c r="BG24" s="333"/>
      <c r="BH24" s="333"/>
      <c r="BI24" s="333"/>
      <c r="BJ24" s="334"/>
    </row>
    <row r="25" spans="2:62" ht="20.25" customHeight="1">
      <c r="B25" s="379">
        <f>B23+1</f>
        <v>6</v>
      </c>
      <c r="C25" s="259"/>
      <c r="D25" s="260"/>
      <c r="E25" s="139"/>
      <c r="F25" s="140"/>
      <c r="G25" s="139"/>
      <c r="H25" s="140"/>
      <c r="I25" s="321"/>
      <c r="J25" s="322"/>
      <c r="K25" s="325"/>
      <c r="L25" s="326"/>
      <c r="M25" s="326"/>
      <c r="N25" s="260"/>
      <c r="O25" s="355"/>
      <c r="P25" s="356"/>
      <c r="Q25" s="356"/>
      <c r="R25" s="356"/>
      <c r="S25" s="357"/>
      <c r="T25" s="170" t="s">
        <v>18</v>
      </c>
      <c r="U25" s="112"/>
      <c r="V25" s="113"/>
      <c r="W25" s="99"/>
      <c r="X25" s="100"/>
      <c r="Y25" s="100"/>
      <c r="Z25" s="100"/>
      <c r="AA25" s="100"/>
      <c r="AB25" s="100"/>
      <c r="AC25" s="101"/>
      <c r="AD25" s="99"/>
      <c r="AE25" s="100"/>
      <c r="AF25" s="100"/>
      <c r="AG25" s="100"/>
      <c r="AH25" s="100"/>
      <c r="AI25" s="100"/>
      <c r="AJ25" s="101"/>
      <c r="AK25" s="99"/>
      <c r="AL25" s="100"/>
      <c r="AM25" s="100"/>
      <c r="AN25" s="100"/>
      <c r="AO25" s="100"/>
      <c r="AP25" s="100"/>
      <c r="AQ25" s="101"/>
      <c r="AR25" s="99"/>
      <c r="AS25" s="100"/>
      <c r="AT25" s="100"/>
      <c r="AU25" s="100"/>
      <c r="AV25" s="100"/>
      <c r="AW25" s="100"/>
      <c r="AX25" s="101"/>
      <c r="AY25" s="99"/>
      <c r="AZ25" s="100"/>
      <c r="BA25" s="102"/>
      <c r="BB25" s="317"/>
      <c r="BC25" s="318"/>
      <c r="BD25" s="319"/>
      <c r="BE25" s="320"/>
      <c r="BF25" s="329"/>
      <c r="BG25" s="330"/>
      <c r="BH25" s="330"/>
      <c r="BI25" s="330"/>
      <c r="BJ25" s="331"/>
    </row>
    <row r="26" spans="2:62" ht="20.25" customHeight="1">
      <c r="B26" s="380"/>
      <c r="C26" s="261"/>
      <c r="D26" s="262"/>
      <c r="E26" s="139"/>
      <c r="F26" s="140">
        <f>C25</f>
        <v>0</v>
      </c>
      <c r="G26" s="139"/>
      <c r="H26" s="140">
        <f>I25</f>
        <v>0</v>
      </c>
      <c r="I26" s="323"/>
      <c r="J26" s="324"/>
      <c r="K26" s="327"/>
      <c r="L26" s="328"/>
      <c r="M26" s="328"/>
      <c r="N26" s="262"/>
      <c r="O26" s="355"/>
      <c r="P26" s="356"/>
      <c r="Q26" s="356"/>
      <c r="R26" s="356"/>
      <c r="S26" s="357"/>
      <c r="T26" s="106" t="s">
        <v>134</v>
      </c>
      <c r="U26" s="107"/>
      <c r="V26" s="108"/>
      <c r="W26" s="149" t="str">
        <f>IF(W25="","",VLOOKUP(W25,シフト記号表!$C$6:$L$47,10,FALSE))</f>
        <v/>
      </c>
      <c r="X26" s="150" t="str">
        <f>IF(X25="","",VLOOKUP(X25,シフト記号表!$C$6:$L$47,10,FALSE))</f>
        <v/>
      </c>
      <c r="Y26" s="150" t="str">
        <f>IF(Y25="","",VLOOKUP(Y25,シフト記号表!$C$6:$L$47,10,FALSE))</f>
        <v/>
      </c>
      <c r="Z26" s="150" t="str">
        <f>IF(Z25="","",VLOOKUP(Z25,シフト記号表!$C$6:$L$47,10,FALSE))</f>
        <v/>
      </c>
      <c r="AA26" s="150" t="str">
        <f>IF(AA25="","",VLOOKUP(AA25,シフト記号表!$C$6:$L$47,10,FALSE))</f>
        <v/>
      </c>
      <c r="AB26" s="150" t="str">
        <f>IF(AB25="","",VLOOKUP(AB25,シフト記号表!$C$6:$L$47,10,FALSE))</f>
        <v/>
      </c>
      <c r="AC26" s="151" t="str">
        <f>IF(AC25="","",VLOOKUP(AC25,シフト記号表!$C$6:$L$47,10,FALSE))</f>
        <v/>
      </c>
      <c r="AD26" s="149" t="str">
        <f>IF(AD25="","",VLOOKUP(AD25,シフト記号表!$C$6:$L$47,10,FALSE))</f>
        <v/>
      </c>
      <c r="AE26" s="150" t="str">
        <f>IF(AE25="","",VLOOKUP(AE25,シフト記号表!$C$6:$L$47,10,FALSE))</f>
        <v/>
      </c>
      <c r="AF26" s="150" t="str">
        <f>IF(AF25="","",VLOOKUP(AF25,シフト記号表!$C$6:$L$47,10,FALSE))</f>
        <v/>
      </c>
      <c r="AG26" s="150" t="str">
        <f>IF(AG25="","",VLOOKUP(AG25,シフト記号表!$C$6:$L$47,10,FALSE))</f>
        <v/>
      </c>
      <c r="AH26" s="150" t="str">
        <f>IF(AH25="","",VLOOKUP(AH25,シフト記号表!$C$6:$L$47,10,FALSE))</f>
        <v/>
      </c>
      <c r="AI26" s="150" t="str">
        <f>IF(AI25="","",VLOOKUP(AI25,シフト記号表!$C$6:$L$47,10,FALSE))</f>
        <v/>
      </c>
      <c r="AJ26" s="151" t="str">
        <f>IF(AJ25="","",VLOOKUP(AJ25,シフト記号表!$C$6:$L$47,10,FALSE))</f>
        <v/>
      </c>
      <c r="AK26" s="149" t="str">
        <f>IF(AK25="","",VLOOKUP(AK25,シフト記号表!$C$6:$L$47,10,FALSE))</f>
        <v/>
      </c>
      <c r="AL26" s="150" t="str">
        <f>IF(AL25="","",VLOOKUP(AL25,シフト記号表!$C$6:$L$47,10,FALSE))</f>
        <v/>
      </c>
      <c r="AM26" s="150" t="str">
        <f>IF(AM25="","",VLOOKUP(AM25,シフト記号表!$C$6:$L$47,10,FALSE))</f>
        <v/>
      </c>
      <c r="AN26" s="150" t="str">
        <f>IF(AN25="","",VLOOKUP(AN25,シフト記号表!$C$6:$L$47,10,FALSE))</f>
        <v/>
      </c>
      <c r="AO26" s="150" t="str">
        <f>IF(AO25="","",VLOOKUP(AO25,シフト記号表!$C$6:$L$47,10,FALSE))</f>
        <v/>
      </c>
      <c r="AP26" s="150" t="str">
        <f>IF(AP25="","",VLOOKUP(AP25,シフト記号表!$C$6:$L$47,10,FALSE))</f>
        <v/>
      </c>
      <c r="AQ26" s="151" t="str">
        <f>IF(AQ25="","",VLOOKUP(AQ25,シフト記号表!$C$6:$L$47,10,FALSE))</f>
        <v/>
      </c>
      <c r="AR26" s="149" t="str">
        <f>IF(AR25="","",VLOOKUP(AR25,シフト記号表!$C$6:$L$47,10,FALSE))</f>
        <v/>
      </c>
      <c r="AS26" s="150" t="str">
        <f>IF(AS25="","",VLOOKUP(AS25,シフト記号表!$C$6:$L$47,10,FALSE))</f>
        <v/>
      </c>
      <c r="AT26" s="150" t="str">
        <f>IF(AT25="","",VLOOKUP(AT25,シフト記号表!$C$6:$L$47,10,FALSE))</f>
        <v/>
      </c>
      <c r="AU26" s="150" t="str">
        <f>IF(AU25="","",VLOOKUP(AU25,シフト記号表!$C$6:$L$47,10,FALSE))</f>
        <v/>
      </c>
      <c r="AV26" s="150" t="str">
        <f>IF(AV25="","",VLOOKUP(AV25,シフト記号表!$C$6:$L$47,10,FALSE))</f>
        <v/>
      </c>
      <c r="AW26" s="150" t="str">
        <f>IF(AW25="","",VLOOKUP(AW25,シフト記号表!$C$6:$L$47,10,FALSE))</f>
        <v/>
      </c>
      <c r="AX26" s="151" t="str">
        <f>IF(AX25="","",VLOOKUP(AX25,シフト記号表!$C$6:$L$47,10,FALSE))</f>
        <v/>
      </c>
      <c r="AY26" s="149" t="str">
        <f>IF(AY25="","",VLOOKUP(AY25,シフト記号表!$C$6:$L$47,10,FALSE))</f>
        <v/>
      </c>
      <c r="AZ26" s="150" t="str">
        <f>IF(AZ25="","",VLOOKUP(AZ25,シフト記号表!$C$6:$L$47,10,FALSE))</f>
        <v/>
      </c>
      <c r="BA26" s="150" t="str">
        <f>IF(BA25="","",VLOOKUP(BA25,シフト記号表!$C$6:$L$47,10,FALSE))</f>
        <v/>
      </c>
      <c r="BB26" s="335">
        <f>IF($BE$3="４週",SUM(W26:AX26),IF($BE$3="暦月",SUM(W26:BA26),""))</f>
        <v>0</v>
      </c>
      <c r="BC26" s="336"/>
      <c r="BD26" s="337">
        <f>IF($BE$3="４週",BB26/4,IF($BE$3="暦月",(BB26/($BE$8/7)),""))</f>
        <v>0</v>
      </c>
      <c r="BE26" s="336"/>
      <c r="BF26" s="332"/>
      <c r="BG26" s="333"/>
      <c r="BH26" s="333"/>
      <c r="BI26" s="333"/>
      <c r="BJ26" s="334"/>
    </row>
    <row r="27" spans="2:62" ht="20.25" customHeight="1">
      <c r="B27" s="379">
        <f>B25+1</f>
        <v>7</v>
      </c>
      <c r="C27" s="259"/>
      <c r="D27" s="260"/>
      <c r="E27" s="139"/>
      <c r="F27" s="140"/>
      <c r="G27" s="139"/>
      <c r="H27" s="140"/>
      <c r="I27" s="321"/>
      <c r="J27" s="322"/>
      <c r="K27" s="325"/>
      <c r="L27" s="326"/>
      <c r="M27" s="326"/>
      <c r="N27" s="260"/>
      <c r="O27" s="355"/>
      <c r="P27" s="356"/>
      <c r="Q27" s="356"/>
      <c r="R27" s="356"/>
      <c r="S27" s="357"/>
      <c r="T27" s="109" t="s">
        <v>18</v>
      </c>
      <c r="U27" s="110"/>
      <c r="V27" s="111"/>
      <c r="W27" s="99"/>
      <c r="X27" s="100"/>
      <c r="Y27" s="100"/>
      <c r="Z27" s="100"/>
      <c r="AA27" s="100"/>
      <c r="AB27" s="100"/>
      <c r="AC27" s="101"/>
      <c r="AD27" s="99"/>
      <c r="AE27" s="100"/>
      <c r="AF27" s="100"/>
      <c r="AG27" s="100"/>
      <c r="AH27" s="100"/>
      <c r="AI27" s="100"/>
      <c r="AJ27" s="101"/>
      <c r="AK27" s="99"/>
      <c r="AL27" s="100"/>
      <c r="AM27" s="100"/>
      <c r="AN27" s="100"/>
      <c r="AO27" s="100"/>
      <c r="AP27" s="100"/>
      <c r="AQ27" s="101"/>
      <c r="AR27" s="99"/>
      <c r="AS27" s="100"/>
      <c r="AT27" s="100"/>
      <c r="AU27" s="100"/>
      <c r="AV27" s="100"/>
      <c r="AW27" s="100"/>
      <c r="AX27" s="101"/>
      <c r="AY27" s="99"/>
      <c r="AZ27" s="100"/>
      <c r="BA27" s="102"/>
      <c r="BB27" s="317"/>
      <c r="BC27" s="318"/>
      <c r="BD27" s="319"/>
      <c r="BE27" s="320"/>
      <c r="BF27" s="329"/>
      <c r="BG27" s="330"/>
      <c r="BH27" s="330"/>
      <c r="BI27" s="330"/>
      <c r="BJ27" s="331"/>
    </row>
    <row r="28" spans="2:62" ht="20.25" customHeight="1">
      <c r="B28" s="380"/>
      <c r="C28" s="261"/>
      <c r="D28" s="262"/>
      <c r="E28" s="139"/>
      <c r="F28" s="140">
        <f>C27</f>
        <v>0</v>
      </c>
      <c r="G28" s="139"/>
      <c r="H28" s="140">
        <f>I27</f>
        <v>0</v>
      </c>
      <c r="I28" s="323"/>
      <c r="J28" s="324"/>
      <c r="K28" s="327"/>
      <c r="L28" s="328"/>
      <c r="M28" s="328"/>
      <c r="N28" s="262"/>
      <c r="O28" s="355"/>
      <c r="P28" s="356"/>
      <c r="Q28" s="356"/>
      <c r="R28" s="356"/>
      <c r="S28" s="357"/>
      <c r="T28" s="106" t="s">
        <v>134</v>
      </c>
      <c r="U28" s="107"/>
      <c r="V28" s="108"/>
      <c r="W28" s="149" t="str">
        <f>IF(W27="","",VLOOKUP(W27,シフト記号表!$C$6:$L$47,10,FALSE))</f>
        <v/>
      </c>
      <c r="X28" s="150" t="str">
        <f>IF(X27="","",VLOOKUP(X27,シフト記号表!$C$6:$L$47,10,FALSE))</f>
        <v/>
      </c>
      <c r="Y28" s="150" t="str">
        <f>IF(Y27="","",VLOOKUP(Y27,シフト記号表!$C$6:$L$47,10,FALSE))</f>
        <v/>
      </c>
      <c r="Z28" s="150" t="str">
        <f>IF(Z27="","",VLOOKUP(Z27,シフト記号表!$C$6:$L$47,10,FALSE))</f>
        <v/>
      </c>
      <c r="AA28" s="150" t="str">
        <f>IF(AA27="","",VLOOKUP(AA27,シフト記号表!$C$6:$L$47,10,FALSE))</f>
        <v/>
      </c>
      <c r="AB28" s="150" t="str">
        <f>IF(AB27="","",VLOOKUP(AB27,シフト記号表!$C$6:$L$47,10,FALSE))</f>
        <v/>
      </c>
      <c r="AC28" s="151" t="str">
        <f>IF(AC27="","",VLOOKUP(AC27,シフト記号表!$C$6:$L$47,10,FALSE))</f>
        <v/>
      </c>
      <c r="AD28" s="149" t="str">
        <f>IF(AD27="","",VLOOKUP(AD27,シフト記号表!$C$6:$L$47,10,FALSE))</f>
        <v/>
      </c>
      <c r="AE28" s="150" t="str">
        <f>IF(AE27="","",VLOOKUP(AE27,シフト記号表!$C$6:$L$47,10,FALSE))</f>
        <v/>
      </c>
      <c r="AF28" s="150" t="str">
        <f>IF(AF27="","",VLOOKUP(AF27,シフト記号表!$C$6:$L$47,10,FALSE))</f>
        <v/>
      </c>
      <c r="AG28" s="150" t="str">
        <f>IF(AG27="","",VLOOKUP(AG27,シフト記号表!$C$6:$L$47,10,FALSE))</f>
        <v/>
      </c>
      <c r="AH28" s="150" t="str">
        <f>IF(AH27="","",VLOOKUP(AH27,シフト記号表!$C$6:$L$47,10,FALSE))</f>
        <v/>
      </c>
      <c r="AI28" s="150" t="str">
        <f>IF(AI27="","",VLOOKUP(AI27,シフト記号表!$C$6:$L$47,10,FALSE))</f>
        <v/>
      </c>
      <c r="AJ28" s="151" t="str">
        <f>IF(AJ27="","",VLOOKUP(AJ27,シフト記号表!$C$6:$L$47,10,FALSE))</f>
        <v/>
      </c>
      <c r="AK28" s="149" t="str">
        <f>IF(AK27="","",VLOOKUP(AK27,シフト記号表!$C$6:$L$47,10,FALSE))</f>
        <v/>
      </c>
      <c r="AL28" s="150" t="str">
        <f>IF(AL27="","",VLOOKUP(AL27,シフト記号表!$C$6:$L$47,10,FALSE))</f>
        <v/>
      </c>
      <c r="AM28" s="150" t="str">
        <f>IF(AM27="","",VLOOKUP(AM27,シフト記号表!$C$6:$L$47,10,FALSE))</f>
        <v/>
      </c>
      <c r="AN28" s="150" t="str">
        <f>IF(AN27="","",VLOOKUP(AN27,シフト記号表!$C$6:$L$47,10,FALSE))</f>
        <v/>
      </c>
      <c r="AO28" s="150" t="str">
        <f>IF(AO27="","",VLOOKUP(AO27,シフト記号表!$C$6:$L$47,10,FALSE))</f>
        <v/>
      </c>
      <c r="AP28" s="150" t="str">
        <f>IF(AP27="","",VLOOKUP(AP27,シフト記号表!$C$6:$L$47,10,FALSE))</f>
        <v/>
      </c>
      <c r="AQ28" s="151" t="str">
        <f>IF(AQ27="","",VLOOKUP(AQ27,シフト記号表!$C$6:$L$47,10,FALSE))</f>
        <v/>
      </c>
      <c r="AR28" s="149" t="str">
        <f>IF(AR27="","",VLOOKUP(AR27,シフト記号表!$C$6:$L$47,10,FALSE))</f>
        <v/>
      </c>
      <c r="AS28" s="150" t="str">
        <f>IF(AS27="","",VLOOKUP(AS27,シフト記号表!$C$6:$L$47,10,FALSE))</f>
        <v/>
      </c>
      <c r="AT28" s="150" t="str">
        <f>IF(AT27="","",VLOOKUP(AT27,シフト記号表!$C$6:$L$47,10,FALSE))</f>
        <v/>
      </c>
      <c r="AU28" s="150" t="str">
        <f>IF(AU27="","",VLOOKUP(AU27,シフト記号表!$C$6:$L$47,10,FALSE))</f>
        <v/>
      </c>
      <c r="AV28" s="150" t="str">
        <f>IF(AV27="","",VLOOKUP(AV27,シフト記号表!$C$6:$L$47,10,FALSE))</f>
        <v/>
      </c>
      <c r="AW28" s="150" t="str">
        <f>IF(AW27="","",VLOOKUP(AW27,シフト記号表!$C$6:$L$47,10,FALSE))</f>
        <v/>
      </c>
      <c r="AX28" s="151" t="str">
        <f>IF(AX27="","",VLOOKUP(AX27,シフト記号表!$C$6:$L$47,10,FALSE))</f>
        <v/>
      </c>
      <c r="AY28" s="149" t="str">
        <f>IF(AY27="","",VLOOKUP(AY27,シフト記号表!$C$6:$L$47,10,FALSE))</f>
        <v/>
      </c>
      <c r="AZ28" s="150" t="str">
        <f>IF(AZ27="","",VLOOKUP(AZ27,シフト記号表!$C$6:$L$47,10,FALSE))</f>
        <v/>
      </c>
      <c r="BA28" s="150" t="str">
        <f>IF(BA27="","",VLOOKUP(BA27,シフト記号表!$C$6:$L$47,10,FALSE))</f>
        <v/>
      </c>
      <c r="BB28" s="335">
        <f>IF($BE$3="４週",SUM(W28:AX28),IF($BE$3="暦月",SUM(W28:BA28),""))</f>
        <v>0</v>
      </c>
      <c r="BC28" s="336"/>
      <c r="BD28" s="337">
        <f>IF($BE$3="４週",BB28/4,IF($BE$3="暦月",(BB28/($BE$8/7)),""))</f>
        <v>0</v>
      </c>
      <c r="BE28" s="336"/>
      <c r="BF28" s="332"/>
      <c r="BG28" s="333"/>
      <c r="BH28" s="333"/>
      <c r="BI28" s="333"/>
      <c r="BJ28" s="334"/>
    </row>
    <row r="29" spans="2:62" ht="20.25" customHeight="1">
      <c r="B29" s="379">
        <f>B27+1</f>
        <v>8</v>
      </c>
      <c r="C29" s="259"/>
      <c r="D29" s="260"/>
      <c r="E29" s="139"/>
      <c r="F29" s="140"/>
      <c r="G29" s="139"/>
      <c r="H29" s="140"/>
      <c r="I29" s="321"/>
      <c r="J29" s="322"/>
      <c r="K29" s="325"/>
      <c r="L29" s="326"/>
      <c r="M29" s="326"/>
      <c r="N29" s="260"/>
      <c r="O29" s="355"/>
      <c r="P29" s="356"/>
      <c r="Q29" s="356"/>
      <c r="R29" s="356"/>
      <c r="S29" s="357"/>
      <c r="T29" s="109" t="s">
        <v>18</v>
      </c>
      <c r="U29" s="110"/>
      <c r="V29" s="111"/>
      <c r="W29" s="99"/>
      <c r="X29" s="100"/>
      <c r="Y29" s="100"/>
      <c r="Z29" s="100"/>
      <c r="AA29" s="100"/>
      <c r="AB29" s="100"/>
      <c r="AC29" s="101"/>
      <c r="AD29" s="99"/>
      <c r="AE29" s="100"/>
      <c r="AF29" s="100"/>
      <c r="AG29" s="100"/>
      <c r="AH29" s="100"/>
      <c r="AI29" s="100"/>
      <c r="AJ29" s="101"/>
      <c r="AK29" s="99"/>
      <c r="AL29" s="100"/>
      <c r="AM29" s="100"/>
      <c r="AN29" s="100"/>
      <c r="AO29" s="100"/>
      <c r="AP29" s="100"/>
      <c r="AQ29" s="101"/>
      <c r="AR29" s="99"/>
      <c r="AS29" s="100"/>
      <c r="AT29" s="100"/>
      <c r="AU29" s="100"/>
      <c r="AV29" s="100"/>
      <c r="AW29" s="100"/>
      <c r="AX29" s="101"/>
      <c r="AY29" s="99"/>
      <c r="AZ29" s="100"/>
      <c r="BA29" s="102"/>
      <c r="BB29" s="317"/>
      <c r="BC29" s="318"/>
      <c r="BD29" s="319"/>
      <c r="BE29" s="320"/>
      <c r="BF29" s="329"/>
      <c r="BG29" s="330"/>
      <c r="BH29" s="330"/>
      <c r="BI29" s="330"/>
      <c r="BJ29" s="331"/>
    </row>
    <row r="30" spans="2:62" ht="20.25" customHeight="1">
      <c r="B30" s="380"/>
      <c r="C30" s="261"/>
      <c r="D30" s="262"/>
      <c r="E30" s="139"/>
      <c r="F30" s="140">
        <f>C29</f>
        <v>0</v>
      </c>
      <c r="G30" s="139"/>
      <c r="H30" s="140">
        <f>I29</f>
        <v>0</v>
      </c>
      <c r="I30" s="323"/>
      <c r="J30" s="324"/>
      <c r="K30" s="327"/>
      <c r="L30" s="328"/>
      <c r="M30" s="328"/>
      <c r="N30" s="262"/>
      <c r="O30" s="355"/>
      <c r="P30" s="356"/>
      <c r="Q30" s="356"/>
      <c r="R30" s="356"/>
      <c r="S30" s="357"/>
      <c r="T30" s="106" t="s">
        <v>134</v>
      </c>
      <c r="U30" s="107"/>
      <c r="V30" s="108"/>
      <c r="W30" s="149" t="str">
        <f>IF(W29="","",VLOOKUP(W29,シフト記号表!$C$6:$L$47,10,FALSE))</f>
        <v/>
      </c>
      <c r="X30" s="150" t="str">
        <f>IF(X29="","",VLOOKUP(X29,シフト記号表!$C$6:$L$47,10,FALSE))</f>
        <v/>
      </c>
      <c r="Y30" s="150" t="str">
        <f>IF(Y29="","",VLOOKUP(Y29,シフト記号表!$C$6:$L$47,10,FALSE))</f>
        <v/>
      </c>
      <c r="Z30" s="150" t="str">
        <f>IF(Z29="","",VLOOKUP(Z29,シフト記号表!$C$6:$L$47,10,FALSE))</f>
        <v/>
      </c>
      <c r="AA30" s="150" t="str">
        <f>IF(AA29="","",VLOOKUP(AA29,シフト記号表!$C$6:$L$47,10,FALSE))</f>
        <v/>
      </c>
      <c r="AB30" s="150" t="str">
        <f>IF(AB29="","",VLOOKUP(AB29,シフト記号表!$C$6:$L$47,10,FALSE))</f>
        <v/>
      </c>
      <c r="AC30" s="151" t="str">
        <f>IF(AC29="","",VLOOKUP(AC29,シフト記号表!$C$6:$L$47,10,FALSE))</f>
        <v/>
      </c>
      <c r="AD30" s="149" t="str">
        <f>IF(AD29="","",VLOOKUP(AD29,シフト記号表!$C$6:$L$47,10,FALSE))</f>
        <v/>
      </c>
      <c r="AE30" s="150" t="str">
        <f>IF(AE29="","",VLOOKUP(AE29,シフト記号表!$C$6:$L$47,10,FALSE))</f>
        <v/>
      </c>
      <c r="AF30" s="150" t="str">
        <f>IF(AF29="","",VLOOKUP(AF29,シフト記号表!$C$6:$L$47,10,FALSE))</f>
        <v/>
      </c>
      <c r="AG30" s="150" t="str">
        <f>IF(AG29="","",VLOOKUP(AG29,シフト記号表!$C$6:$L$47,10,FALSE))</f>
        <v/>
      </c>
      <c r="AH30" s="150" t="str">
        <f>IF(AH29="","",VLOOKUP(AH29,シフト記号表!$C$6:$L$47,10,FALSE))</f>
        <v/>
      </c>
      <c r="AI30" s="150" t="str">
        <f>IF(AI29="","",VLOOKUP(AI29,シフト記号表!$C$6:$L$47,10,FALSE))</f>
        <v/>
      </c>
      <c r="AJ30" s="151" t="str">
        <f>IF(AJ29="","",VLOOKUP(AJ29,シフト記号表!$C$6:$L$47,10,FALSE))</f>
        <v/>
      </c>
      <c r="AK30" s="149" t="str">
        <f>IF(AK29="","",VLOOKUP(AK29,シフト記号表!$C$6:$L$47,10,FALSE))</f>
        <v/>
      </c>
      <c r="AL30" s="150" t="str">
        <f>IF(AL29="","",VLOOKUP(AL29,シフト記号表!$C$6:$L$47,10,FALSE))</f>
        <v/>
      </c>
      <c r="AM30" s="150" t="str">
        <f>IF(AM29="","",VLOOKUP(AM29,シフト記号表!$C$6:$L$47,10,FALSE))</f>
        <v/>
      </c>
      <c r="AN30" s="150" t="str">
        <f>IF(AN29="","",VLOOKUP(AN29,シフト記号表!$C$6:$L$47,10,FALSE))</f>
        <v/>
      </c>
      <c r="AO30" s="150" t="str">
        <f>IF(AO29="","",VLOOKUP(AO29,シフト記号表!$C$6:$L$47,10,FALSE))</f>
        <v/>
      </c>
      <c r="AP30" s="150" t="str">
        <f>IF(AP29="","",VLOOKUP(AP29,シフト記号表!$C$6:$L$47,10,FALSE))</f>
        <v/>
      </c>
      <c r="AQ30" s="151" t="str">
        <f>IF(AQ29="","",VLOOKUP(AQ29,シフト記号表!$C$6:$L$47,10,FALSE))</f>
        <v/>
      </c>
      <c r="AR30" s="149" t="str">
        <f>IF(AR29="","",VLOOKUP(AR29,シフト記号表!$C$6:$L$47,10,FALSE))</f>
        <v/>
      </c>
      <c r="AS30" s="150" t="str">
        <f>IF(AS29="","",VLOOKUP(AS29,シフト記号表!$C$6:$L$47,10,FALSE))</f>
        <v/>
      </c>
      <c r="AT30" s="150" t="str">
        <f>IF(AT29="","",VLOOKUP(AT29,シフト記号表!$C$6:$L$47,10,FALSE))</f>
        <v/>
      </c>
      <c r="AU30" s="150" t="str">
        <f>IF(AU29="","",VLOOKUP(AU29,シフト記号表!$C$6:$L$47,10,FALSE))</f>
        <v/>
      </c>
      <c r="AV30" s="150" t="str">
        <f>IF(AV29="","",VLOOKUP(AV29,シフト記号表!$C$6:$L$47,10,FALSE))</f>
        <v/>
      </c>
      <c r="AW30" s="150" t="str">
        <f>IF(AW29="","",VLOOKUP(AW29,シフト記号表!$C$6:$L$47,10,FALSE))</f>
        <v/>
      </c>
      <c r="AX30" s="151" t="str">
        <f>IF(AX29="","",VLOOKUP(AX29,シフト記号表!$C$6:$L$47,10,FALSE))</f>
        <v/>
      </c>
      <c r="AY30" s="149" t="str">
        <f>IF(AY29="","",VLOOKUP(AY29,シフト記号表!$C$6:$L$47,10,FALSE))</f>
        <v/>
      </c>
      <c r="AZ30" s="150" t="str">
        <f>IF(AZ29="","",VLOOKUP(AZ29,シフト記号表!$C$6:$L$47,10,FALSE))</f>
        <v/>
      </c>
      <c r="BA30" s="150" t="str">
        <f>IF(BA29="","",VLOOKUP(BA29,シフト記号表!$C$6:$L$47,10,FALSE))</f>
        <v/>
      </c>
      <c r="BB30" s="335">
        <f>IF($BE$3="４週",SUM(W30:AX30),IF($BE$3="暦月",SUM(W30:BA30),""))</f>
        <v>0</v>
      </c>
      <c r="BC30" s="336"/>
      <c r="BD30" s="337">
        <f>IF($BE$3="４週",BB30/4,IF($BE$3="暦月",(BB30/($BE$8/7)),""))</f>
        <v>0</v>
      </c>
      <c r="BE30" s="336"/>
      <c r="BF30" s="332"/>
      <c r="BG30" s="333"/>
      <c r="BH30" s="333"/>
      <c r="BI30" s="333"/>
      <c r="BJ30" s="334"/>
    </row>
    <row r="31" spans="2:62" ht="20.25" customHeight="1">
      <c r="B31" s="379">
        <f>B29+1</f>
        <v>9</v>
      </c>
      <c r="C31" s="259"/>
      <c r="D31" s="260"/>
      <c r="E31" s="139"/>
      <c r="F31" s="140"/>
      <c r="G31" s="139"/>
      <c r="H31" s="140"/>
      <c r="I31" s="321"/>
      <c r="J31" s="322"/>
      <c r="K31" s="325"/>
      <c r="L31" s="326"/>
      <c r="M31" s="326"/>
      <c r="N31" s="260"/>
      <c r="O31" s="355"/>
      <c r="P31" s="356"/>
      <c r="Q31" s="356"/>
      <c r="R31" s="356"/>
      <c r="S31" s="357"/>
      <c r="T31" s="109" t="s">
        <v>18</v>
      </c>
      <c r="U31" s="110"/>
      <c r="V31" s="111"/>
      <c r="W31" s="99"/>
      <c r="X31" s="100"/>
      <c r="Y31" s="100"/>
      <c r="Z31" s="100"/>
      <c r="AA31" s="100"/>
      <c r="AB31" s="100"/>
      <c r="AC31" s="101"/>
      <c r="AD31" s="99"/>
      <c r="AE31" s="100"/>
      <c r="AF31" s="100"/>
      <c r="AG31" s="100"/>
      <c r="AH31" s="100"/>
      <c r="AI31" s="100"/>
      <c r="AJ31" s="101"/>
      <c r="AK31" s="99"/>
      <c r="AL31" s="100"/>
      <c r="AM31" s="100"/>
      <c r="AN31" s="100"/>
      <c r="AO31" s="100"/>
      <c r="AP31" s="100"/>
      <c r="AQ31" s="101"/>
      <c r="AR31" s="99"/>
      <c r="AS31" s="100"/>
      <c r="AT31" s="100"/>
      <c r="AU31" s="100"/>
      <c r="AV31" s="100"/>
      <c r="AW31" s="100"/>
      <c r="AX31" s="101"/>
      <c r="AY31" s="99"/>
      <c r="AZ31" s="100"/>
      <c r="BA31" s="102"/>
      <c r="BB31" s="317"/>
      <c r="BC31" s="318"/>
      <c r="BD31" s="319"/>
      <c r="BE31" s="320"/>
      <c r="BF31" s="329"/>
      <c r="BG31" s="330"/>
      <c r="BH31" s="330"/>
      <c r="BI31" s="330"/>
      <c r="BJ31" s="331"/>
    </row>
    <row r="32" spans="2:62" ht="20.25" customHeight="1">
      <c r="B32" s="380"/>
      <c r="C32" s="261"/>
      <c r="D32" s="262"/>
      <c r="E32" s="139"/>
      <c r="F32" s="140">
        <f>C31</f>
        <v>0</v>
      </c>
      <c r="G32" s="139"/>
      <c r="H32" s="140">
        <f>I31</f>
        <v>0</v>
      </c>
      <c r="I32" s="323"/>
      <c r="J32" s="324"/>
      <c r="K32" s="327"/>
      <c r="L32" s="328"/>
      <c r="M32" s="328"/>
      <c r="N32" s="262"/>
      <c r="O32" s="355"/>
      <c r="P32" s="356"/>
      <c r="Q32" s="356"/>
      <c r="R32" s="356"/>
      <c r="S32" s="357"/>
      <c r="T32" s="171" t="s">
        <v>134</v>
      </c>
      <c r="U32" s="114"/>
      <c r="V32" s="172"/>
      <c r="W32" s="149" t="str">
        <f>IF(W31="","",VLOOKUP(W31,シフト記号表!$C$6:$L$47,10,FALSE))</f>
        <v/>
      </c>
      <c r="X32" s="150" t="str">
        <f>IF(X31="","",VLOOKUP(X31,シフト記号表!$C$6:$L$47,10,FALSE))</f>
        <v/>
      </c>
      <c r="Y32" s="150" t="str">
        <f>IF(Y31="","",VLOOKUP(Y31,シフト記号表!$C$6:$L$47,10,FALSE))</f>
        <v/>
      </c>
      <c r="Z32" s="150" t="str">
        <f>IF(Z31="","",VLOOKUP(Z31,シフト記号表!$C$6:$L$47,10,FALSE))</f>
        <v/>
      </c>
      <c r="AA32" s="150" t="str">
        <f>IF(AA31="","",VLOOKUP(AA31,シフト記号表!$C$6:$L$47,10,FALSE))</f>
        <v/>
      </c>
      <c r="AB32" s="150" t="str">
        <f>IF(AB31="","",VLOOKUP(AB31,シフト記号表!$C$6:$L$47,10,FALSE))</f>
        <v/>
      </c>
      <c r="AC32" s="151" t="str">
        <f>IF(AC31="","",VLOOKUP(AC31,シフト記号表!$C$6:$L$47,10,FALSE))</f>
        <v/>
      </c>
      <c r="AD32" s="149" t="str">
        <f>IF(AD31="","",VLOOKUP(AD31,シフト記号表!$C$6:$L$47,10,FALSE))</f>
        <v/>
      </c>
      <c r="AE32" s="150" t="str">
        <f>IF(AE31="","",VLOOKUP(AE31,シフト記号表!$C$6:$L$47,10,FALSE))</f>
        <v/>
      </c>
      <c r="AF32" s="150" t="str">
        <f>IF(AF31="","",VLOOKUP(AF31,シフト記号表!$C$6:$L$47,10,FALSE))</f>
        <v/>
      </c>
      <c r="AG32" s="150" t="str">
        <f>IF(AG31="","",VLOOKUP(AG31,シフト記号表!$C$6:$L$47,10,FALSE))</f>
        <v/>
      </c>
      <c r="AH32" s="150" t="str">
        <f>IF(AH31="","",VLOOKUP(AH31,シフト記号表!$C$6:$L$47,10,FALSE))</f>
        <v/>
      </c>
      <c r="AI32" s="150" t="str">
        <f>IF(AI31="","",VLOOKUP(AI31,シフト記号表!$C$6:$L$47,10,FALSE))</f>
        <v/>
      </c>
      <c r="AJ32" s="151" t="str">
        <f>IF(AJ31="","",VLOOKUP(AJ31,シフト記号表!$C$6:$L$47,10,FALSE))</f>
        <v/>
      </c>
      <c r="AK32" s="149" t="str">
        <f>IF(AK31="","",VLOOKUP(AK31,シフト記号表!$C$6:$L$47,10,FALSE))</f>
        <v/>
      </c>
      <c r="AL32" s="150" t="str">
        <f>IF(AL31="","",VLOOKUP(AL31,シフト記号表!$C$6:$L$47,10,FALSE))</f>
        <v/>
      </c>
      <c r="AM32" s="150" t="str">
        <f>IF(AM31="","",VLOOKUP(AM31,シフト記号表!$C$6:$L$47,10,FALSE))</f>
        <v/>
      </c>
      <c r="AN32" s="150" t="str">
        <f>IF(AN31="","",VLOOKUP(AN31,シフト記号表!$C$6:$L$47,10,FALSE))</f>
        <v/>
      </c>
      <c r="AO32" s="150" t="str">
        <f>IF(AO31="","",VLOOKUP(AO31,シフト記号表!$C$6:$L$47,10,FALSE))</f>
        <v/>
      </c>
      <c r="AP32" s="150" t="str">
        <f>IF(AP31="","",VLOOKUP(AP31,シフト記号表!$C$6:$L$47,10,FALSE))</f>
        <v/>
      </c>
      <c r="AQ32" s="151" t="str">
        <f>IF(AQ31="","",VLOOKUP(AQ31,シフト記号表!$C$6:$L$47,10,FALSE))</f>
        <v/>
      </c>
      <c r="AR32" s="149" t="str">
        <f>IF(AR31="","",VLOOKUP(AR31,シフト記号表!$C$6:$L$47,10,FALSE))</f>
        <v/>
      </c>
      <c r="AS32" s="150" t="str">
        <f>IF(AS31="","",VLOOKUP(AS31,シフト記号表!$C$6:$L$47,10,FALSE))</f>
        <v/>
      </c>
      <c r="AT32" s="150" t="str">
        <f>IF(AT31="","",VLOOKUP(AT31,シフト記号表!$C$6:$L$47,10,FALSE))</f>
        <v/>
      </c>
      <c r="AU32" s="150" t="str">
        <f>IF(AU31="","",VLOOKUP(AU31,シフト記号表!$C$6:$L$47,10,FALSE))</f>
        <v/>
      </c>
      <c r="AV32" s="150" t="str">
        <f>IF(AV31="","",VLOOKUP(AV31,シフト記号表!$C$6:$L$47,10,FALSE))</f>
        <v/>
      </c>
      <c r="AW32" s="150" t="str">
        <f>IF(AW31="","",VLOOKUP(AW31,シフト記号表!$C$6:$L$47,10,FALSE))</f>
        <v/>
      </c>
      <c r="AX32" s="151" t="str">
        <f>IF(AX31="","",VLOOKUP(AX31,シフト記号表!$C$6:$L$47,10,FALSE))</f>
        <v/>
      </c>
      <c r="AY32" s="149" t="str">
        <f>IF(AY31="","",VLOOKUP(AY31,シフト記号表!$C$6:$L$47,10,FALSE))</f>
        <v/>
      </c>
      <c r="AZ32" s="150" t="str">
        <f>IF(AZ31="","",VLOOKUP(AZ31,シフト記号表!$C$6:$L$47,10,FALSE))</f>
        <v/>
      </c>
      <c r="BA32" s="150" t="str">
        <f>IF(BA31="","",VLOOKUP(BA31,シフト記号表!$C$6:$L$47,10,FALSE))</f>
        <v/>
      </c>
      <c r="BB32" s="335">
        <f>IF($BE$3="４週",SUM(W32:AX32),IF($BE$3="暦月",SUM(W32:BA32),""))</f>
        <v>0</v>
      </c>
      <c r="BC32" s="336"/>
      <c r="BD32" s="337">
        <f>IF($BE$3="４週",BB32/4,IF($BE$3="暦月",(BB32/($BE$8/7)),""))</f>
        <v>0</v>
      </c>
      <c r="BE32" s="336"/>
      <c r="BF32" s="332"/>
      <c r="BG32" s="333"/>
      <c r="BH32" s="333"/>
      <c r="BI32" s="333"/>
      <c r="BJ32" s="334"/>
    </row>
    <row r="33" spans="2:62" ht="20.25" customHeight="1">
      <c r="B33" s="379">
        <f>B31+1</f>
        <v>10</v>
      </c>
      <c r="C33" s="259"/>
      <c r="D33" s="260"/>
      <c r="E33" s="139"/>
      <c r="F33" s="140"/>
      <c r="G33" s="139"/>
      <c r="H33" s="140"/>
      <c r="I33" s="321"/>
      <c r="J33" s="322"/>
      <c r="K33" s="325"/>
      <c r="L33" s="326"/>
      <c r="M33" s="326"/>
      <c r="N33" s="260"/>
      <c r="O33" s="355"/>
      <c r="P33" s="356"/>
      <c r="Q33" s="356"/>
      <c r="R33" s="356"/>
      <c r="S33" s="357"/>
      <c r="T33" s="170" t="s">
        <v>18</v>
      </c>
      <c r="U33" s="112"/>
      <c r="V33" s="113"/>
      <c r="W33" s="99"/>
      <c r="X33" s="100"/>
      <c r="Y33" s="100"/>
      <c r="Z33" s="100"/>
      <c r="AA33" s="100"/>
      <c r="AB33" s="100"/>
      <c r="AC33" s="101"/>
      <c r="AD33" s="99"/>
      <c r="AE33" s="100"/>
      <c r="AF33" s="100"/>
      <c r="AG33" s="100"/>
      <c r="AH33" s="100"/>
      <c r="AI33" s="100"/>
      <c r="AJ33" s="101"/>
      <c r="AK33" s="99"/>
      <c r="AL33" s="100"/>
      <c r="AM33" s="100"/>
      <c r="AN33" s="100"/>
      <c r="AO33" s="100"/>
      <c r="AP33" s="100"/>
      <c r="AQ33" s="101"/>
      <c r="AR33" s="99"/>
      <c r="AS33" s="100"/>
      <c r="AT33" s="100"/>
      <c r="AU33" s="100"/>
      <c r="AV33" s="100"/>
      <c r="AW33" s="100"/>
      <c r="AX33" s="101"/>
      <c r="AY33" s="99"/>
      <c r="AZ33" s="100"/>
      <c r="BA33" s="102"/>
      <c r="BB33" s="317"/>
      <c r="BC33" s="318"/>
      <c r="BD33" s="319"/>
      <c r="BE33" s="320"/>
      <c r="BF33" s="329"/>
      <c r="BG33" s="330"/>
      <c r="BH33" s="330"/>
      <c r="BI33" s="330"/>
      <c r="BJ33" s="331"/>
    </row>
    <row r="34" spans="2:62" ht="20.25" customHeight="1">
      <c r="B34" s="380"/>
      <c r="C34" s="261"/>
      <c r="D34" s="262"/>
      <c r="E34" s="139"/>
      <c r="F34" s="140">
        <f>C33</f>
        <v>0</v>
      </c>
      <c r="G34" s="139"/>
      <c r="H34" s="140">
        <f>I33</f>
        <v>0</v>
      </c>
      <c r="I34" s="323"/>
      <c r="J34" s="324"/>
      <c r="K34" s="327"/>
      <c r="L34" s="328"/>
      <c r="M34" s="328"/>
      <c r="N34" s="262"/>
      <c r="O34" s="355"/>
      <c r="P34" s="356"/>
      <c r="Q34" s="356"/>
      <c r="R34" s="356"/>
      <c r="S34" s="357"/>
      <c r="T34" s="171" t="s">
        <v>134</v>
      </c>
      <c r="U34" s="114"/>
      <c r="V34" s="172"/>
      <c r="W34" s="149" t="str">
        <f>IF(W33="","",VLOOKUP(W33,シフト記号表!$C$6:$L$47,10,FALSE))</f>
        <v/>
      </c>
      <c r="X34" s="150" t="str">
        <f>IF(X33="","",VLOOKUP(X33,シフト記号表!$C$6:$L$47,10,FALSE))</f>
        <v/>
      </c>
      <c r="Y34" s="150" t="str">
        <f>IF(Y33="","",VLOOKUP(Y33,シフト記号表!$C$6:$L$47,10,FALSE))</f>
        <v/>
      </c>
      <c r="Z34" s="150" t="str">
        <f>IF(Z33="","",VLOOKUP(Z33,シフト記号表!$C$6:$L$47,10,FALSE))</f>
        <v/>
      </c>
      <c r="AA34" s="150" t="str">
        <f>IF(AA33="","",VLOOKUP(AA33,シフト記号表!$C$6:$L$47,10,FALSE))</f>
        <v/>
      </c>
      <c r="AB34" s="150" t="str">
        <f>IF(AB33="","",VLOOKUP(AB33,シフト記号表!$C$6:$L$47,10,FALSE))</f>
        <v/>
      </c>
      <c r="AC34" s="151" t="str">
        <f>IF(AC33="","",VLOOKUP(AC33,シフト記号表!$C$6:$L$47,10,FALSE))</f>
        <v/>
      </c>
      <c r="AD34" s="149" t="str">
        <f>IF(AD33="","",VLOOKUP(AD33,シフト記号表!$C$6:$L$47,10,FALSE))</f>
        <v/>
      </c>
      <c r="AE34" s="150" t="str">
        <f>IF(AE33="","",VLOOKUP(AE33,シフト記号表!$C$6:$L$47,10,FALSE))</f>
        <v/>
      </c>
      <c r="AF34" s="150" t="str">
        <f>IF(AF33="","",VLOOKUP(AF33,シフト記号表!$C$6:$L$47,10,FALSE))</f>
        <v/>
      </c>
      <c r="AG34" s="150" t="str">
        <f>IF(AG33="","",VLOOKUP(AG33,シフト記号表!$C$6:$L$47,10,FALSE))</f>
        <v/>
      </c>
      <c r="AH34" s="150" t="str">
        <f>IF(AH33="","",VLOOKUP(AH33,シフト記号表!$C$6:$L$47,10,FALSE))</f>
        <v/>
      </c>
      <c r="AI34" s="150" t="str">
        <f>IF(AI33="","",VLOOKUP(AI33,シフト記号表!$C$6:$L$47,10,FALSE))</f>
        <v/>
      </c>
      <c r="AJ34" s="151" t="str">
        <f>IF(AJ33="","",VLOOKUP(AJ33,シフト記号表!$C$6:$L$47,10,FALSE))</f>
        <v/>
      </c>
      <c r="AK34" s="149" t="str">
        <f>IF(AK33="","",VLOOKUP(AK33,シフト記号表!$C$6:$L$47,10,FALSE))</f>
        <v/>
      </c>
      <c r="AL34" s="150" t="str">
        <f>IF(AL33="","",VLOOKUP(AL33,シフト記号表!$C$6:$L$47,10,FALSE))</f>
        <v/>
      </c>
      <c r="AM34" s="150" t="str">
        <f>IF(AM33="","",VLOOKUP(AM33,シフト記号表!$C$6:$L$47,10,FALSE))</f>
        <v/>
      </c>
      <c r="AN34" s="150" t="str">
        <f>IF(AN33="","",VLOOKUP(AN33,シフト記号表!$C$6:$L$47,10,FALSE))</f>
        <v/>
      </c>
      <c r="AO34" s="150" t="str">
        <f>IF(AO33="","",VLOOKUP(AO33,シフト記号表!$C$6:$L$47,10,FALSE))</f>
        <v/>
      </c>
      <c r="AP34" s="150" t="str">
        <f>IF(AP33="","",VLOOKUP(AP33,シフト記号表!$C$6:$L$47,10,FALSE))</f>
        <v/>
      </c>
      <c r="AQ34" s="151" t="str">
        <f>IF(AQ33="","",VLOOKUP(AQ33,シフト記号表!$C$6:$L$47,10,FALSE))</f>
        <v/>
      </c>
      <c r="AR34" s="149" t="str">
        <f>IF(AR33="","",VLOOKUP(AR33,シフト記号表!$C$6:$L$47,10,FALSE))</f>
        <v/>
      </c>
      <c r="AS34" s="150" t="str">
        <f>IF(AS33="","",VLOOKUP(AS33,シフト記号表!$C$6:$L$47,10,FALSE))</f>
        <v/>
      </c>
      <c r="AT34" s="150" t="str">
        <f>IF(AT33="","",VLOOKUP(AT33,シフト記号表!$C$6:$L$47,10,FALSE))</f>
        <v/>
      </c>
      <c r="AU34" s="150" t="str">
        <f>IF(AU33="","",VLOOKUP(AU33,シフト記号表!$C$6:$L$47,10,FALSE))</f>
        <v/>
      </c>
      <c r="AV34" s="150" t="str">
        <f>IF(AV33="","",VLOOKUP(AV33,シフト記号表!$C$6:$L$47,10,FALSE))</f>
        <v/>
      </c>
      <c r="AW34" s="150" t="str">
        <f>IF(AW33="","",VLOOKUP(AW33,シフト記号表!$C$6:$L$47,10,FALSE))</f>
        <v/>
      </c>
      <c r="AX34" s="151" t="str">
        <f>IF(AX33="","",VLOOKUP(AX33,シフト記号表!$C$6:$L$47,10,FALSE))</f>
        <v/>
      </c>
      <c r="AY34" s="149" t="str">
        <f>IF(AY33="","",VLOOKUP(AY33,シフト記号表!$C$6:$L$47,10,FALSE))</f>
        <v/>
      </c>
      <c r="AZ34" s="150" t="str">
        <f>IF(AZ33="","",VLOOKUP(AZ33,シフト記号表!$C$6:$L$47,10,FALSE))</f>
        <v/>
      </c>
      <c r="BA34" s="150" t="str">
        <f>IF(BA33="","",VLOOKUP(BA33,シフト記号表!$C$6:$L$47,10,FALSE))</f>
        <v/>
      </c>
      <c r="BB34" s="335">
        <f>IF($BE$3="４週",SUM(W34:AX34),IF($BE$3="暦月",SUM(W34:BA34),""))</f>
        <v>0</v>
      </c>
      <c r="BC34" s="336"/>
      <c r="BD34" s="337">
        <f>IF($BE$3="４週",BB34/4,IF($BE$3="暦月",(BB34/($BE$8/7)),""))</f>
        <v>0</v>
      </c>
      <c r="BE34" s="336"/>
      <c r="BF34" s="332"/>
      <c r="BG34" s="333"/>
      <c r="BH34" s="333"/>
      <c r="BI34" s="333"/>
      <c r="BJ34" s="334"/>
    </row>
    <row r="35" spans="2:62" ht="20.25" customHeight="1">
      <c r="B35" s="379">
        <f>B33+1</f>
        <v>11</v>
      </c>
      <c r="C35" s="259"/>
      <c r="D35" s="260"/>
      <c r="E35" s="139"/>
      <c r="F35" s="140"/>
      <c r="G35" s="139"/>
      <c r="H35" s="140"/>
      <c r="I35" s="321"/>
      <c r="J35" s="322"/>
      <c r="K35" s="325"/>
      <c r="L35" s="326"/>
      <c r="M35" s="326"/>
      <c r="N35" s="260"/>
      <c r="O35" s="355"/>
      <c r="P35" s="356"/>
      <c r="Q35" s="356"/>
      <c r="R35" s="356"/>
      <c r="S35" s="357"/>
      <c r="T35" s="170" t="s">
        <v>18</v>
      </c>
      <c r="U35" s="112"/>
      <c r="V35" s="113"/>
      <c r="W35" s="99"/>
      <c r="X35" s="100"/>
      <c r="Y35" s="100"/>
      <c r="Z35" s="100"/>
      <c r="AA35" s="100"/>
      <c r="AB35" s="100"/>
      <c r="AC35" s="101"/>
      <c r="AD35" s="99"/>
      <c r="AE35" s="100"/>
      <c r="AF35" s="100"/>
      <c r="AG35" s="100"/>
      <c r="AH35" s="100"/>
      <c r="AI35" s="100"/>
      <c r="AJ35" s="101"/>
      <c r="AK35" s="99"/>
      <c r="AL35" s="100"/>
      <c r="AM35" s="100"/>
      <c r="AN35" s="100"/>
      <c r="AO35" s="100"/>
      <c r="AP35" s="100"/>
      <c r="AQ35" s="101"/>
      <c r="AR35" s="99"/>
      <c r="AS35" s="100"/>
      <c r="AT35" s="100"/>
      <c r="AU35" s="100"/>
      <c r="AV35" s="100"/>
      <c r="AW35" s="100"/>
      <c r="AX35" s="101"/>
      <c r="AY35" s="99"/>
      <c r="AZ35" s="100"/>
      <c r="BA35" s="102"/>
      <c r="BB35" s="317"/>
      <c r="BC35" s="318"/>
      <c r="BD35" s="319"/>
      <c r="BE35" s="320"/>
      <c r="BF35" s="329"/>
      <c r="BG35" s="330"/>
      <c r="BH35" s="330"/>
      <c r="BI35" s="330"/>
      <c r="BJ35" s="331"/>
    </row>
    <row r="36" spans="2:62" ht="20.25" customHeight="1">
      <c r="B36" s="380"/>
      <c r="C36" s="261"/>
      <c r="D36" s="262"/>
      <c r="E36" s="139"/>
      <c r="F36" s="140">
        <f>C35</f>
        <v>0</v>
      </c>
      <c r="G36" s="139"/>
      <c r="H36" s="140">
        <f>I35</f>
        <v>0</v>
      </c>
      <c r="I36" s="323"/>
      <c r="J36" s="324"/>
      <c r="K36" s="327"/>
      <c r="L36" s="328"/>
      <c r="M36" s="328"/>
      <c r="N36" s="262"/>
      <c r="O36" s="355"/>
      <c r="P36" s="356"/>
      <c r="Q36" s="356"/>
      <c r="R36" s="356"/>
      <c r="S36" s="357"/>
      <c r="T36" s="171" t="s">
        <v>134</v>
      </c>
      <c r="U36" s="114"/>
      <c r="V36" s="172"/>
      <c r="W36" s="149" t="str">
        <f>IF(W35="","",VLOOKUP(W35,シフト記号表!$C$6:$L$47,10,FALSE))</f>
        <v/>
      </c>
      <c r="X36" s="150" t="str">
        <f>IF(X35="","",VLOOKUP(X35,シフト記号表!$C$6:$L$47,10,FALSE))</f>
        <v/>
      </c>
      <c r="Y36" s="150" t="str">
        <f>IF(Y35="","",VLOOKUP(Y35,シフト記号表!$C$6:$L$47,10,FALSE))</f>
        <v/>
      </c>
      <c r="Z36" s="150" t="str">
        <f>IF(Z35="","",VLOOKUP(Z35,シフト記号表!$C$6:$L$47,10,FALSE))</f>
        <v/>
      </c>
      <c r="AA36" s="150" t="str">
        <f>IF(AA35="","",VLOOKUP(AA35,シフト記号表!$C$6:$L$47,10,FALSE))</f>
        <v/>
      </c>
      <c r="AB36" s="150" t="str">
        <f>IF(AB35="","",VLOOKUP(AB35,シフト記号表!$C$6:$L$47,10,FALSE))</f>
        <v/>
      </c>
      <c r="AC36" s="151" t="str">
        <f>IF(AC35="","",VLOOKUP(AC35,シフト記号表!$C$6:$L$47,10,FALSE))</f>
        <v/>
      </c>
      <c r="AD36" s="149" t="str">
        <f>IF(AD35="","",VLOOKUP(AD35,シフト記号表!$C$6:$L$47,10,FALSE))</f>
        <v/>
      </c>
      <c r="AE36" s="150" t="str">
        <f>IF(AE35="","",VLOOKUP(AE35,シフト記号表!$C$6:$L$47,10,FALSE))</f>
        <v/>
      </c>
      <c r="AF36" s="150" t="str">
        <f>IF(AF35="","",VLOOKUP(AF35,シフト記号表!$C$6:$L$47,10,FALSE))</f>
        <v/>
      </c>
      <c r="AG36" s="150" t="str">
        <f>IF(AG35="","",VLOOKUP(AG35,シフト記号表!$C$6:$L$47,10,FALSE))</f>
        <v/>
      </c>
      <c r="AH36" s="150" t="str">
        <f>IF(AH35="","",VLOOKUP(AH35,シフト記号表!$C$6:$L$47,10,FALSE))</f>
        <v/>
      </c>
      <c r="AI36" s="150" t="str">
        <f>IF(AI35="","",VLOOKUP(AI35,シフト記号表!$C$6:$L$47,10,FALSE))</f>
        <v/>
      </c>
      <c r="AJ36" s="151" t="str">
        <f>IF(AJ35="","",VLOOKUP(AJ35,シフト記号表!$C$6:$L$47,10,FALSE))</f>
        <v/>
      </c>
      <c r="AK36" s="149" t="str">
        <f>IF(AK35="","",VLOOKUP(AK35,シフト記号表!$C$6:$L$47,10,FALSE))</f>
        <v/>
      </c>
      <c r="AL36" s="150" t="str">
        <f>IF(AL35="","",VLOOKUP(AL35,シフト記号表!$C$6:$L$47,10,FALSE))</f>
        <v/>
      </c>
      <c r="AM36" s="150" t="str">
        <f>IF(AM35="","",VLOOKUP(AM35,シフト記号表!$C$6:$L$47,10,FALSE))</f>
        <v/>
      </c>
      <c r="AN36" s="150" t="str">
        <f>IF(AN35="","",VLOOKUP(AN35,シフト記号表!$C$6:$L$47,10,FALSE))</f>
        <v/>
      </c>
      <c r="AO36" s="150" t="str">
        <f>IF(AO35="","",VLOOKUP(AO35,シフト記号表!$C$6:$L$47,10,FALSE))</f>
        <v/>
      </c>
      <c r="AP36" s="150" t="str">
        <f>IF(AP35="","",VLOOKUP(AP35,シフト記号表!$C$6:$L$47,10,FALSE))</f>
        <v/>
      </c>
      <c r="AQ36" s="151" t="str">
        <f>IF(AQ35="","",VLOOKUP(AQ35,シフト記号表!$C$6:$L$47,10,FALSE))</f>
        <v/>
      </c>
      <c r="AR36" s="149" t="str">
        <f>IF(AR35="","",VLOOKUP(AR35,シフト記号表!$C$6:$L$47,10,FALSE))</f>
        <v/>
      </c>
      <c r="AS36" s="150" t="str">
        <f>IF(AS35="","",VLOOKUP(AS35,シフト記号表!$C$6:$L$47,10,FALSE))</f>
        <v/>
      </c>
      <c r="AT36" s="150" t="str">
        <f>IF(AT35="","",VLOOKUP(AT35,シフト記号表!$C$6:$L$47,10,FALSE))</f>
        <v/>
      </c>
      <c r="AU36" s="150" t="str">
        <f>IF(AU35="","",VLOOKUP(AU35,シフト記号表!$C$6:$L$47,10,FALSE))</f>
        <v/>
      </c>
      <c r="AV36" s="150" t="str">
        <f>IF(AV35="","",VLOOKUP(AV35,シフト記号表!$C$6:$L$47,10,FALSE))</f>
        <v/>
      </c>
      <c r="AW36" s="150" t="str">
        <f>IF(AW35="","",VLOOKUP(AW35,シフト記号表!$C$6:$L$47,10,FALSE))</f>
        <v/>
      </c>
      <c r="AX36" s="151" t="str">
        <f>IF(AX35="","",VLOOKUP(AX35,シフト記号表!$C$6:$L$47,10,FALSE))</f>
        <v/>
      </c>
      <c r="AY36" s="149" t="str">
        <f>IF(AY35="","",VLOOKUP(AY35,シフト記号表!$C$6:$L$47,10,FALSE))</f>
        <v/>
      </c>
      <c r="AZ36" s="150" t="str">
        <f>IF(AZ35="","",VLOOKUP(AZ35,シフト記号表!$C$6:$L$47,10,FALSE))</f>
        <v/>
      </c>
      <c r="BA36" s="150" t="str">
        <f>IF(BA35="","",VLOOKUP(BA35,シフト記号表!$C$6:$L$47,10,FALSE))</f>
        <v/>
      </c>
      <c r="BB36" s="335">
        <f>IF($BE$3="４週",SUM(W36:AX36),IF($BE$3="暦月",SUM(W36:BA36),""))</f>
        <v>0</v>
      </c>
      <c r="BC36" s="336"/>
      <c r="BD36" s="337">
        <f>IF($BE$3="４週",BB36/4,IF($BE$3="暦月",(BB36/($BE$8/7)),""))</f>
        <v>0</v>
      </c>
      <c r="BE36" s="336"/>
      <c r="BF36" s="332"/>
      <c r="BG36" s="333"/>
      <c r="BH36" s="333"/>
      <c r="BI36" s="333"/>
      <c r="BJ36" s="334"/>
    </row>
    <row r="37" spans="2:62" ht="20.25" customHeight="1">
      <c r="B37" s="379">
        <f>B35+1</f>
        <v>12</v>
      </c>
      <c r="C37" s="259"/>
      <c r="D37" s="260"/>
      <c r="E37" s="139"/>
      <c r="F37" s="140"/>
      <c r="G37" s="139"/>
      <c r="H37" s="140"/>
      <c r="I37" s="321"/>
      <c r="J37" s="322"/>
      <c r="K37" s="325"/>
      <c r="L37" s="326"/>
      <c r="M37" s="326"/>
      <c r="N37" s="260"/>
      <c r="O37" s="355"/>
      <c r="P37" s="356"/>
      <c r="Q37" s="356"/>
      <c r="R37" s="356"/>
      <c r="S37" s="357"/>
      <c r="T37" s="170" t="s">
        <v>18</v>
      </c>
      <c r="U37" s="112"/>
      <c r="V37" s="113"/>
      <c r="W37" s="99"/>
      <c r="X37" s="100"/>
      <c r="Y37" s="100"/>
      <c r="Z37" s="100"/>
      <c r="AA37" s="100"/>
      <c r="AB37" s="100"/>
      <c r="AC37" s="101"/>
      <c r="AD37" s="99"/>
      <c r="AE37" s="100"/>
      <c r="AF37" s="100"/>
      <c r="AG37" s="100"/>
      <c r="AH37" s="100"/>
      <c r="AI37" s="100"/>
      <c r="AJ37" s="101"/>
      <c r="AK37" s="99"/>
      <c r="AL37" s="100"/>
      <c r="AM37" s="100"/>
      <c r="AN37" s="100"/>
      <c r="AO37" s="100"/>
      <c r="AP37" s="100"/>
      <c r="AQ37" s="101"/>
      <c r="AR37" s="99"/>
      <c r="AS37" s="100"/>
      <c r="AT37" s="100"/>
      <c r="AU37" s="100"/>
      <c r="AV37" s="100"/>
      <c r="AW37" s="100"/>
      <c r="AX37" s="101"/>
      <c r="AY37" s="99"/>
      <c r="AZ37" s="100"/>
      <c r="BA37" s="102"/>
      <c r="BB37" s="317"/>
      <c r="BC37" s="318"/>
      <c r="BD37" s="319"/>
      <c r="BE37" s="320"/>
      <c r="BF37" s="329"/>
      <c r="BG37" s="330"/>
      <c r="BH37" s="330"/>
      <c r="BI37" s="330"/>
      <c r="BJ37" s="331"/>
    </row>
    <row r="38" spans="2:62" ht="20.25" customHeight="1">
      <c r="B38" s="380"/>
      <c r="C38" s="261"/>
      <c r="D38" s="262"/>
      <c r="E38" s="139"/>
      <c r="F38" s="140">
        <f>C37</f>
        <v>0</v>
      </c>
      <c r="G38" s="139"/>
      <c r="H38" s="140">
        <f>I37</f>
        <v>0</v>
      </c>
      <c r="I38" s="323"/>
      <c r="J38" s="324"/>
      <c r="K38" s="327"/>
      <c r="L38" s="328"/>
      <c r="M38" s="328"/>
      <c r="N38" s="262"/>
      <c r="O38" s="355"/>
      <c r="P38" s="356"/>
      <c r="Q38" s="356"/>
      <c r="R38" s="356"/>
      <c r="S38" s="357"/>
      <c r="T38" s="171" t="s">
        <v>134</v>
      </c>
      <c r="U38" s="114"/>
      <c r="V38" s="172"/>
      <c r="W38" s="149" t="str">
        <f>IF(W37="","",VLOOKUP(W37,シフト記号表!$C$6:$L$47,10,FALSE))</f>
        <v/>
      </c>
      <c r="X38" s="150" t="str">
        <f>IF(X37="","",VLOOKUP(X37,シフト記号表!$C$6:$L$47,10,FALSE))</f>
        <v/>
      </c>
      <c r="Y38" s="150" t="str">
        <f>IF(Y37="","",VLOOKUP(Y37,シフト記号表!$C$6:$L$47,10,FALSE))</f>
        <v/>
      </c>
      <c r="Z38" s="150" t="str">
        <f>IF(Z37="","",VLOOKUP(Z37,シフト記号表!$C$6:$L$47,10,FALSE))</f>
        <v/>
      </c>
      <c r="AA38" s="150" t="str">
        <f>IF(AA37="","",VLOOKUP(AA37,シフト記号表!$C$6:$L$47,10,FALSE))</f>
        <v/>
      </c>
      <c r="AB38" s="150" t="str">
        <f>IF(AB37="","",VLOOKUP(AB37,シフト記号表!$C$6:$L$47,10,FALSE))</f>
        <v/>
      </c>
      <c r="AC38" s="151" t="str">
        <f>IF(AC37="","",VLOOKUP(AC37,シフト記号表!$C$6:$L$47,10,FALSE))</f>
        <v/>
      </c>
      <c r="AD38" s="149" t="str">
        <f>IF(AD37="","",VLOOKUP(AD37,シフト記号表!$C$6:$L$47,10,FALSE))</f>
        <v/>
      </c>
      <c r="AE38" s="150" t="str">
        <f>IF(AE37="","",VLOOKUP(AE37,シフト記号表!$C$6:$L$47,10,FALSE))</f>
        <v/>
      </c>
      <c r="AF38" s="150" t="str">
        <f>IF(AF37="","",VLOOKUP(AF37,シフト記号表!$C$6:$L$47,10,FALSE))</f>
        <v/>
      </c>
      <c r="AG38" s="150" t="str">
        <f>IF(AG37="","",VLOOKUP(AG37,シフト記号表!$C$6:$L$47,10,FALSE))</f>
        <v/>
      </c>
      <c r="AH38" s="150" t="str">
        <f>IF(AH37="","",VLOOKUP(AH37,シフト記号表!$C$6:$L$47,10,FALSE))</f>
        <v/>
      </c>
      <c r="AI38" s="150" t="str">
        <f>IF(AI37="","",VLOOKUP(AI37,シフト記号表!$C$6:$L$47,10,FALSE))</f>
        <v/>
      </c>
      <c r="AJ38" s="151" t="str">
        <f>IF(AJ37="","",VLOOKUP(AJ37,シフト記号表!$C$6:$L$47,10,FALSE))</f>
        <v/>
      </c>
      <c r="AK38" s="149" t="str">
        <f>IF(AK37="","",VLOOKUP(AK37,シフト記号表!$C$6:$L$47,10,FALSE))</f>
        <v/>
      </c>
      <c r="AL38" s="150" t="str">
        <f>IF(AL37="","",VLOOKUP(AL37,シフト記号表!$C$6:$L$47,10,FALSE))</f>
        <v/>
      </c>
      <c r="AM38" s="150" t="str">
        <f>IF(AM37="","",VLOOKUP(AM37,シフト記号表!$C$6:$L$47,10,FALSE))</f>
        <v/>
      </c>
      <c r="AN38" s="150" t="str">
        <f>IF(AN37="","",VLOOKUP(AN37,シフト記号表!$C$6:$L$47,10,FALSE))</f>
        <v/>
      </c>
      <c r="AO38" s="150" t="str">
        <f>IF(AO37="","",VLOOKUP(AO37,シフト記号表!$C$6:$L$47,10,FALSE))</f>
        <v/>
      </c>
      <c r="AP38" s="150" t="str">
        <f>IF(AP37="","",VLOOKUP(AP37,シフト記号表!$C$6:$L$47,10,FALSE))</f>
        <v/>
      </c>
      <c r="AQ38" s="151" t="str">
        <f>IF(AQ37="","",VLOOKUP(AQ37,シフト記号表!$C$6:$L$47,10,FALSE))</f>
        <v/>
      </c>
      <c r="AR38" s="149" t="str">
        <f>IF(AR37="","",VLOOKUP(AR37,シフト記号表!$C$6:$L$47,10,FALSE))</f>
        <v/>
      </c>
      <c r="AS38" s="150" t="str">
        <f>IF(AS37="","",VLOOKUP(AS37,シフト記号表!$C$6:$L$47,10,FALSE))</f>
        <v/>
      </c>
      <c r="AT38" s="150" t="str">
        <f>IF(AT37="","",VLOOKUP(AT37,シフト記号表!$C$6:$L$47,10,FALSE))</f>
        <v/>
      </c>
      <c r="AU38" s="150" t="str">
        <f>IF(AU37="","",VLOOKUP(AU37,シフト記号表!$C$6:$L$47,10,FALSE))</f>
        <v/>
      </c>
      <c r="AV38" s="150" t="str">
        <f>IF(AV37="","",VLOOKUP(AV37,シフト記号表!$C$6:$L$47,10,FALSE))</f>
        <v/>
      </c>
      <c r="AW38" s="150" t="str">
        <f>IF(AW37="","",VLOOKUP(AW37,シフト記号表!$C$6:$L$47,10,FALSE))</f>
        <v/>
      </c>
      <c r="AX38" s="151" t="str">
        <f>IF(AX37="","",VLOOKUP(AX37,シフト記号表!$C$6:$L$47,10,FALSE))</f>
        <v/>
      </c>
      <c r="AY38" s="149" t="str">
        <f>IF(AY37="","",VLOOKUP(AY37,シフト記号表!$C$6:$L$47,10,FALSE))</f>
        <v/>
      </c>
      <c r="AZ38" s="150" t="str">
        <f>IF(AZ37="","",VLOOKUP(AZ37,シフト記号表!$C$6:$L$47,10,FALSE))</f>
        <v/>
      </c>
      <c r="BA38" s="150" t="str">
        <f>IF(BA37="","",VLOOKUP(BA37,シフト記号表!$C$6:$L$47,10,FALSE))</f>
        <v/>
      </c>
      <c r="BB38" s="335">
        <f>IF($BE$3="４週",SUM(W38:AX38),IF($BE$3="暦月",SUM(W38:BA38),""))</f>
        <v>0</v>
      </c>
      <c r="BC38" s="336"/>
      <c r="BD38" s="337">
        <f>IF($BE$3="４週",BB38/4,IF($BE$3="暦月",(BB38/($BE$8/7)),""))</f>
        <v>0</v>
      </c>
      <c r="BE38" s="336"/>
      <c r="BF38" s="332"/>
      <c r="BG38" s="333"/>
      <c r="BH38" s="333"/>
      <c r="BI38" s="333"/>
      <c r="BJ38" s="334"/>
    </row>
    <row r="39" spans="2:62" ht="20.25" customHeight="1">
      <c r="B39" s="379">
        <f>B37+1</f>
        <v>13</v>
      </c>
      <c r="C39" s="259"/>
      <c r="D39" s="260"/>
      <c r="E39" s="139"/>
      <c r="F39" s="140"/>
      <c r="G39" s="139"/>
      <c r="H39" s="140"/>
      <c r="I39" s="321"/>
      <c r="J39" s="322"/>
      <c r="K39" s="325"/>
      <c r="L39" s="326"/>
      <c r="M39" s="326"/>
      <c r="N39" s="260"/>
      <c r="O39" s="355"/>
      <c r="P39" s="356"/>
      <c r="Q39" s="356"/>
      <c r="R39" s="356"/>
      <c r="S39" s="357"/>
      <c r="T39" s="170" t="s">
        <v>18</v>
      </c>
      <c r="U39" s="112"/>
      <c r="V39" s="113"/>
      <c r="W39" s="99"/>
      <c r="X39" s="100"/>
      <c r="Y39" s="100"/>
      <c r="Z39" s="100"/>
      <c r="AA39" s="100"/>
      <c r="AB39" s="100"/>
      <c r="AC39" s="101"/>
      <c r="AD39" s="99"/>
      <c r="AE39" s="100"/>
      <c r="AF39" s="100"/>
      <c r="AG39" s="100"/>
      <c r="AH39" s="100"/>
      <c r="AI39" s="100"/>
      <c r="AJ39" s="101"/>
      <c r="AK39" s="99"/>
      <c r="AL39" s="100"/>
      <c r="AM39" s="100"/>
      <c r="AN39" s="100"/>
      <c r="AO39" s="100"/>
      <c r="AP39" s="100"/>
      <c r="AQ39" s="101"/>
      <c r="AR39" s="99"/>
      <c r="AS39" s="100"/>
      <c r="AT39" s="100"/>
      <c r="AU39" s="100"/>
      <c r="AV39" s="100"/>
      <c r="AW39" s="100"/>
      <c r="AX39" s="101"/>
      <c r="AY39" s="99"/>
      <c r="AZ39" s="100"/>
      <c r="BA39" s="102"/>
      <c r="BB39" s="317"/>
      <c r="BC39" s="318"/>
      <c r="BD39" s="319"/>
      <c r="BE39" s="320"/>
      <c r="BF39" s="329"/>
      <c r="BG39" s="330"/>
      <c r="BH39" s="330"/>
      <c r="BI39" s="330"/>
      <c r="BJ39" s="331"/>
    </row>
    <row r="40" spans="2:62" ht="20.25" customHeight="1">
      <c r="B40" s="380"/>
      <c r="C40" s="261"/>
      <c r="D40" s="262"/>
      <c r="E40" s="139"/>
      <c r="F40" s="140">
        <f>C39</f>
        <v>0</v>
      </c>
      <c r="G40" s="139"/>
      <c r="H40" s="140">
        <f>I39</f>
        <v>0</v>
      </c>
      <c r="I40" s="323"/>
      <c r="J40" s="324"/>
      <c r="K40" s="327"/>
      <c r="L40" s="328"/>
      <c r="M40" s="328"/>
      <c r="N40" s="262"/>
      <c r="O40" s="355"/>
      <c r="P40" s="356"/>
      <c r="Q40" s="356"/>
      <c r="R40" s="356"/>
      <c r="S40" s="357"/>
      <c r="T40" s="171" t="s">
        <v>134</v>
      </c>
      <c r="U40" s="114"/>
      <c r="V40" s="172"/>
      <c r="W40" s="149" t="str">
        <f>IF(W39="","",VLOOKUP(W39,シフト記号表!$C$6:$L$47,10,FALSE))</f>
        <v/>
      </c>
      <c r="X40" s="150" t="str">
        <f>IF(X39="","",VLOOKUP(X39,シフト記号表!$C$6:$L$47,10,FALSE))</f>
        <v/>
      </c>
      <c r="Y40" s="150" t="str">
        <f>IF(Y39="","",VLOOKUP(Y39,シフト記号表!$C$6:$L$47,10,FALSE))</f>
        <v/>
      </c>
      <c r="Z40" s="150" t="str">
        <f>IF(Z39="","",VLOOKUP(Z39,シフト記号表!$C$6:$L$47,10,FALSE))</f>
        <v/>
      </c>
      <c r="AA40" s="150" t="str">
        <f>IF(AA39="","",VLOOKUP(AA39,シフト記号表!$C$6:$L$47,10,FALSE))</f>
        <v/>
      </c>
      <c r="AB40" s="150" t="str">
        <f>IF(AB39="","",VLOOKUP(AB39,シフト記号表!$C$6:$L$47,10,FALSE))</f>
        <v/>
      </c>
      <c r="AC40" s="151" t="str">
        <f>IF(AC39="","",VLOOKUP(AC39,シフト記号表!$C$6:$L$47,10,FALSE))</f>
        <v/>
      </c>
      <c r="AD40" s="149" t="str">
        <f>IF(AD39="","",VLOOKUP(AD39,シフト記号表!$C$6:$L$47,10,FALSE))</f>
        <v/>
      </c>
      <c r="AE40" s="150" t="str">
        <f>IF(AE39="","",VLOOKUP(AE39,シフト記号表!$C$6:$L$47,10,FALSE))</f>
        <v/>
      </c>
      <c r="AF40" s="150" t="str">
        <f>IF(AF39="","",VLOOKUP(AF39,シフト記号表!$C$6:$L$47,10,FALSE))</f>
        <v/>
      </c>
      <c r="AG40" s="150" t="str">
        <f>IF(AG39="","",VLOOKUP(AG39,シフト記号表!$C$6:$L$47,10,FALSE))</f>
        <v/>
      </c>
      <c r="AH40" s="150" t="str">
        <f>IF(AH39="","",VLOOKUP(AH39,シフト記号表!$C$6:$L$47,10,FALSE))</f>
        <v/>
      </c>
      <c r="AI40" s="150" t="str">
        <f>IF(AI39="","",VLOOKUP(AI39,シフト記号表!$C$6:$L$47,10,FALSE))</f>
        <v/>
      </c>
      <c r="AJ40" s="151" t="str">
        <f>IF(AJ39="","",VLOOKUP(AJ39,シフト記号表!$C$6:$L$47,10,FALSE))</f>
        <v/>
      </c>
      <c r="AK40" s="149" t="str">
        <f>IF(AK39="","",VLOOKUP(AK39,シフト記号表!$C$6:$L$47,10,FALSE))</f>
        <v/>
      </c>
      <c r="AL40" s="150" t="str">
        <f>IF(AL39="","",VLOOKUP(AL39,シフト記号表!$C$6:$L$47,10,FALSE))</f>
        <v/>
      </c>
      <c r="AM40" s="150" t="str">
        <f>IF(AM39="","",VLOOKUP(AM39,シフト記号表!$C$6:$L$47,10,FALSE))</f>
        <v/>
      </c>
      <c r="AN40" s="150" t="str">
        <f>IF(AN39="","",VLOOKUP(AN39,シフト記号表!$C$6:$L$47,10,FALSE))</f>
        <v/>
      </c>
      <c r="AO40" s="150" t="str">
        <f>IF(AO39="","",VLOOKUP(AO39,シフト記号表!$C$6:$L$47,10,FALSE))</f>
        <v/>
      </c>
      <c r="AP40" s="150" t="str">
        <f>IF(AP39="","",VLOOKUP(AP39,シフト記号表!$C$6:$L$47,10,FALSE))</f>
        <v/>
      </c>
      <c r="AQ40" s="151" t="str">
        <f>IF(AQ39="","",VLOOKUP(AQ39,シフト記号表!$C$6:$L$47,10,FALSE))</f>
        <v/>
      </c>
      <c r="AR40" s="149" t="str">
        <f>IF(AR39="","",VLOOKUP(AR39,シフト記号表!$C$6:$L$47,10,FALSE))</f>
        <v/>
      </c>
      <c r="AS40" s="150" t="str">
        <f>IF(AS39="","",VLOOKUP(AS39,シフト記号表!$C$6:$L$47,10,FALSE))</f>
        <v/>
      </c>
      <c r="AT40" s="150" t="str">
        <f>IF(AT39="","",VLOOKUP(AT39,シフト記号表!$C$6:$L$47,10,FALSE))</f>
        <v/>
      </c>
      <c r="AU40" s="150" t="str">
        <f>IF(AU39="","",VLOOKUP(AU39,シフト記号表!$C$6:$L$47,10,FALSE))</f>
        <v/>
      </c>
      <c r="AV40" s="150" t="str">
        <f>IF(AV39="","",VLOOKUP(AV39,シフト記号表!$C$6:$L$47,10,FALSE))</f>
        <v/>
      </c>
      <c r="AW40" s="150" t="str">
        <f>IF(AW39="","",VLOOKUP(AW39,シフト記号表!$C$6:$L$47,10,FALSE))</f>
        <v/>
      </c>
      <c r="AX40" s="151" t="str">
        <f>IF(AX39="","",VLOOKUP(AX39,シフト記号表!$C$6:$L$47,10,FALSE))</f>
        <v/>
      </c>
      <c r="AY40" s="149" t="str">
        <f>IF(AY39="","",VLOOKUP(AY39,シフト記号表!$C$6:$L$47,10,FALSE))</f>
        <v/>
      </c>
      <c r="AZ40" s="150" t="str">
        <f>IF(AZ39="","",VLOOKUP(AZ39,シフト記号表!$C$6:$L$47,10,FALSE))</f>
        <v/>
      </c>
      <c r="BA40" s="150" t="str">
        <f>IF(BA39="","",VLOOKUP(BA39,シフト記号表!$C$6:$L$47,10,FALSE))</f>
        <v/>
      </c>
      <c r="BB40" s="335">
        <f>IF($BE$3="４週",SUM(W40:AX40),IF($BE$3="暦月",SUM(W40:BA40),""))</f>
        <v>0</v>
      </c>
      <c r="BC40" s="336"/>
      <c r="BD40" s="337">
        <f>IF($BE$3="４週",BB40/4,IF($BE$3="暦月",(BB40/($BE$8/7)),""))</f>
        <v>0</v>
      </c>
      <c r="BE40" s="336"/>
      <c r="BF40" s="332"/>
      <c r="BG40" s="333"/>
      <c r="BH40" s="333"/>
      <c r="BI40" s="333"/>
      <c r="BJ40" s="334"/>
    </row>
    <row r="41" spans="2:62" ht="20.25" customHeight="1">
      <c r="B41" s="379">
        <f>B39+1</f>
        <v>14</v>
      </c>
      <c r="C41" s="259"/>
      <c r="D41" s="260"/>
      <c r="E41" s="139"/>
      <c r="F41" s="140"/>
      <c r="G41" s="139"/>
      <c r="H41" s="140"/>
      <c r="I41" s="321"/>
      <c r="J41" s="322"/>
      <c r="K41" s="325"/>
      <c r="L41" s="326"/>
      <c r="M41" s="326"/>
      <c r="N41" s="260"/>
      <c r="O41" s="355"/>
      <c r="P41" s="356"/>
      <c r="Q41" s="356"/>
      <c r="R41" s="356"/>
      <c r="S41" s="357"/>
      <c r="T41" s="170" t="s">
        <v>18</v>
      </c>
      <c r="U41" s="112"/>
      <c r="V41" s="113"/>
      <c r="W41" s="99"/>
      <c r="X41" s="100"/>
      <c r="Y41" s="100"/>
      <c r="Z41" s="100"/>
      <c r="AA41" s="100"/>
      <c r="AB41" s="100"/>
      <c r="AC41" s="101"/>
      <c r="AD41" s="99"/>
      <c r="AE41" s="100"/>
      <c r="AF41" s="100"/>
      <c r="AG41" s="100"/>
      <c r="AH41" s="100"/>
      <c r="AI41" s="100"/>
      <c r="AJ41" s="101"/>
      <c r="AK41" s="99"/>
      <c r="AL41" s="100"/>
      <c r="AM41" s="100"/>
      <c r="AN41" s="100"/>
      <c r="AO41" s="100"/>
      <c r="AP41" s="100"/>
      <c r="AQ41" s="101"/>
      <c r="AR41" s="99"/>
      <c r="AS41" s="100"/>
      <c r="AT41" s="100"/>
      <c r="AU41" s="100"/>
      <c r="AV41" s="100"/>
      <c r="AW41" s="100"/>
      <c r="AX41" s="101"/>
      <c r="AY41" s="99"/>
      <c r="AZ41" s="100"/>
      <c r="BA41" s="102"/>
      <c r="BB41" s="317"/>
      <c r="BC41" s="318"/>
      <c r="BD41" s="319"/>
      <c r="BE41" s="320"/>
      <c r="BF41" s="329"/>
      <c r="BG41" s="330"/>
      <c r="BH41" s="330"/>
      <c r="BI41" s="330"/>
      <c r="BJ41" s="331"/>
    </row>
    <row r="42" spans="2:62" ht="20.25" customHeight="1">
      <c r="B42" s="380"/>
      <c r="C42" s="261"/>
      <c r="D42" s="262"/>
      <c r="E42" s="139"/>
      <c r="F42" s="140">
        <f>C41</f>
        <v>0</v>
      </c>
      <c r="G42" s="139"/>
      <c r="H42" s="140">
        <f>I41</f>
        <v>0</v>
      </c>
      <c r="I42" s="323"/>
      <c r="J42" s="324"/>
      <c r="K42" s="327"/>
      <c r="L42" s="328"/>
      <c r="M42" s="328"/>
      <c r="N42" s="262"/>
      <c r="O42" s="355"/>
      <c r="P42" s="356"/>
      <c r="Q42" s="356"/>
      <c r="R42" s="356"/>
      <c r="S42" s="357"/>
      <c r="T42" s="171" t="s">
        <v>134</v>
      </c>
      <c r="U42" s="114"/>
      <c r="V42" s="172"/>
      <c r="W42" s="149" t="str">
        <f>IF(W41="","",VLOOKUP(W41,シフト記号表!$C$6:$L$47,10,FALSE))</f>
        <v/>
      </c>
      <c r="X42" s="150" t="str">
        <f>IF(X41="","",VLOOKUP(X41,シフト記号表!$C$6:$L$47,10,FALSE))</f>
        <v/>
      </c>
      <c r="Y42" s="150" t="str">
        <f>IF(Y41="","",VLOOKUP(Y41,シフト記号表!$C$6:$L$47,10,FALSE))</f>
        <v/>
      </c>
      <c r="Z42" s="150" t="str">
        <f>IF(Z41="","",VLOOKUP(Z41,シフト記号表!$C$6:$L$47,10,FALSE))</f>
        <v/>
      </c>
      <c r="AA42" s="150" t="str">
        <f>IF(AA41="","",VLOOKUP(AA41,シフト記号表!$C$6:$L$47,10,FALSE))</f>
        <v/>
      </c>
      <c r="AB42" s="150" t="str">
        <f>IF(AB41="","",VLOOKUP(AB41,シフト記号表!$C$6:$L$47,10,FALSE))</f>
        <v/>
      </c>
      <c r="AC42" s="151" t="str">
        <f>IF(AC41="","",VLOOKUP(AC41,シフト記号表!$C$6:$L$47,10,FALSE))</f>
        <v/>
      </c>
      <c r="AD42" s="149" t="str">
        <f>IF(AD41="","",VLOOKUP(AD41,シフト記号表!$C$6:$L$47,10,FALSE))</f>
        <v/>
      </c>
      <c r="AE42" s="150" t="str">
        <f>IF(AE41="","",VLOOKUP(AE41,シフト記号表!$C$6:$L$47,10,FALSE))</f>
        <v/>
      </c>
      <c r="AF42" s="150" t="str">
        <f>IF(AF41="","",VLOOKUP(AF41,シフト記号表!$C$6:$L$47,10,FALSE))</f>
        <v/>
      </c>
      <c r="AG42" s="150" t="str">
        <f>IF(AG41="","",VLOOKUP(AG41,シフト記号表!$C$6:$L$47,10,FALSE))</f>
        <v/>
      </c>
      <c r="AH42" s="150" t="str">
        <f>IF(AH41="","",VLOOKUP(AH41,シフト記号表!$C$6:$L$47,10,FALSE))</f>
        <v/>
      </c>
      <c r="AI42" s="150" t="str">
        <f>IF(AI41="","",VLOOKUP(AI41,シフト記号表!$C$6:$L$47,10,FALSE))</f>
        <v/>
      </c>
      <c r="AJ42" s="151" t="str">
        <f>IF(AJ41="","",VLOOKUP(AJ41,シフト記号表!$C$6:$L$47,10,FALSE))</f>
        <v/>
      </c>
      <c r="AK42" s="149" t="str">
        <f>IF(AK41="","",VLOOKUP(AK41,シフト記号表!$C$6:$L$47,10,FALSE))</f>
        <v/>
      </c>
      <c r="AL42" s="150" t="str">
        <f>IF(AL41="","",VLOOKUP(AL41,シフト記号表!$C$6:$L$47,10,FALSE))</f>
        <v/>
      </c>
      <c r="AM42" s="150" t="str">
        <f>IF(AM41="","",VLOOKUP(AM41,シフト記号表!$C$6:$L$47,10,FALSE))</f>
        <v/>
      </c>
      <c r="AN42" s="150" t="str">
        <f>IF(AN41="","",VLOOKUP(AN41,シフト記号表!$C$6:$L$47,10,FALSE))</f>
        <v/>
      </c>
      <c r="AO42" s="150" t="str">
        <f>IF(AO41="","",VLOOKUP(AO41,シフト記号表!$C$6:$L$47,10,FALSE))</f>
        <v/>
      </c>
      <c r="AP42" s="150" t="str">
        <f>IF(AP41="","",VLOOKUP(AP41,シフト記号表!$C$6:$L$47,10,FALSE))</f>
        <v/>
      </c>
      <c r="AQ42" s="151" t="str">
        <f>IF(AQ41="","",VLOOKUP(AQ41,シフト記号表!$C$6:$L$47,10,FALSE))</f>
        <v/>
      </c>
      <c r="AR42" s="149" t="str">
        <f>IF(AR41="","",VLOOKUP(AR41,シフト記号表!$C$6:$L$47,10,FALSE))</f>
        <v/>
      </c>
      <c r="AS42" s="150" t="str">
        <f>IF(AS41="","",VLOOKUP(AS41,シフト記号表!$C$6:$L$47,10,FALSE))</f>
        <v/>
      </c>
      <c r="AT42" s="150" t="str">
        <f>IF(AT41="","",VLOOKUP(AT41,シフト記号表!$C$6:$L$47,10,FALSE))</f>
        <v/>
      </c>
      <c r="AU42" s="150" t="str">
        <f>IF(AU41="","",VLOOKUP(AU41,シフト記号表!$C$6:$L$47,10,FALSE))</f>
        <v/>
      </c>
      <c r="AV42" s="150" t="str">
        <f>IF(AV41="","",VLOOKUP(AV41,シフト記号表!$C$6:$L$47,10,FALSE))</f>
        <v/>
      </c>
      <c r="AW42" s="150" t="str">
        <f>IF(AW41="","",VLOOKUP(AW41,シフト記号表!$C$6:$L$47,10,FALSE))</f>
        <v/>
      </c>
      <c r="AX42" s="151" t="str">
        <f>IF(AX41="","",VLOOKUP(AX41,シフト記号表!$C$6:$L$47,10,FALSE))</f>
        <v/>
      </c>
      <c r="AY42" s="149" t="str">
        <f>IF(AY41="","",VLOOKUP(AY41,シフト記号表!$C$6:$L$47,10,FALSE))</f>
        <v/>
      </c>
      <c r="AZ42" s="150" t="str">
        <f>IF(AZ41="","",VLOOKUP(AZ41,シフト記号表!$C$6:$L$47,10,FALSE))</f>
        <v/>
      </c>
      <c r="BA42" s="150" t="str">
        <f>IF(BA41="","",VLOOKUP(BA41,シフト記号表!$C$6:$L$47,10,FALSE))</f>
        <v/>
      </c>
      <c r="BB42" s="335">
        <f>IF($BE$3="４週",SUM(W42:AX42),IF($BE$3="暦月",SUM(W42:BA42),""))</f>
        <v>0</v>
      </c>
      <c r="BC42" s="336"/>
      <c r="BD42" s="337">
        <f>IF($BE$3="４週",BB42/4,IF($BE$3="暦月",(BB42/($BE$8/7)),""))</f>
        <v>0</v>
      </c>
      <c r="BE42" s="336"/>
      <c r="BF42" s="332"/>
      <c r="BG42" s="333"/>
      <c r="BH42" s="333"/>
      <c r="BI42" s="333"/>
      <c r="BJ42" s="334"/>
    </row>
    <row r="43" spans="2:62" ht="20.25" customHeight="1">
      <c r="B43" s="379">
        <f>B41+1</f>
        <v>15</v>
      </c>
      <c r="C43" s="259"/>
      <c r="D43" s="260"/>
      <c r="E43" s="139"/>
      <c r="F43" s="140"/>
      <c r="G43" s="139"/>
      <c r="H43" s="140"/>
      <c r="I43" s="321"/>
      <c r="J43" s="322"/>
      <c r="K43" s="325"/>
      <c r="L43" s="326"/>
      <c r="M43" s="326"/>
      <c r="N43" s="260"/>
      <c r="O43" s="355"/>
      <c r="P43" s="356"/>
      <c r="Q43" s="356"/>
      <c r="R43" s="356"/>
      <c r="S43" s="357"/>
      <c r="T43" s="170" t="s">
        <v>18</v>
      </c>
      <c r="U43" s="112"/>
      <c r="V43" s="113"/>
      <c r="W43" s="99"/>
      <c r="X43" s="100"/>
      <c r="Y43" s="100"/>
      <c r="Z43" s="100"/>
      <c r="AA43" s="100"/>
      <c r="AB43" s="100"/>
      <c r="AC43" s="101"/>
      <c r="AD43" s="99"/>
      <c r="AE43" s="100"/>
      <c r="AF43" s="100"/>
      <c r="AG43" s="100"/>
      <c r="AH43" s="100"/>
      <c r="AI43" s="100"/>
      <c r="AJ43" s="101"/>
      <c r="AK43" s="99"/>
      <c r="AL43" s="100"/>
      <c r="AM43" s="100"/>
      <c r="AN43" s="100"/>
      <c r="AO43" s="100"/>
      <c r="AP43" s="100"/>
      <c r="AQ43" s="101"/>
      <c r="AR43" s="99"/>
      <c r="AS43" s="100"/>
      <c r="AT43" s="100"/>
      <c r="AU43" s="100"/>
      <c r="AV43" s="100"/>
      <c r="AW43" s="100"/>
      <c r="AX43" s="101"/>
      <c r="AY43" s="99"/>
      <c r="AZ43" s="100"/>
      <c r="BA43" s="102"/>
      <c r="BB43" s="317"/>
      <c r="BC43" s="318"/>
      <c r="BD43" s="319"/>
      <c r="BE43" s="320"/>
      <c r="BF43" s="329"/>
      <c r="BG43" s="330"/>
      <c r="BH43" s="330"/>
      <c r="BI43" s="330"/>
      <c r="BJ43" s="331"/>
    </row>
    <row r="44" spans="2:62" ht="20.25" customHeight="1">
      <c r="B44" s="380"/>
      <c r="C44" s="261"/>
      <c r="D44" s="262"/>
      <c r="E44" s="139"/>
      <c r="F44" s="140">
        <f>C43</f>
        <v>0</v>
      </c>
      <c r="G44" s="139"/>
      <c r="H44" s="140">
        <f>I43</f>
        <v>0</v>
      </c>
      <c r="I44" s="323"/>
      <c r="J44" s="324"/>
      <c r="K44" s="327"/>
      <c r="L44" s="328"/>
      <c r="M44" s="328"/>
      <c r="N44" s="262"/>
      <c r="O44" s="355"/>
      <c r="P44" s="356"/>
      <c r="Q44" s="356"/>
      <c r="R44" s="356"/>
      <c r="S44" s="357"/>
      <c r="T44" s="171" t="s">
        <v>134</v>
      </c>
      <c r="U44" s="114"/>
      <c r="V44" s="172"/>
      <c r="W44" s="149" t="str">
        <f>IF(W43="","",VLOOKUP(W43,シフト記号表!$C$6:$L$47,10,FALSE))</f>
        <v/>
      </c>
      <c r="X44" s="150" t="str">
        <f>IF(X43="","",VLOOKUP(X43,シフト記号表!$C$6:$L$47,10,FALSE))</f>
        <v/>
      </c>
      <c r="Y44" s="150" t="str">
        <f>IF(Y43="","",VLOOKUP(Y43,シフト記号表!$C$6:$L$47,10,FALSE))</f>
        <v/>
      </c>
      <c r="Z44" s="150" t="str">
        <f>IF(Z43="","",VLOOKUP(Z43,シフト記号表!$C$6:$L$47,10,FALSE))</f>
        <v/>
      </c>
      <c r="AA44" s="150" t="str">
        <f>IF(AA43="","",VLOOKUP(AA43,シフト記号表!$C$6:$L$47,10,FALSE))</f>
        <v/>
      </c>
      <c r="AB44" s="150" t="str">
        <f>IF(AB43="","",VLOOKUP(AB43,シフト記号表!$C$6:$L$47,10,FALSE))</f>
        <v/>
      </c>
      <c r="AC44" s="151" t="str">
        <f>IF(AC43="","",VLOOKUP(AC43,シフト記号表!$C$6:$L$47,10,FALSE))</f>
        <v/>
      </c>
      <c r="AD44" s="149" t="str">
        <f>IF(AD43="","",VLOOKUP(AD43,シフト記号表!$C$6:$L$47,10,FALSE))</f>
        <v/>
      </c>
      <c r="AE44" s="150" t="str">
        <f>IF(AE43="","",VLOOKUP(AE43,シフト記号表!$C$6:$L$47,10,FALSE))</f>
        <v/>
      </c>
      <c r="AF44" s="150" t="str">
        <f>IF(AF43="","",VLOOKUP(AF43,シフト記号表!$C$6:$L$47,10,FALSE))</f>
        <v/>
      </c>
      <c r="AG44" s="150" t="str">
        <f>IF(AG43="","",VLOOKUP(AG43,シフト記号表!$C$6:$L$47,10,FALSE))</f>
        <v/>
      </c>
      <c r="AH44" s="150" t="str">
        <f>IF(AH43="","",VLOOKUP(AH43,シフト記号表!$C$6:$L$47,10,FALSE))</f>
        <v/>
      </c>
      <c r="AI44" s="150" t="str">
        <f>IF(AI43="","",VLOOKUP(AI43,シフト記号表!$C$6:$L$47,10,FALSE))</f>
        <v/>
      </c>
      <c r="AJ44" s="151" t="str">
        <f>IF(AJ43="","",VLOOKUP(AJ43,シフト記号表!$C$6:$L$47,10,FALSE))</f>
        <v/>
      </c>
      <c r="AK44" s="149" t="str">
        <f>IF(AK43="","",VLOOKUP(AK43,シフト記号表!$C$6:$L$47,10,FALSE))</f>
        <v/>
      </c>
      <c r="AL44" s="150" t="str">
        <f>IF(AL43="","",VLOOKUP(AL43,シフト記号表!$C$6:$L$47,10,FALSE))</f>
        <v/>
      </c>
      <c r="AM44" s="150" t="str">
        <f>IF(AM43="","",VLOOKUP(AM43,シフト記号表!$C$6:$L$47,10,FALSE))</f>
        <v/>
      </c>
      <c r="AN44" s="150" t="str">
        <f>IF(AN43="","",VLOOKUP(AN43,シフト記号表!$C$6:$L$47,10,FALSE))</f>
        <v/>
      </c>
      <c r="AO44" s="150" t="str">
        <f>IF(AO43="","",VLOOKUP(AO43,シフト記号表!$C$6:$L$47,10,FALSE))</f>
        <v/>
      </c>
      <c r="AP44" s="150" t="str">
        <f>IF(AP43="","",VLOOKUP(AP43,シフト記号表!$C$6:$L$47,10,FALSE))</f>
        <v/>
      </c>
      <c r="AQ44" s="151" t="str">
        <f>IF(AQ43="","",VLOOKUP(AQ43,シフト記号表!$C$6:$L$47,10,FALSE))</f>
        <v/>
      </c>
      <c r="AR44" s="149" t="str">
        <f>IF(AR43="","",VLOOKUP(AR43,シフト記号表!$C$6:$L$47,10,FALSE))</f>
        <v/>
      </c>
      <c r="AS44" s="150" t="str">
        <f>IF(AS43="","",VLOOKUP(AS43,シフト記号表!$C$6:$L$47,10,FALSE))</f>
        <v/>
      </c>
      <c r="AT44" s="150" t="str">
        <f>IF(AT43="","",VLOOKUP(AT43,シフト記号表!$C$6:$L$47,10,FALSE))</f>
        <v/>
      </c>
      <c r="AU44" s="150" t="str">
        <f>IF(AU43="","",VLOOKUP(AU43,シフト記号表!$C$6:$L$47,10,FALSE))</f>
        <v/>
      </c>
      <c r="AV44" s="150" t="str">
        <f>IF(AV43="","",VLOOKUP(AV43,シフト記号表!$C$6:$L$47,10,FALSE))</f>
        <v/>
      </c>
      <c r="AW44" s="150" t="str">
        <f>IF(AW43="","",VLOOKUP(AW43,シフト記号表!$C$6:$L$47,10,FALSE))</f>
        <v/>
      </c>
      <c r="AX44" s="151" t="str">
        <f>IF(AX43="","",VLOOKUP(AX43,シフト記号表!$C$6:$L$47,10,FALSE))</f>
        <v/>
      </c>
      <c r="AY44" s="149" t="str">
        <f>IF(AY43="","",VLOOKUP(AY43,シフト記号表!$C$6:$L$47,10,FALSE))</f>
        <v/>
      </c>
      <c r="AZ44" s="150" t="str">
        <f>IF(AZ43="","",VLOOKUP(AZ43,シフト記号表!$C$6:$L$47,10,FALSE))</f>
        <v/>
      </c>
      <c r="BA44" s="150" t="str">
        <f>IF(BA43="","",VLOOKUP(BA43,シフト記号表!$C$6:$L$47,10,FALSE))</f>
        <v/>
      </c>
      <c r="BB44" s="335">
        <f>IF($BE$3="４週",SUM(W44:AX44),IF($BE$3="暦月",SUM(W44:BA44),""))</f>
        <v>0</v>
      </c>
      <c r="BC44" s="336"/>
      <c r="BD44" s="337">
        <f>IF($BE$3="４週",BB44/4,IF($BE$3="暦月",(BB44/($BE$8/7)),""))</f>
        <v>0</v>
      </c>
      <c r="BE44" s="336"/>
      <c r="BF44" s="332"/>
      <c r="BG44" s="333"/>
      <c r="BH44" s="333"/>
      <c r="BI44" s="333"/>
      <c r="BJ44" s="334"/>
    </row>
    <row r="45" spans="2:62" ht="20.25" customHeight="1">
      <c r="B45" s="379">
        <f>B43+1</f>
        <v>16</v>
      </c>
      <c r="C45" s="259"/>
      <c r="D45" s="260"/>
      <c r="E45" s="139"/>
      <c r="F45" s="140"/>
      <c r="G45" s="139"/>
      <c r="H45" s="140"/>
      <c r="I45" s="321"/>
      <c r="J45" s="322"/>
      <c r="K45" s="325"/>
      <c r="L45" s="326"/>
      <c r="M45" s="326"/>
      <c r="N45" s="260"/>
      <c r="O45" s="355"/>
      <c r="P45" s="356"/>
      <c r="Q45" s="356"/>
      <c r="R45" s="356"/>
      <c r="S45" s="357"/>
      <c r="T45" s="170" t="s">
        <v>18</v>
      </c>
      <c r="U45" s="112"/>
      <c r="V45" s="113"/>
      <c r="W45" s="99"/>
      <c r="X45" s="100"/>
      <c r="Y45" s="100"/>
      <c r="Z45" s="100"/>
      <c r="AA45" s="100"/>
      <c r="AB45" s="100"/>
      <c r="AC45" s="101"/>
      <c r="AD45" s="99"/>
      <c r="AE45" s="100"/>
      <c r="AF45" s="100"/>
      <c r="AG45" s="100"/>
      <c r="AH45" s="100"/>
      <c r="AI45" s="100"/>
      <c r="AJ45" s="101"/>
      <c r="AK45" s="99"/>
      <c r="AL45" s="100"/>
      <c r="AM45" s="100"/>
      <c r="AN45" s="100"/>
      <c r="AO45" s="100"/>
      <c r="AP45" s="100"/>
      <c r="AQ45" s="101"/>
      <c r="AR45" s="99"/>
      <c r="AS45" s="100"/>
      <c r="AT45" s="100"/>
      <c r="AU45" s="100"/>
      <c r="AV45" s="100"/>
      <c r="AW45" s="100"/>
      <c r="AX45" s="101"/>
      <c r="AY45" s="99"/>
      <c r="AZ45" s="100"/>
      <c r="BA45" s="102"/>
      <c r="BB45" s="317"/>
      <c r="BC45" s="318"/>
      <c r="BD45" s="319"/>
      <c r="BE45" s="320"/>
      <c r="BF45" s="329"/>
      <c r="BG45" s="330"/>
      <c r="BH45" s="330"/>
      <c r="BI45" s="330"/>
      <c r="BJ45" s="331"/>
    </row>
    <row r="46" spans="2:62" ht="20.25" customHeight="1">
      <c r="B46" s="380"/>
      <c r="C46" s="261"/>
      <c r="D46" s="262"/>
      <c r="E46" s="139"/>
      <c r="F46" s="140">
        <f>C45</f>
        <v>0</v>
      </c>
      <c r="G46" s="139"/>
      <c r="H46" s="140">
        <f>I45</f>
        <v>0</v>
      </c>
      <c r="I46" s="323"/>
      <c r="J46" s="324"/>
      <c r="K46" s="327"/>
      <c r="L46" s="328"/>
      <c r="M46" s="328"/>
      <c r="N46" s="262"/>
      <c r="O46" s="355"/>
      <c r="P46" s="356"/>
      <c r="Q46" s="356"/>
      <c r="R46" s="356"/>
      <c r="S46" s="357"/>
      <c r="T46" s="171" t="s">
        <v>134</v>
      </c>
      <c r="U46" s="114"/>
      <c r="V46" s="172"/>
      <c r="W46" s="149" t="str">
        <f>IF(W45="","",VLOOKUP(W45,シフト記号表!$C$6:$L$47,10,FALSE))</f>
        <v/>
      </c>
      <c r="X46" s="150" t="str">
        <f>IF(X45="","",VLOOKUP(X45,シフト記号表!$C$6:$L$47,10,FALSE))</f>
        <v/>
      </c>
      <c r="Y46" s="150" t="str">
        <f>IF(Y45="","",VLOOKUP(Y45,シフト記号表!$C$6:$L$47,10,FALSE))</f>
        <v/>
      </c>
      <c r="Z46" s="150" t="str">
        <f>IF(Z45="","",VLOOKUP(Z45,シフト記号表!$C$6:$L$47,10,FALSE))</f>
        <v/>
      </c>
      <c r="AA46" s="150" t="str">
        <f>IF(AA45="","",VLOOKUP(AA45,シフト記号表!$C$6:$L$47,10,FALSE))</f>
        <v/>
      </c>
      <c r="AB46" s="150" t="str">
        <f>IF(AB45="","",VLOOKUP(AB45,シフト記号表!$C$6:$L$47,10,FALSE))</f>
        <v/>
      </c>
      <c r="AC46" s="151" t="str">
        <f>IF(AC45="","",VLOOKUP(AC45,シフト記号表!$C$6:$L$47,10,FALSE))</f>
        <v/>
      </c>
      <c r="AD46" s="149" t="str">
        <f>IF(AD45="","",VLOOKUP(AD45,シフト記号表!$C$6:$L$47,10,FALSE))</f>
        <v/>
      </c>
      <c r="AE46" s="150" t="str">
        <f>IF(AE45="","",VLOOKUP(AE45,シフト記号表!$C$6:$L$47,10,FALSE))</f>
        <v/>
      </c>
      <c r="AF46" s="150" t="str">
        <f>IF(AF45="","",VLOOKUP(AF45,シフト記号表!$C$6:$L$47,10,FALSE))</f>
        <v/>
      </c>
      <c r="AG46" s="150" t="str">
        <f>IF(AG45="","",VLOOKUP(AG45,シフト記号表!$C$6:$L$47,10,FALSE))</f>
        <v/>
      </c>
      <c r="AH46" s="150" t="str">
        <f>IF(AH45="","",VLOOKUP(AH45,シフト記号表!$C$6:$L$47,10,FALSE))</f>
        <v/>
      </c>
      <c r="AI46" s="150" t="str">
        <f>IF(AI45="","",VLOOKUP(AI45,シフト記号表!$C$6:$L$47,10,FALSE))</f>
        <v/>
      </c>
      <c r="AJ46" s="151" t="str">
        <f>IF(AJ45="","",VLOOKUP(AJ45,シフト記号表!$C$6:$L$47,10,FALSE))</f>
        <v/>
      </c>
      <c r="AK46" s="149" t="str">
        <f>IF(AK45="","",VLOOKUP(AK45,シフト記号表!$C$6:$L$47,10,FALSE))</f>
        <v/>
      </c>
      <c r="AL46" s="150" t="str">
        <f>IF(AL45="","",VLOOKUP(AL45,シフト記号表!$C$6:$L$47,10,FALSE))</f>
        <v/>
      </c>
      <c r="AM46" s="150" t="str">
        <f>IF(AM45="","",VLOOKUP(AM45,シフト記号表!$C$6:$L$47,10,FALSE))</f>
        <v/>
      </c>
      <c r="AN46" s="150" t="str">
        <f>IF(AN45="","",VLOOKUP(AN45,シフト記号表!$C$6:$L$47,10,FALSE))</f>
        <v/>
      </c>
      <c r="AO46" s="150" t="str">
        <f>IF(AO45="","",VLOOKUP(AO45,シフト記号表!$C$6:$L$47,10,FALSE))</f>
        <v/>
      </c>
      <c r="AP46" s="150" t="str">
        <f>IF(AP45="","",VLOOKUP(AP45,シフト記号表!$C$6:$L$47,10,FALSE))</f>
        <v/>
      </c>
      <c r="AQ46" s="151" t="str">
        <f>IF(AQ45="","",VLOOKUP(AQ45,シフト記号表!$C$6:$L$47,10,FALSE))</f>
        <v/>
      </c>
      <c r="AR46" s="149" t="str">
        <f>IF(AR45="","",VLOOKUP(AR45,シフト記号表!$C$6:$L$47,10,FALSE))</f>
        <v/>
      </c>
      <c r="AS46" s="150" t="str">
        <f>IF(AS45="","",VLOOKUP(AS45,シフト記号表!$C$6:$L$47,10,FALSE))</f>
        <v/>
      </c>
      <c r="AT46" s="150" t="str">
        <f>IF(AT45="","",VLOOKUP(AT45,シフト記号表!$C$6:$L$47,10,FALSE))</f>
        <v/>
      </c>
      <c r="AU46" s="150" t="str">
        <f>IF(AU45="","",VLOOKUP(AU45,シフト記号表!$C$6:$L$47,10,FALSE))</f>
        <v/>
      </c>
      <c r="AV46" s="150" t="str">
        <f>IF(AV45="","",VLOOKUP(AV45,シフト記号表!$C$6:$L$47,10,FALSE))</f>
        <v/>
      </c>
      <c r="AW46" s="150" t="str">
        <f>IF(AW45="","",VLOOKUP(AW45,シフト記号表!$C$6:$L$47,10,FALSE))</f>
        <v/>
      </c>
      <c r="AX46" s="151" t="str">
        <f>IF(AX45="","",VLOOKUP(AX45,シフト記号表!$C$6:$L$47,10,FALSE))</f>
        <v/>
      </c>
      <c r="AY46" s="149" t="str">
        <f>IF(AY45="","",VLOOKUP(AY45,シフト記号表!$C$6:$L$47,10,FALSE))</f>
        <v/>
      </c>
      <c r="AZ46" s="150" t="str">
        <f>IF(AZ45="","",VLOOKUP(AZ45,シフト記号表!$C$6:$L$47,10,FALSE))</f>
        <v/>
      </c>
      <c r="BA46" s="150" t="str">
        <f>IF(BA45="","",VLOOKUP(BA45,シフト記号表!$C$6:$L$47,10,FALSE))</f>
        <v/>
      </c>
      <c r="BB46" s="335">
        <f>IF($BE$3="４週",SUM(W46:AX46),IF($BE$3="暦月",SUM(W46:BA46),""))</f>
        <v>0</v>
      </c>
      <c r="BC46" s="336"/>
      <c r="BD46" s="337">
        <f>IF($BE$3="４週",BB46/4,IF($BE$3="暦月",(BB46/($BE$8/7)),""))</f>
        <v>0</v>
      </c>
      <c r="BE46" s="336"/>
      <c r="BF46" s="332"/>
      <c r="BG46" s="333"/>
      <c r="BH46" s="333"/>
      <c r="BI46" s="333"/>
      <c r="BJ46" s="334"/>
    </row>
    <row r="47" spans="2:62" ht="20.25" customHeight="1">
      <c r="B47" s="379">
        <f>B45+1</f>
        <v>17</v>
      </c>
      <c r="C47" s="259"/>
      <c r="D47" s="260"/>
      <c r="E47" s="139"/>
      <c r="F47" s="140"/>
      <c r="G47" s="139"/>
      <c r="H47" s="140"/>
      <c r="I47" s="321"/>
      <c r="J47" s="322"/>
      <c r="K47" s="325"/>
      <c r="L47" s="326"/>
      <c r="M47" s="326"/>
      <c r="N47" s="260"/>
      <c r="O47" s="355"/>
      <c r="P47" s="356"/>
      <c r="Q47" s="356"/>
      <c r="R47" s="356"/>
      <c r="S47" s="357"/>
      <c r="T47" s="170" t="s">
        <v>18</v>
      </c>
      <c r="U47" s="112"/>
      <c r="V47" s="113"/>
      <c r="W47" s="99"/>
      <c r="X47" s="100"/>
      <c r="Y47" s="100"/>
      <c r="Z47" s="100"/>
      <c r="AA47" s="100"/>
      <c r="AB47" s="100"/>
      <c r="AC47" s="101"/>
      <c r="AD47" s="99"/>
      <c r="AE47" s="100"/>
      <c r="AF47" s="100"/>
      <c r="AG47" s="100"/>
      <c r="AH47" s="100"/>
      <c r="AI47" s="100"/>
      <c r="AJ47" s="101"/>
      <c r="AK47" s="99"/>
      <c r="AL47" s="100"/>
      <c r="AM47" s="100"/>
      <c r="AN47" s="100"/>
      <c r="AO47" s="100"/>
      <c r="AP47" s="100"/>
      <c r="AQ47" s="101"/>
      <c r="AR47" s="99"/>
      <c r="AS47" s="100"/>
      <c r="AT47" s="100"/>
      <c r="AU47" s="100"/>
      <c r="AV47" s="100"/>
      <c r="AW47" s="100"/>
      <c r="AX47" s="101"/>
      <c r="AY47" s="99"/>
      <c r="AZ47" s="100"/>
      <c r="BA47" s="102"/>
      <c r="BB47" s="317"/>
      <c r="BC47" s="318"/>
      <c r="BD47" s="319"/>
      <c r="BE47" s="320"/>
      <c r="BF47" s="329"/>
      <c r="BG47" s="330"/>
      <c r="BH47" s="330"/>
      <c r="BI47" s="330"/>
      <c r="BJ47" s="331"/>
    </row>
    <row r="48" spans="2:62" ht="20.25" customHeight="1">
      <c r="B48" s="380"/>
      <c r="C48" s="261"/>
      <c r="D48" s="262"/>
      <c r="E48" s="139"/>
      <c r="F48" s="140">
        <f>C47</f>
        <v>0</v>
      </c>
      <c r="G48" s="139"/>
      <c r="H48" s="140">
        <f>I47</f>
        <v>0</v>
      </c>
      <c r="I48" s="323"/>
      <c r="J48" s="324"/>
      <c r="K48" s="327"/>
      <c r="L48" s="328"/>
      <c r="M48" s="328"/>
      <c r="N48" s="262"/>
      <c r="O48" s="355"/>
      <c r="P48" s="356"/>
      <c r="Q48" s="356"/>
      <c r="R48" s="356"/>
      <c r="S48" s="357"/>
      <c r="T48" s="171" t="s">
        <v>134</v>
      </c>
      <c r="U48" s="114"/>
      <c r="V48" s="172"/>
      <c r="W48" s="149" t="str">
        <f>IF(W47="","",VLOOKUP(W47,シフト記号表!$C$6:$L$47,10,FALSE))</f>
        <v/>
      </c>
      <c r="X48" s="150" t="str">
        <f>IF(X47="","",VLOOKUP(X47,シフト記号表!$C$6:$L$47,10,FALSE))</f>
        <v/>
      </c>
      <c r="Y48" s="150" t="str">
        <f>IF(Y47="","",VLOOKUP(Y47,シフト記号表!$C$6:$L$47,10,FALSE))</f>
        <v/>
      </c>
      <c r="Z48" s="150" t="str">
        <f>IF(Z47="","",VLOOKUP(Z47,シフト記号表!$C$6:$L$47,10,FALSE))</f>
        <v/>
      </c>
      <c r="AA48" s="150" t="str">
        <f>IF(AA47="","",VLOOKUP(AA47,シフト記号表!$C$6:$L$47,10,FALSE))</f>
        <v/>
      </c>
      <c r="AB48" s="150" t="str">
        <f>IF(AB47="","",VLOOKUP(AB47,シフト記号表!$C$6:$L$47,10,FALSE))</f>
        <v/>
      </c>
      <c r="AC48" s="151" t="str">
        <f>IF(AC47="","",VLOOKUP(AC47,シフト記号表!$C$6:$L$47,10,FALSE))</f>
        <v/>
      </c>
      <c r="AD48" s="149" t="str">
        <f>IF(AD47="","",VLOOKUP(AD47,シフト記号表!$C$6:$L$47,10,FALSE))</f>
        <v/>
      </c>
      <c r="AE48" s="150" t="str">
        <f>IF(AE47="","",VLOOKUP(AE47,シフト記号表!$C$6:$L$47,10,FALSE))</f>
        <v/>
      </c>
      <c r="AF48" s="150" t="str">
        <f>IF(AF47="","",VLOOKUP(AF47,シフト記号表!$C$6:$L$47,10,FALSE))</f>
        <v/>
      </c>
      <c r="AG48" s="150" t="str">
        <f>IF(AG47="","",VLOOKUP(AG47,シフト記号表!$C$6:$L$47,10,FALSE))</f>
        <v/>
      </c>
      <c r="AH48" s="150" t="str">
        <f>IF(AH47="","",VLOOKUP(AH47,シフト記号表!$C$6:$L$47,10,FALSE))</f>
        <v/>
      </c>
      <c r="AI48" s="150" t="str">
        <f>IF(AI47="","",VLOOKUP(AI47,シフト記号表!$C$6:$L$47,10,FALSE))</f>
        <v/>
      </c>
      <c r="AJ48" s="151" t="str">
        <f>IF(AJ47="","",VLOOKUP(AJ47,シフト記号表!$C$6:$L$47,10,FALSE))</f>
        <v/>
      </c>
      <c r="AK48" s="149" t="str">
        <f>IF(AK47="","",VLOOKUP(AK47,シフト記号表!$C$6:$L$47,10,FALSE))</f>
        <v/>
      </c>
      <c r="AL48" s="150" t="str">
        <f>IF(AL47="","",VLOOKUP(AL47,シフト記号表!$C$6:$L$47,10,FALSE))</f>
        <v/>
      </c>
      <c r="AM48" s="150" t="str">
        <f>IF(AM47="","",VLOOKUP(AM47,シフト記号表!$C$6:$L$47,10,FALSE))</f>
        <v/>
      </c>
      <c r="AN48" s="150" t="str">
        <f>IF(AN47="","",VLOOKUP(AN47,シフト記号表!$C$6:$L$47,10,FALSE))</f>
        <v/>
      </c>
      <c r="AO48" s="150" t="str">
        <f>IF(AO47="","",VLOOKUP(AO47,シフト記号表!$C$6:$L$47,10,FALSE))</f>
        <v/>
      </c>
      <c r="AP48" s="150" t="str">
        <f>IF(AP47="","",VLOOKUP(AP47,シフト記号表!$C$6:$L$47,10,FALSE))</f>
        <v/>
      </c>
      <c r="AQ48" s="151" t="str">
        <f>IF(AQ47="","",VLOOKUP(AQ47,シフト記号表!$C$6:$L$47,10,FALSE))</f>
        <v/>
      </c>
      <c r="AR48" s="149" t="str">
        <f>IF(AR47="","",VLOOKUP(AR47,シフト記号表!$C$6:$L$47,10,FALSE))</f>
        <v/>
      </c>
      <c r="AS48" s="150" t="str">
        <f>IF(AS47="","",VLOOKUP(AS47,シフト記号表!$C$6:$L$47,10,FALSE))</f>
        <v/>
      </c>
      <c r="AT48" s="150" t="str">
        <f>IF(AT47="","",VLOOKUP(AT47,シフト記号表!$C$6:$L$47,10,FALSE))</f>
        <v/>
      </c>
      <c r="AU48" s="150" t="str">
        <f>IF(AU47="","",VLOOKUP(AU47,シフト記号表!$C$6:$L$47,10,FALSE))</f>
        <v/>
      </c>
      <c r="AV48" s="150" t="str">
        <f>IF(AV47="","",VLOOKUP(AV47,シフト記号表!$C$6:$L$47,10,FALSE))</f>
        <v/>
      </c>
      <c r="AW48" s="150" t="str">
        <f>IF(AW47="","",VLOOKUP(AW47,シフト記号表!$C$6:$L$47,10,FALSE))</f>
        <v/>
      </c>
      <c r="AX48" s="151" t="str">
        <f>IF(AX47="","",VLOOKUP(AX47,シフト記号表!$C$6:$L$47,10,FALSE))</f>
        <v/>
      </c>
      <c r="AY48" s="149" t="str">
        <f>IF(AY47="","",VLOOKUP(AY47,シフト記号表!$C$6:$L$47,10,FALSE))</f>
        <v/>
      </c>
      <c r="AZ48" s="150" t="str">
        <f>IF(AZ47="","",VLOOKUP(AZ47,シフト記号表!$C$6:$L$47,10,FALSE))</f>
        <v/>
      </c>
      <c r="BA48" s="150" t="str">
        <f>IF(BA47="","",VLOOKUP(BA47,シフト記号表!$C$6:$L$47,10,FALSE))</f>
        <v/>
      </c>
      <c r="BB48" s="335">
        <f>IF($BE$3="４週",SUM(W48:AX48),IF($BE$3="暦月",SUM(W48:BA48),""))</f>
        <v>0</v>
      </c>
      <c r="BC48" s="336"/>
      <c r="BD48" s="337">
        <f>IF($BE$3="４週",BB48/4,IF($BE$3="暦月",(BB48/($BE$8/7)),""))</f>
        <v>0</v>
      </c>
      <c r="BE48" s="336"/>
      <c r="BF48" s="332"/>
      <c r="BG48" s="333"/>
      <c r="BH48" s="333"/>
      <c r="BI48" s="333"/>
      <c r="BJ48" s="334"/>
    </row>
    <row r="49" spans="2:62" ht="20.25" customHeight="1">
      <c r="B49" s="379">
        <f>B47+1</f>
        <v>18</v>
      </c>
      <c r="C49" s="259"/>
      <c r="D49" s="260"/>
      <c r="E49" s="139"/>
      <c r="F49" s="140"/>
      <c r="G49" s="139"/>
      <c r="H49" s="140"/>
      <c r="I49" s="321"/>
      <c r="J49" s="322"/>
      <c r="K49" s="325"/>
      <c r="L49" s="326"/>
      <c r="M49" s="326"/>
      <c r="N49" s="260"/>
      <c r="O49" s="355"/>
      <c r="P49" s="356"/>
      <c r="Q49" s="356"/>
      <c r="R49" s="356"/>
      <c r="S49" s="357"/>
      <c r="T49" s="170" t="s">
        <v>18</v>
      </c>
      <c r="U49" s="112"/>
      <c r="V49" s="113"/>
      <c r="W49" s="99"/>
      <c r="X49" s="100"/>
      <c r="Y49" s="100"/>
      <c r="Z49" s="100"/>
      <c r="AA49" s="100"/>
      <c r="AB49" s="100"/>
      <c r="AC49" s="101"/>
      <c r="AD49" s="99"/>
      <c r="AE49" s="100"/>
      <c r="AF49" s="100"/>
      <c r="AG49" s="100"/>
      <c r="AH49" s="100"/>
      <c r="AI49" s="100"/>
      <c r="AJ49" s="101"/>
      <c r="AK49" s="99"/>
      <c r="AL49" s="100"/>
      <c r="AM49" s="100"/>
      <c r="AN49" s="100"/>
      <c r="AO49" s="100"/>
      <c r="AP49" s="100"/>
      <c r="AQ49" s="101"/>
      <c r="AR49" s="99"/>
      <c r="AS49" s="100"/>
      <c r="AT49" s="100"/>
      <c r="AU49" s="100"/>
      <c r="AV49" s="100"/>
      <c r="AW49" s="100"/>
      <c r="AX49" s="101"/>
      <c r="AY49" s="99"/>
      <c r="AZ49" s="100"/>
      <c r="BA49" s="102"/>
      <c r="BB49" s="317"/>
      <c r="BC49" s="318"/>
      <c r="BD49" s="319"/>
      <c r="BE49" s="320"/>
      <c r="BF49" s="329"/>
      <c r="BG49" s="330"/>
      <c r="BH49" s="330"/>
      <c r="BI49" s="330"/>
      <c r="BJ49" s="331"/>
    </row>
    <row r="50" spans="2:62" ht="20.25" customHeight="1">
      <c r="B50" s="380"/>
      <c r="C50" s="261"/>
      <c r="D50" s="262"/>
      <c r="E50" s="139"/>
      <c r="F50" s="140">
        <f>C49</f>
        <v>0</v>
      </c>
      <c r="G50" s="139"/>
      <c r="H50" s="140">
        <f>I49</f>
        <v>0</v>
      </c>
      <c r="I50" s="323"/>
      <c r="J50" s="324"/>
      <c r="K50" s="327"/>
      <c r="L50" s="328"/>
      <c r="M50" s="328"/>
      <c r="N50" s="262"/>
      <c r="O50" s="355"/>
      <c r="P50" s="356"/>
      <c r="Q50" s="356"/>
      <c r="R50" s="356"/>
      <c r="S50" s="357"/>
      <c r="T50" s="171" t="s">
        <v>134</v>
      </c>
      <c r="U50" s="114"/>
      <c r="V50" s="172"/>
      <c r="W50" s="149" t="str">
        <f>IF(W49="","",VLOOKUP(W49,シフト記号表!$C$6:$L$47,10,FALSE))</f>
        <v/>
      </c>
      <c r="X50" s="150" t="str">
        <f>IF(X49="","",VLOOKUP(X49,シフト記号表!$C$6:$L$47,10,FALSE))</f>
        <v/>
      </c>
      <c r="Y50" s="150" t="str">
        <f>IF(Y49="","",VLOOKUP(Y49,シフト記号表!$C$6:$L$47,10,FALSE))</f>
        <v/>
      </c>
      <c r="Z50" s="150" t="str">
        <f>IF(Z49="","",VLOOKUP(Z49,シフト記号表!$C$6:$L$47,10,FALSE))</f>
        <v/>
      </c>
      <c r="AA50" s="150" t="str">
        <f>IF(AA49="","",VLOOKUP(AA49,シフト記号表!$C$6:$L$47,10,FALSE))</f>
        <v/>
      </c>
      <c r="AB50" s="150" t="str">
        <f>IF(AB49="","",VLOOKUP(AB49,シフト記号表!$C$6:$L$47,10,FALSE))</f>
        <v/>
      </c>
      <c r="AC50" s="151" t="str">
        <f>IF(AC49="","",VLOOKUP(AC49,シフト記号表!$C$6:$L$47,10,FALSE))</f>
        <v/>
      </c>
      <c r="AD50" s="149" t="str">
        <f>IF(AD49="","",VLOOKUP(AD49,シフト記号表!$C$6:$L$47,10,FALSE))</f>
        <v/>
      </c>
      <c r="AE50" s="150" t="str">
        <f>IF(AE49="","",VLOOKUP(AE49,シフト記号表!$C$6:$L$47,10,FALSE))</f>
        <v/>
      </c>
      <c r="AF50" s="150" t="str">
        <f>IF(AF49="","",VLOOKUP(AF49,シフト記号表!$C$6:$L$47,10,FALSE))</f>
        <v/>
      </c>
      <c r="AG50" s="150" t="str">
        <f>IF(AG49="","",VLOOKUP(AG49,シフト記号表!$C$6:$L$47,10,FALSE))</f>
        <v/>
      </c>
      <c r="AH50" s="150" t="str">
        <f>IF(AH49="","",VLOOKUP(AH49,シフト記号表!$C$6:$L$47,10,FALSE))</f>
        <v/>
      </c>
      <c r="AI50" s="150" t="str">
        <f>IF(AI49="","",VLOOKUP(AI49,シフト記号表!$C$6:$L$47,10,FALSE))</f>
        <v/>
      </c>
      <c r="AJ50" s="151" t="str">
        <f>IF(AJ49="","",VLOOKUP(AJ49,シフト記号表!$C$6:$L$47,10,FALSE))</f>
        <v/>
      </c>
      <c r="AK50" s="149" t="str">
        <f>IF(AK49="","",VLOOKUP(AK49,シフト記号表!$C$6:$L$47,10,FALSE))</f>
        <v/>
      </c>
      <c r="AL50" s="150" t="str">
        <f>IF(AL49="","",VLOOKUP(AL49,シフト記号表!$C$6:$L$47,10,FALSE))</f>
        <v/>
      </c>
      <c r="AM50" s="150" t="str">
        <f>IF(AM49="","",VLOOKUP(AM49,シフト記号表!$C$6:$L$47,10,FALSE))</f>
        <v/>
      </c>
      <c r="AN50" s="150" t="str">
        <f>IF(AN49="","",VLOOKUP(AN49,シフト記号表!$C$6:$L$47,10,FALSE))</f>
        <v/>
      </c>
      <c r="AO50" s="150" t="str">
        <f>IF(AO49="","",VLOOKUP(AO49,シフト記号表!$C$6:$L$47,10,FALSE))</f>
        <v/>
      </c>
      <c r="AP50" s="150" t="str">
        <f>IF(AP49="","",VLOOKUP(AP49,シフト記号表!$C$6:$L$47,10,FALSE))</f>
        <v/>
      </c>
      <c r="AQ50" s="151" t="str">
        <f>IF(AQ49="","",VLOOKUP(AQ49,シフト記号表!$C$6:$L$47,10,FALSE))</f>
        <v/>
      </c>
      <c r="AR50" s="149" t="str">
        <f>IF(AR49="","",VLOOKUP(AR49,シフト記号表!$C$6:$L$47,10,FALSE))</f>
        <v/>
      </c>
      <c r="AS50" s="150" t="str">
        <f>IF(AS49="","",VLOOKUP(AS49,シフト記号表!$C$6:$L$47,10,FALSE))</f>
        <v/>
      </c>
      <c r="AT50" s="150" t="str">
        <f>IF(AT49="","",VLOOKUP(AT49,シフト記号表!$C$6:$L$47,10,FALSE))</f>
        <v/>
      </c>
      <c r="AU50" s="150" t="str">
        <f>IF(AU49="","",VLOOKUP(AU49,シフト記号表!$C$6:$L$47,10,FALSE))</f>
        <v/>
      </c>
      <c r="AV50" s="150" t="str">
        <f>IF(AV49="","",VLOOKUP(AV49,シフト記号表!$C$6:$L$47,10,FALSE))</f>
        <v/>
      </c>
      <c r="AW50" s="150" t="str">
        <f>IF(AW49="","",VLOOKUP(AW49,シフト記号表!$C$6:$L$47,10,FALSE))</f>
        <v/>
      </c>
      <c r="AX50" s="151" t="str">
        <f>IF(AX49="","",VLOOKUP(AX49,シフト記号表!$C$6:$L$47,10,FALSE))</f>
        <v/>
      </c>
      <c r="AY50" s="149" t="str">
        <f>IF(AY49="","",VLOOKUP(AY49,シフト記号表!$C$6:$L$47,10,FALSE))</f>
        <v/>
      </c>
      <c r="AZ50" s="150" t="str">
        <f>IF(AZ49="","",VLOOKUP(AZ49,シフト記号表!$C$6:$L$47,10,FALSE))</f>
        <v/>
      </c>
      <c r="BA50" s="150" t="str">
        <f>IF(BA49="","",VLOOKUP(BA49,シフト記号表!$C$6:$L$47,10,FALSE))</f>
        <v/>
      </c>
      <c r="BB50" s="335">
        <f>IF($BE$3="４週",SUM(W50:AX50),IF($BE$3="暦月",SUM(W50:BA50),""))</f>
        <v>0</v>
      </c>
      <c r="BC50" s="336"/>
      <c r="BD50" s="337">
        <f>IF($BE$3="４週",BB50/4,IF($BE$3="暦月",(BB50/($BE$8/7)),""))</f>
        <v>0</v>
      </c>
      <c r="BE50" s="336"/>
      <c r="BF50" s="332"/>
      <c r="BG50" s="333"/>
      <c r="BH50" s="333"/>
      <c r="BI50" s="333"/>
      <c r="BJ50" s="334"/>
    </row>
    <row r="51" spans="2:62" ht="20.25" customHeight="1">
      <c r="B51" s="379">
        <f>B49+1</f>
        <v>19</v>
      </c>
      <c r="C51" s="259"/>
      <c r="D51" s="260"/>
      <c r="E51" s="141"/>
      <c r="F51" s="142"/>
      <c r="G51" s="141"/>
      <c r="H51" s="142"/>
      <c r="I51" s="321"/>
      <c r="J51" s="322"/>
      <c r="K51" s="325"/>
      <c r="L51" s="326"/>
      <c r="M51" s="326"/>
      <c r="N51" s="260"/>
      <c r="O51" s="355"/>
      <c r="P51" s="356"/>
      <c r="Q51" s="356"/>
      <c r="R51" s="356"/>
      <c r="S51" s="357"/>
      <c r="T51" s="109" t="s">
        <v>18</v>
      </c>
      <c r="U51" s="110"/>
      <c r="V51" s="111"/>
      <c r="W51" s="99"/>
      <c r="X51" s="100"/>
      <c r="Y51" s="100"/>
      <c r="Z51" s="100"/>
      <c r="AA51" s="100"/>
      <c r="AB51" s="100"/>
      <c r="AC51" s="101"/>
      <c r="AD51" s="99"/>
      <c r="AE51" s="100"/>
      <c r="AF51" s="100"/>
      <c r="AG51" s="100"/>
      <c r="AH51" s="100"/>
      <c r="AI51" s="100"/>
      <c r="AJ51" s="101"/>
      <c r="AK51" s="99"/>
      <c r="AL51" s="100"/>
      <c r="AM51" s="100"/>
      <c r="AN51" s="100"/>
      <c r="AO51" s="100"/>
      <c r="AP51" s="100"/>
      <c r="AQ51" s="101"/>
      <c r="AR51" s="99"/>
      <c r="AS51" s="100"/>
      <c r="AT51" s="100"/>
      <c r="AU51" s="100"/>
      <c r="AV51" s="100"/>
      <c r="AW51" s="100"/>
      <c r="AX51" s="101"/>
      <c r="AY51" s="99"/>
      <c r="AZ51" s="100"/>
      <c r="BA51" s="102"/>
      <c r="BB51" s="317"/>
      <c r="BC51" s="318"/>
      <c r="BD51" s="319"/>
      <c r="BE51" s="320"/>
      <c r="BF51" s="329"/>
      <c r="BG51" s="330"/>
      <c r="BH51" s="330"/>
      <c r="BI51" s="330"/>
      <c r="BJ51" s="331"/>
    </row>
    <row r="52" spans="2:62" ht="20.25" customHeight="1">
      <c r="B52" s="380"/>
      <c r="C52" s="261"/>
      <c r="D52" s="262"/>
      <c r="E52" s="139"/>
      <c r="F52" s="140">
        <f>C51</f>
        <v>0</v>
      </c>
      <c r="G52" s="139"/>
      <c r="H52" s="140">
        <f>I51</f>
        <v>0</v>
      </c>
      <c r="I52" s="323"/>
      <c r="J52" s="324"/>
      <c r="K52" s="327"/>
      <c r="L52" s="328"/>
      <c r="M52" s="328"/>
      <c r="N52" s="262"/>
      <c r="O52" s="355"/>
      <c r="P52" s="356"/>
      <c r="Q52" s="356"/>
      <c r="R52" s="356"/>
      <c r="S52" s="357"/>
      <c r="T52" s="171" t="s">
        <v>134</v>
      </c>
      <c r="U52" s="107"/>
      <c r="V52" s="108"/>
      <c r="W52" s="149" t="str">
        <f>IF(W51="","",VLOOKUP(W51,シフト記号表!$C$6:$L$47,10,FALSE))</f>
        <v/>
      </c>
      <c r="X52" s="150" t="str">
        <f>IF(X51="","",VLOOKUP(X51,シフト記号表!$C$6:$L$47,10,FALSE))</f>
        <v/>
      </c>
      <c r="Y52" s="150" t="str">
        <f>IF(Y51="","",VLOOKUP(Y51,シフト記号表!$C$6:$L$47,10,FALSE))</f>
        <v/>
      </c>
      <c r="Z52" s="150" t="str">
        <f>IF(Z51="","",VLOOKUP(Z51,シフト記号表!$C$6:$L$47,10,FALSE))</f>
        <v/>
      </c>
      <c r="AA52" s="150" t="str">
        <f>IF(AA51="","",VLOOKUP(AA51,シフト記号表!$C$6:$L$47,10,FALSE))</f>
        <v/>
      </c>
      <c r="AB52" s="150" t="str">
        <f>IF(AB51="","",VLOOKUP(AB51,シフト記号表!$C$6:$L$47,10,FALSE))</f>
        <v/>
      </c>
      <c r="AC52" s="151" t="str">
        <f>IF(AC51="","",VLOOKUP(AC51,シフト記号表!$C$6:$L$47,10,FALSE))</f>
        <v/>
      </c>
      <c r="AD52" s="149" t="str">
        <f>IF(AD51="","",VLOOKUP(AD51,シフト記号表!$C$6:$L$47,10,FALSE))</f>
        <v/>
      </c>
      <c r="AE52" s="150" t="str">
        <f>IF(AE51="","",VLOOKUP(AE51,シフト記号表!$C$6:$L$47,10,FALSE))</f>
        <v/>
      </c>
      <c r="AF52" s="150" t="str">
        <f>IF(AF51="","",VLOOKUP(AF51,シフト記号表!$C$6:$L$47,10,FALSE))</f>
        <v/>
      </c>
      <c r="AG52" s="150" t="str">
        <f>IF(AG51="","",VLOOKUP(AG51,シフト記号表!$C$6:$L$47,10,FALSE))</f>
        <v/>
      </c>
      <c r="AH52" s="150" t="str">
        <f>IF(AH51="","",VLOOKUP(AH51,シフト記号表!$C$6:$L$47,10,FALSE))</f>
        <v/>
      </c>
      <c r="AI52" s="150" t="str">
        <f>IF(AI51="","",VLOOKUP(AI51,シフト記号表!$C$6:$L$47,10,FALSE))</f>
        <v/>
      </c>
      <c r="AJ52" s="151" t="str">
        <f>IF(AJ51="","",VLOOKUP(AJ51,シフト記号表!$C$6:$L$47,10,FALSE))</f>
        <v/>
      </c>
      <c r="AK52" s="149" t="str">
        <f>IF(AK51="","",VLOOKUP(AK51,シフト記号表!$C$6:$L$47,10,FALSE))</f>
        <v/>
      </c>
      <c r="AL52" s="150" t="str">
        <f>IF(AL51="","",VLOOKUP(AL51,シフト記号表!$C$6:$L$47,10,FALSE))</f>
        <v/>
      </c>
      <c r="AM52" s="150" t="str">
        <f>IF(AM51="","",VLOOKUP(AM51,シフト記号表!$C$6:$L$47,10,FALSE))</f>
        <v/>
      </c>
      <c r="AN52" s="150" t="str">
        <f>IF(AN51="","",VLOOKUP(AN51,シフト記号表!$C$6:$L$47,10,FALSE))</f>
        <v/>
      </c>
      <c r="AO52" s="150" t="str">
        <f>IF(AO51="","",VLOOKUP(AO51,シフト記号表!$C$6:$L$47,10,FALSE))</f>
        <v/>
      </c>
      <c r="AP52" s="150" t="str">
        <f>IF(AP51="","",VLOOKUP(AP51,シフト記号表!$C$6:$L$47,10,FALSE))</f>
        <v/>
      </c>
      <c r="AQ52" s="151" t="str">
        <f>IF(AQ51="","",VLOOKUP(AQ51,シフト記号表!$C$6:$L$47,10,FALSE))</f>
        <v/>
      </c>
      <c r="AR52" s="149" t="str">
        <f>IF(AR51="","",VLOOKUP(AR51,シフト記号表!$C$6:$L$47,10,FALSE))</f>
        <v/>
      </c>
      <c r="AS52" s="150" t="str">
        <f>IF(AS51="","",VLOOKUP(AS51,シフト記号表!$C$6:$L$47,10,FALSE))</f>
        <v/>
      </c>
      <c r="AT52" s="150" t="str">
        <f>IF(AT51="","",VLOOKUP(AT51,シフト記号表!$C$6:$L$47,10,FALSE))</f>
        <v/>
      </c>
      <c r="AU52" s="150" t="str">
        <f>IF(AU51="","",VLOOKUP(AU51,シフト記号表!$C$6:$L$47,10,FALSE))</f>
        <v/>
      </c>
      <c r="AV52" s="150" t="str">
        <f>IF(AV51="","",VLOOKUP(AV51,シフト記号表!$C$6:$L$47,10,FALSE))</f>
        <v/>
      </c>
      <c r="AW52" s="150" t="str">
        <f>IF(AW51="","",VLOOKUP(AW51,シフト記号表!$C$6:$L$47,10,FALSE))</f>
        <v/>
      </c>
      <c r="AX52" s="151" t="str">
        <f>IF(AX51="","",VLOOKUP(AX51,シフト記号表!$C$6:$L$47,10,FALSE))</f>
        <v/>
      </c>
      <c r="AY52" s="149" t="str">
        <f>IF(AY51="","",VLOOKUP(AY51,シフト記号表!$C$6:$L$47,10,FALSE))</f>
        <v/>
      </c>
      <c r="AZ52" s="150" t="str">
        <f>IF(AZ51="","",VLOOKUP(AZ51,シフト記号表!$C$6:$L$47,10,FALSE))</f>
        <v/>
      </c>
      <c r="BA52" s="150" t="str">
        <f>IF(BA51="","",VLOOKUP(BA51,シフト記号表!$C$6:$L$47,10,FALSE))</f>
        <v/>
      </c>
      <c r="BB52" s="335">
        <f>IF($BE$3="４週",SUM(W52:AX52),IF($BE$3="暦月",SUM(W52:BA52),""))</f>
        <v>0</v>
      </c>
      <c r="BC52" s="336"/>
      <c r="BD52" s="337">
        <f>IF($BE$3="４週",BB52/4,IF($BE$3="暦月",(BB52/($BE$8/7)),""))</f>
        <v>0</v>
      </c>
      <c r="BE52" s="336"/>
      <c r="BF52" s="332"/>
      <c r="BG52" s="333"/>
      <c r="BH52" s="333"/>
      <c r="BI52" s="333"/>
      <c r="BJ52" s="334"/>
    </row>
    <row r="53" spans="2:62" ht="20.25" customHeight="1">
      <c r="B53" s="379">
        <f>B51+1</f>
        <v>20</v>
      </c>
      <c r="C53" s="259"/>
      <c r="D53" s="260"/>
      <c r="E53" s="141"/>
      <c r="F53" s="142"/>
      <c r="G53" s="141"/>
      <c r="H53" s="142"/>
      <c r="I53" s="321"/>
      <c r="J53" s="322"/>
      <c r="K53" s="325"/>
      <c r="L53" s="326"/>
      <c r="M53" s="326"/>
      <c r="N53" s="260"/>
      <c r="O53" s="355"/>
      <c r="P53" s="356"/>
      <c r="Q53" s="356"/>
      <c r="R53" s="356"/>
      <c r="S53" s="357"/>
      <c r="T53" s="109" t="s">
        <v>18</v>
      </c>
      <c r="U53" s="110"/>
      <c r="V53" s="111"/>
      <c r="W53" s="99"/>
      <c r="X53" s="100"/>
      <c r="Y53" s="100"/>
      <c r="Z53" s="100"/>
      <c r="AA53" s="100"/>
      <c r="AB53" s="100"/>
      <c r="AC53" s="101"/>
      <c r="AD53" s="99"/>
      <c r="AE53" s="100"/>
      <c r="AF53" s="100"/>
      <c r="AG53" s="100"/>
      <c r="AH53" s="100"/>
      <c r="AI53" s="100"/>
      <c r="AJ53" s="101"/>
      <c r="AK53" s="99"/>
      <c r="AL53" s="100"/>
      <c r="AM53" s="100"/>
      <c r="AN53" s="100"/>
      <c r="AO53" s="100"/>
      <c r="AP53" s="100"/>
      <c r="AQ53" s="101"/>
      <c r="AR53" s="99"/>
      <c r="AS53" s="100"/>
      <c r="AT53" s="100"/>
      <c r="AU53" s="100"/>
      <c r="AV53" s="100"/>
      <c r="AW53" s="100"/>
      <c r="AX53" s="101"/>
      <c r="AY53" s="99"/>
      <c r="AZ53" s="100"/>
      <c r="BA53" s="102"/>
      <c r="BB53" s="317"/>
      <c r="BC53" s="318"/>
      <c r="BD53" s="319"/>
      <c r="BE53" s="320"/>
      <c r="BF53" s="329"/>
      <c r="BG53" s="330"/>
      <c r="BH53" s="330"/>
      <c r="BI53" s="330"/>
      <c r="BJ53" s="331"/>
    </row>
    <row r="54" spans="2:62" ht="20.25" customHeight="1">
      <c r="B54" s="380"/>
      <c r="C54" s="373"/>
      <c r="D54" s="374"/>
      <c r="E54" s="181"/>
      <c r="F54" s="182">
        <f>C53</f>
        <v>0</v>
      </c>
      <c r="G54" s="181"/>
      <c r="H54" s="182">
        <f>I53</f>
        <v>0</v>
      </c>
      <c r="I54" s="375"/>
      <c r="J54" s="376"/>
      <c r="K54" s="377"/>
      <c r="L54" s="378"/>
      <c r="M54" s="378"/>
      <c r="N54" s="374"/>
      <c r="O54" s="355"/>
      <c r="P54" s="356"/>
      <c r="Q54" s="356"/>
      <c r="R54" s="356"/>
      <c r="S54" s="357"/>
      <c r="T54" s="171" t="s">
        <v>134</v>
      </c>
      <c r="U54" s="114"/>
      <c r="V54" s="172"/>
      <c r="W54" s="149" t="str">
        <f>IF(W53="","",VLOOKUP(W53,シフト記号表!$C$6:$L$47,10,FALSE))</f>
        <v/>
      </c>
      <c r="X54" s="150" t="str">
        <f>IF(X53="","",VLOOKUP(X53,シフト記号表!$C$6:$L$47,10,FALSE))</f>
        <v/>
      </c>
      <c r="Y54" s="150" t="str">
        <f>IF(Y53="","",VLOOKUP(Y53,シフト記号表!$C$6:$L$47,10,FALSE))</f>
        <v/>
      </c>
      <c r="Z54" s="150" t="str">
        <f>IF(Z53="","",VLOOKUP(Z53,シフト記号表!$C$6:$L$47,10,FALSE))</f>
        <v/>
      </c>
      <c r="AA54" s="150" t="str">
        <f>IF(AA53="","",VLOOKUP(AA53,シフト記号表!$C$6:$L$47,10,FALSE))</f>
        <v/>
      </c>
      <c r="AB54" s="150" t="str">
        <f>IF(AB53="","",VLOOKUP(AB53,シフト記号表!$C$6:$L$47,10,FALSE))</f>
        <v/>
      </c>
      <c r="AC54" s="151" t="str">
        <f>IF(AC53="","",VLOOKUP(AC53,シフト記号表!$C$6:$L$47,10,FALSE))</f>
        <v/>
      </c>
      <c r="AD54" s="149" t="str">
        <f>IF(AD53="","",VLOOKUP(AD53,シフト記号表!$C$6:$L$47,10,FALSE))</f>
        <v/>
      </c>
      <c r="AE54" s="150" t="str">
        <f>IF(AE53="","",VLOOKUP(AE53,シフト記号表!$C$6:$L$47,10,FALSE))</f>
        <v/>
      </c>
      <c r="AF54" s="150" t="str">
        <f>IF(AF53="","",VLOOKUP(AF53,シフト記号表!$C$6:$L$47,10,FALSE))</f>
        <v/>
      </c>
      <c r="AG54" s="150" t="str">
        <f>IF(AG53="","",VLOOKUP(AG53,シフト記号表!$C$6:$L$47,10,FALSE))</f>
        <v/>
      </c>
      <c r="AH54" s="150" t="str">
        <f>IF(AH53="","",VLOOKUP(AH53,シフト記号表!$C$6:$L$47,10,FALSE))</f>
        <v/>
      </c>
      <c r="AI54" s="150" t="str">
        <f>IF(AI53="","",VLOOKUP(AI53,シフト記号表!$C$6:$L$47,10,FALSE))</f>
        <v/>
      </c>
      <c r="AJ54" s="151" t="str">
        <f>IF(AJ53="","",VLOOKUP(AJ53,シフト記号表!$C$6:$L$47,10,FALSE))</f>
        <v/>
      </c>
      <c r="AK54" s="149" t="str">
        <f>IF(AK53="","",VLOOKUP(AK53,シフト記号表!$C$6:$L$47,10,FALSE))</f>
        <v/>
      </c>
      <c r="AL54" s="150" t="str">
        <f>IF(AL53="","",VLOOKUP(AL53,シフト記号表!$C$6:$L$47,10,FALSE))</f>
        <v/>
      </c>
      <c r="AM54" s="150" t="str">
        <f>IF(AM53="","",VLOOKUP(AM53,シフト記号表!$C$6:$L$47,10,FALSE))</f>
        <v/>
      </c>
      <c r="AN54" s="150" t="str">
        <f>IF(AN53="","",VLOOKUP(AN53,シフト記号表!$C$6:$L$47,10,FALSE))</f>
        <v/>
      </c>
      <c r="AO54" s="150" t="str">
        <f>IF(AO53="","",VLOOKUP(AO53,シフト記号表!$C$6:$L$47,10,FALSE))</f>
        <v/>
      </c>
      <c r="AP54" s="150" t="str">
        <f>IF(AP53="","",VLOOKUP(AP53,シフト記号表!$C$6:$L$47,10,FALSE))</f>
        <v/>
      </c>
      <c r="AQ54" s="151" t="str">
        <f>IF(AQ53="","",VLOOKUP(AQ53,シフト記号表!$C$6:$L$47,10,FALSE))</f>
        <v/>
      </c>
      <c r="AR54" s="149" t="str">
        <f>IF(AR53="","",VLOOKUP(AR53,シフト記号表!$C$6:$L$47,10,FALSE))</f>
        <v/>
      </c>
      <c r="AS54" s="150" t="str">
        <f>IF(AS53="","",VLOOKUP(AS53,シフト記号表!$C$6:$L$47,10,FALSE))</f>
        <v/>
      </c>
      <c r="AT54" s="150" t="str">
        <f>IF(AT53="","",VLOOKUP(AT53,シフト記号表!$C$6:$L$47,10,FALSE))</f>
        <v/>
      </c>
      <c r="AU54" s="150" t="str">
        <f>IF(AU53="","",VLOOKUP(AU53,シフト記号表!$C$6:$L$47,10,FALSE))</f>
        <v/>
      </c>
      <c r="AV54" s="150" t="str">
        <f>IF(AV53="","",VLOOKUP(AV53,シフト記号表!$C$6:$L$47,10,FALSE))</f>
        <v/>
      </c>
      <c r="AW54" s="150" t="str">
        <f>IF(AW53="","",VLOOKUP(AW53,シフト記号表!$C$6:$L$47,10,FALSE))</f>
        <v/>
      </c>
      <c r="AX54" s="151" t="str">
        <f>IF(AX53="","",VLOOKUP(AX53,シフト記号表!$C$6:$L$47,10,FALSE))</f>
        <v/>
      </c>
      <c r="AY54" s="149" t="str">
        <f>IF(AY53="","",VLOOKUP(AY53,シフト記号表!$C$6:$L$47,10,FALSE))</f>
        <v/>
      </c>
      <c r="AZ54" s="150" t="str">
        <f>IF(AZ53="","",VLOOKUP(AZ53,シフト記号表!$C$6:$L$47,10,FALSE))</f>
        <v/>
      </c>
      <c r="BA54" s="150" t="str">
        <f>IF(BA53="","",VLOOKUP(BA53,シフト記号表!$C$6:$L$47,10,FALSE))</f>
        <v/>
      </c>
      <c r="BB54" s="335">
        <f>IF($BE$3="４週",SUM(W54:AX54),IF($BE$3="暦月",SUM(W54:BA54),""))</f>
        <v>0</v>
      </c>
      <c r="BC54" s="336"/>
      <c r="BD54" s="337">
        <f>IF($BE$3="４週",BB54/4,IF($BE$3="暦月",(BB54/($BE$8/7)),""))</f>
        <v>0</v>
      </c>
      <c r="BE54" s="336"/>
      <c r="BF54" s="332"/>
      <c r="BG54" s="333"/>
      <c r="BH54" s="333"/>
      <c r="BI54" s="333"/>
      <c r="BJ54" s="334"/>
    </row>
    <row r="55" spans="2:62" ht="20.25" customHeight="1">
      <c r="B55" s="48"/>
      <c r="C55" s="67"/>
      <c r="D55" s="67"/>
      <c r="E55" s="67"/>
      <c r="F55" s="67"/>
      <c r="G55" s="67"/>
      <c r="H55" s="67"/>
      <c r="I55" s="155"/>
      <c r="J55" s="155"/>
      <c r="K55" s="67"/>
      <c r="L55" s="67"/>
      <c r="M55" s="67"/>
      <c r="N55" s="67"/>
      <c r="O55" s="156"/>
      <c r="P55" s="156"/>
      <c r="Q55" s="156"/>
      <c r="R55" s="68"/>
      <c r="S55" s="68"/>
      <c r="T55" s="68"/>
      <c r="U55" s="69"/>
      <c r="V55" s="70"/>
      <c r="W55" s="71"/>
      <c r="X55" s="71"/>
      <c r="Y55" s="71"/>
      <c r="Z55" s="71"/>
      <c r="AA55" s="71"/>
      <c r="AB55" s="71"/>
      <c r="AC55" s="71"/>
      <c r="AD55" s="71"/>
      <c r="AE55" s="71"/>
      <c r="AF55" s="71"/>
      <c r="AG55" s="71"/>
      <c r="AH55" s="71"/>
      <c r="AI55" s="71"/>
      <c r="AJ55" s="71"/>
      <c r="AK55" s="71"/>
      <c r="AL55" s="71"/>
      <c r="AM55" s="71"/>
      <c r="AN55" s="71"/>
      <c r="AO55" s="71"/>
      <c r="AP55" s="71"/>
      <c r="AQ55" s="71"/>
      <c r="AR55" s="71"/>
      <c r="AS55" s="71"/>
      <c r="AT55" s="71"/>
      <c r="AU55" s="71"/>
      <c r="AV55" s="71"/>
      <c r="AW55" s="71"/>
      <c r="AX55" s="71"/>
      <c r="AY55" s="71"/>
      <c r="AZ55" s="71"/>
      <c r="BA55" s="71"/>
      <c r="BB55" s="71"/>
      <c r="BC55" s="71"/>
      <c r="BD55" s="72"/>
      <c r="BE55" s="72"/>
      <c r="BF55" s="156"/>
      <c r="BG55" s="156"/>
      <c r="BH55" s="156"/>
      <c r="BI55" s="156"/>
      <c r="BJ55" s="156"/>
    </row>
    <row r="56" spans="2:62" ht="20.25" customHeight="1"/>
    <row r="57" spans="2:62" ht="20.25" customHeight="1"/>
    <row r="58" spans="2:62" ht="20.25" customHeight="1"/>
    <row r="59" spans="2:62" ht="20.25" customHeight="1"/>
    <row r="60" spans="2:62" ht="20.25" customHeight="1"/>
    <row r="61" spans="2:62" ht="20.25" customHeight="1"/>
    <row r="62" spans="2:62" ht="20.25" customHeight="1"/>
    <row r="63" spans="2:62" ht="20.25" customHeight="1"/>
    <row r="64" spans="2:62" ht="20.25" customHeight="1"/>
    <row r="65" ht="20.25" customHeight="1"/>
    <row r="66" ht="20.25" customHeight="1"/>
    <row r="67" ht="20.25" customHeight="1"/>
    <row r="68" ht="20.25" customHeight="1"/>
    <row r="69" ht="20.25" customHeight="1"/>
    <row r="70" ht="20.25" customHeight="1"/>
    <row r="71" ht="20.25" customHeight="1"/>
    <row r="72" ht="20.25" customHeight="1"/>
    <row r="73" ht="20.25" customHeight="1"/>
    <row r="74" ht="20.25" customHeight="1"/>
    <row r="95" spans="43:57">
      <c r="AQ95" s="13"/>
      <c r="AR95" s="13"/>
      <c r="AS95" s="13"/>
      <c r="AT95" s="13"/>
      <c r="AU95" s="13"/>
      <c r="AV95" s="13"/>
      <c r="AW95" s="13"/>
      <c r="AX95" s="13"/>
      <c r="AY95" s="13"/>
      <c r="AZ95" s="10"/>
      <c r="BA95" s="10"/>
      <c r="BB95" s="10"/>
      <c r="BC95" s="10"/>
      <c r="BD95" s="10"/>
      <c r="BE95" s="10"/>
    </row>
    <row r="96" spans="43:57">
      <c r="AQ96" s="13"/>
      <c r="AR96" s="13"/>
      <c r="AS96" s="13"/>
      <c r="AT96" s="13"/>
      <c r="AU96" s="13"/>
      <c r="AV96" s="13"/>
      <c r="AW96" s="13"/>
      <c r="AX96" s="13"/>
      <c r="AY96" s="13"/>
      <c r="AZ96" s="10"/>
      <c r="BA96" s="10"/>
      <c r="BB96" s="10"/>
      <c r="BC96" s="10"/>
      <c r="BD96" s="10"/>
      <c r="BE96" s="10"/>
    </row>
    <row r="101" spans="1:59">
      <c r="A101" s="11"/>
      <c r="B101" s="11"/>
      <c r="C101" s="12"/>
      <c r="D101" s="12"/>
      <c r="E101" s="12"/>
      <c r="F101" s="12"/>
      <c r="G101" s="12"/>
      <c r="H101" s="12"/>
      <c r="I101" s="12"/>
      <c r="J101" s="12"/>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BF101" s="10"/>
      <c r="BG101" s="10"/>
    </row>
    <row r="102" spans="1:59">
      <c r="A102" s="11"/>
      <c r="B102" s="11"/>
      <c r="C102" s="12"/>
      <c r="D102" s="12"/>
      <c r="E102" s="12"/>
      <c r="F102" s="12"/>
      <c r="G102" s="12"/>
      <c r="H102" s="12"/>
      <c r="I102" s="12"/>
      <c r="J102" s="12"/>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BF102" s="10"/>
      <c r="BG102" s="10"/>
    </row>
    <row r="103" spans="1:59">
      <c r="A103" s="11"/>
      <c r="B103" s="11"/>
      <c r="C103" s="14"/>
      <c r="D103" s="14"/>
      <c r="E103" s="14"/>
      <c r="F103" s="14"/>
      <c r="G103" s="14"/>
      <c r="H103" s="14"/>
      <c r="I103" s="14"/>
      <c r="J103" s="14"/>
      <c r="K103" s="12"/>
      <c r="L103" s="12"/>
      <c r="M103" s="11"/>
      <c r="N103" s="11"/>
      <c r="O103" s="11"/>
      <c r="P103" s="11"/>
      <c r="Q103" s="11"/>
      <c r="R103" s="11"/>
    </row>
    <row r="104" spans="1:59">
      <c r="A104" s="11"/>
      <c r="B104" s="11"/>
      <c r="C104" s="14"/>
      <c r="D104" s="14"/>
      <c r="E104" s="14"/>
      <c r="F104" s="14"/>
      <c r="G104" s="14"/>
      <c r="H104" s="14"/>
      <c r="I104" s="14"/>
      <c r="J104" s="14"/>
      <c r="K104" s="12"/>
      <c r="L104" s="12"/>
      <c r="M104" s="11"/>
      <c r="N104" s="11"/>
      <c r="O104" s="11"/>
      <c r="P104" s="11"/>
      <c r="Q104" s="11"/>
      <c r="R104" s="11"/>
    </row>
    <row r="105" spans="1:59">
      <c r="C105" s="3"/>
      <c r="D105" s="3"/>
      <c r="E105" s="3"/>
      <c r="F105" s="3"/>
      <c r="G105" s="3"/>
      <c r="H105" s="3"/>
      <c r="I105" s="3"/>
      <c r="J105" s="3"/>
    </row>
    <row r="106" spans="1:59">
      <c r="C106" s="3"/>
      <c r="D106" s="3"/>
      <c r="E106" s="3"/>
      <c r="F106" s="3"/>
      <c r="G106" s="3"/>
      <c r="H106" s="3"/>
      <c r="I106" s="3"/>
      <c r="J106" s="3"/>
    </row>
    <row r="107" spans="1:59">
      <c r="C107" s="3"/>
      <c r="D107" s="3"/>
      <c r="E107" s="3"/>
      <c r="F107" s="3"/>
      <c r="G107" s="3"/>
      <c r="H107" s="3"/>
      <c r="I107" s="3"/>
      <c r="J107" s="3"/>
    </row>
    <row r="108" spans="1:59">
      <c r="C108" s="3"/>
      <c r="D108" s="3"/>
      <c r="E108" s="3"/>
      <c r="F108" s="3"/>
      <c r="G108" s="3"/>
      <c r="H108" s="3"/>
      <c r="I108" s="3"/>
      <c r="J108" s="3"/>
    </row>
  </sheetData>
  <sheetProtection insertRows="0" deleteRows="0"/>
  <mergeCells count="224">
    <mergeCell ref="O51:S52"/>
    <mergeCell ref="BB51:BC51"/>
    <mergeCell ref="BD51:BE51"/>
    <mergeCell ref="BF51:BJ52"/>
    <mergeCell ref="BB52:BC52"/>
    <mergeCell ref="BD52:BE52"/>
    <mergeCell ref="B51:B52"/>
    <mergeCell ref="C51:D52"/>
    <mergeCell ref="I51:J52"/>
    <mergeCell ref="K51:N52"/>
    <mergeCell ref="O53:S54"/>
    <mergeCell ref="BB53:BC53"/>
    <mergeCell ref="BD53:BE53"/>
    <mergeCell ref="BF53:BJ54"/>
    <mergeCell ref="BB54:BC54"/>
    <mergeCell ref="BD54:BE54"/>
    <mergeCell ref="B53:B54"/>
    <mergeCell ref="C53:D54"/>
    <mergeCell ref="I53:J54"/>
    <mergeCell ref="K53:N54"/>
    <mergeCell ref="O47:S48"/>
    <mergeCell ref="BB47:BC47"/>
    <mergeCell ref="BD47:BE47"/>
    <mergeCell ref="BF47:BJ48"/>
    <mergeCell ref="BB48:BC48"/>
    <mergeCell ref="BD48:BE48"/>
    <mergeCell ref="B47:B48"/>
    <mergeCell ref="C47:D48"/>
    <mergeCell ref="I47:J48"/>
    <mergeCell ref="K47:N48"/>
    <mergeCell ref="O49:S50"/>
    <mergeCell ref="BB49:BC49"/>
    <mergeCell ref="BD49:BE49"/>
    <mergeCell ref="BF49:BJ50"/>
    <mergeCell ref="BB50:BC50"/>
    <mergeCell ref="BD50:BE50"/>
    <mergeCell ref="B49:B50"/>
    <mergeCell ref="C49:D50"/>
    <mergeCell ref="I49:J50"/>
    <mergeCell ref="K49:N50"/>
    <mergeCell ref="O43:S44"/>
    <mergeCell ref="BB43:BC43"/>
    <mergeCell ref="BD43:BE43"/>
    <mergeCell ref="BF43:BJ44"/>
    <mergeCell ref="BB44:BC44"/>
    <mergeCell ref="BD44:BE44"/>
    <mergeCell ref="B43:B44"/>
    <mergeCell ref="C43:D44"/>
    <mergeCell ref="I43:J44"/>
    <mergeCell ref="K43:N44"/>
    <mergeCell ref="O45:S46"/>
    <mergeCell ref="BB45:BC45"/>
    <mergeCell ref="BD45:BE45"/>
    <mergeCell ref="BF45:BJ46"/>
    <mergeCell ref="BB46:BC46"/>
    <mergeCell ref="BD46:BE46"/>
    <mergeCell ref="B45:B46"/>
    <mergeCell ref="C45:D46"/>
    <mergeCell ref="I45:J46"/>
    <mergeCell ref="K45:N46"/>
    <mergeCell ref="O39:S40"/>
    <mergeCell ref="BB39:BC39"/>
    <mergeCell ref="BD39:BE39"/>
    <mergeCell ref="BF39:BJ40"/>
    <mergeCell ref="BB40:BC40"/>
    <mergeCell ref="BD40:BE40"/>
    <mergeCell ref="B39:B40"/>
    <mergeCell ref="C39:D40"/>
    <mergeCell ref="I39:J40"/>
    <mergeCell ref="K39:N40"/>
    <mergeCell ref="O41:S42"/>
    <mergeCell ref="BB41:BC41"/>
    <mergeCell ref="BD41:BE41"/>
    <mergeCell ref="BF41:BJ42"/>
    <mergeCell ref="BB42:BC42"/>
    <mergeCell ref="BD42:BE42"/>
    <mergeCell ref="B41:B42"/>
    <mergeCell ref="C41:D42"/>
    <mergeCell ref="I41:J42"/>
    <mergeCell ref="K41:N42"/>
    <mergeCell ref="O35:S36"/>
    <mergeCell ref="BB35:BC35"/>
    <mergeCell ref="BD35:BE35"/>
    <mergeCell ref="BF35:BJ36"/>
    <mergeCell ref="BB36:BC36"/>
    <mergeCell ref="BD36:BE36"/>
    <mergeCell ref="B35:B36"/>
    <mergeCell ref="C35:D36"/>
    <mergeCell ref="I35:J36"/>
    <mergeCell ref="K35:N36"/>
    <mergeCell ref="O37:S38"/>
    <mergeCell ref="BB37:BC37"/>
    <mergeCell ref="BD37:BE37"/>
    <mergeCell ref="BF37:BJ38"/>
    <mergeCell ref="BB38:BC38"/>
    <mergeCell ref="BD38:BE38"/>
    <mergeCell ref="B37:B38"/>
    <mergeCell ref="C37:D38"/>
    <mergeCell ref="I37:J38"/>
    <mergeCell ref="K37:N38"/>
    <mergeCell ref="O31:S32"/>
    <mergeCell ref="BB31:BC31"/>
    <mergeCell ref="BD31:BE31"/>
    <mergeCell ref="BF31:BJ32"/>
    <mergeCell ref="BB32:BC32"/>
    <mergeCell ref="BD32:BE32"/>
    <mergeCell ref="B31:B32"/>
    <mergeCell ref="C31:D32"/>
    <mergeCell ref="I31:J32"/>
    <mergeCell ref="K31:N32"/>
    <mergeCell ref="O33:S34"/>
    <mergeCell ref="BB33:BC33"/>
    <mergeCell ref="BD33:BE33"/>
    <mergeCell ref="BF33:BJ34"/>
    <mergeCell ref="BB34:BC34"/>
    <mergeCell ref="BD34:BE34"/>
    <mergeCell ref="B33:B34"/>
    <mergeCell ref="C33:D34"/>
    <mergeCell ref="I33:J34"/>
    <mergeCell ref="K33:N34"/>
    <mergeCell ref="O27:S28"/>
    <mergeCell ref="BB27:BC27"/>
    <mergeCell ref="BD27:BE27"/>
    <mergeCell ref="BF27:BJ28"/>
    <mergeCell ref="BB28:BC28"/>
    <mergeCell ref="BD28:BE28"/>
    <mergeCell ref="B27:B28"/>
    <mergeCell ref="C27:D28"/>
    <mergeCell ref="I27:J28"/>
    <mergeCell ref="K27:N28"/>
    <mergeCell ref="O29:S30"/>
    <mergeCell ref="BB29:BC29"/>
    <mergeCell ref="BD29:BE29"/>
    <mergeCell ref="BF29:BJ30"/>
    <mergeCell ref="BB30:BC30"/>
    <mergeCell ref="BD30:BE30"/>
    <mergeCell ref="B29:B30"/>
    <mergeCell ref="C29:D30"/>
    <mergeCell ref="I29:J30"/>
    <mergeCell ref="K29:N30"/>
    <mergeCell ref="O23:S24"/>
    <mergeCell ref="BB23:BC23"/>
    <mergeCell ref="BD23:BE23"/>
    <mergeCell ref="BF23:BJ24"/>
    <mergeCell ref="BB24:BC24"/>
    <mergeCell ref="BD24:BE24"/>
    <mergeCell ref="B23:B24"/>
    <mergeCell ref="C23:D24"/>
    <mergeCell ref="I23:J24"/>
    <mergeCell ref="K23:N24"/>
    <mergeCell ref="O25:S26"/>
    <mergeCell ref="BB25:BC25"/>
    <mergeCell ref="BD25:BE25"/>
    <mergeCell ref="BF25:BJ26"/>
    <mergeCell ref="BB26:BC26"/>
    <mergeCell ref="BD26:BE26"/>
    <mergeCell ref="B25:B26"/>
    <mergeCell ref="C25:D26"/>
    <mergeCell ref="I25:J26"/>
    <mergeCell ref="K25:N26"/>
    <mergeCell ref="O19:S20"/>
    <mergeCell ref="BB19:BC19"/>
    <mergeCell ref="BD19:BE19"/>
    <mergeCell ref="BF19:BJ20"/>
    <mergeCell ref="BB20:BC20"/>
    <mergeCell ref="BD20:BE20"/>
    <mergeCell ref="B19:B20"/>
    <mergeCell ref="C19:D20"/>
    <mergeCell ref="I19:J20"/>
    <mergeCell ref="K19:N20"/>
    <mergeCell ref="O21:S22"/>
    <mergeCell ref="BB21:BC21"/>
    <mergeCell ref="BD21:BE21"/>
    <mergeCell ref="BF21:BJ22"/>
    <mergeCell ref="BB22:BC22"/>
    <mergeCell ref="BD22:BE22"/>
    <mergeCell ref="B21:B22"/>
    <mergeCell ref="C21:D22"/>
    <mergeCell ref="I21:J22"/>
    <mergeCell ref="K21:N22"/>
    <mergeCell ref="B10:B14"/>
    <mergeCell ref="C10:D14"/>
    <mergeCell ref="I10:J14"/>
    <mergeCell ref="K10:N14"/>
    <mergeCell ref="O17:S18"/>
    <mergeCell ref="BB17:BC17"/>
    <mergeCell ref="BD17:BE17"/>
    <mergeCell ref="BF17:BJ18"/>
    <mergeCell ref="BB18:BC18"/>
    <mergeCell ref="BD18:BE18"/>
    <mergeCell ref="B17:B18"/>
    <mergeCell ref="C17:D18"/>
    <mergeCell ref="I17:J18"/>
    <mergeCell ref="K17:N18"/>
    <mergeCell ref="O15:S16"/>
    <mergeCell ref="BB15:BC15"/>
    <mergeCell ref="BD15:BE15"/>
    <mergeCell ref="BF15:BJ16"/>
    <mergeCell ref="BB16:BC16"/>
    <mergeCell ref="BD16:BE16"/>
    <mergeCell ref="B15:B16"/>
    <mergeCell ref="C15:D16"/>
    <mergeCell ref="I15:J16"/>
    <mergeCell ref="K15:N16"/>
    <mergeCell ref="AT1:BI1"/>
    <mergeCell ref="AC2:AD2"/>
    <mergeCell ref="AF2:AG2"/>
    <mergeCell ref="AJ2:AK2"/>
    <mergeCell ref="AT2:BI2"/>
    <mergeCell ref="BE3:BH3"/>
    <mergeCell ref="O10:S14"/>
    <mergeCell ref="W10:BA10"/>
    <mergeCell ref="BB10:BC14"/>
    <mergeCell ref="BD10:BE14"/>
    <mergeCell ref="BF10:BJ14"/>
    <mergeCell ref="W11:AC11"/>
    <mergeCell ref="AD11:AJ11"/>
    <mergeCell ref="AK11:AQ11"/>
    <mergeCell ref="AR11:AX11"/>
    <mergeCell ref="AY11:BA11"/>
    <mergeCell ref="BE4:BH4"/>
    <mergeCell ref="BA6:BB6"/>
    <mergeCell ref="BE6:BF6"/>
    <mergeCell ref="BE8:BF8"/>
  </mergeCells>
  <phoneticPr fontId="2"/>
  <conditionalFormatting sqref="W16:BE16">
    <cfRule type="expression" dxfId="19" priority="171">
      <formula>INDIRECT(ADDRESS(ROW(),COLUMN()))=TRUNC(INDIRECT(ADDRESS(ROW(),COLUMN())))</formula>
    </cfRule>
  </conditionalFormatting>
  <conditionalFormatting sqref="W18:BE18">
    <cfRule type="expression" dxfId="18" priority="200">
      <formula>INDIRECT(ADDRESS(ROW(),COLUMN()))=TRUNC(INDIRECT(ADDRESS(ROW(),COLUMN())))</formula>
    </cfRule>
  </conditionalFormatting>
  <conditionalFormatting sqref="W20:BE20">
    <cfRule type="expression" dxfId="17" priority="170">
      <formula>INDIRECT(ADDRESS(ROW(),COLUMN()))=TRUNC(INDIRECT(ADDRESS(ROW(),COLUMN())))</formula>
    </cfRule>
  </conditionalFormatting>
  <conditionalFormatting sqref="W22:BE22">
    <cfRule type="expression" dxfId="16" priority="169">
      <formula>INDIRECT(ADDRESS(ROW(),COLUMN()))=TRUNC(INDIRECT(ADDRESS(ROW(),COLUMN())))</formula>
    </cfRule>
  </conditionalFormatting>
  <conditionalFormatting sqref="W24:BE24">
    <cfRule type="expression" dxfId="15" priority="168">
      <formula>INDIRECT(ADDRESS(ROW(),COLUMN()))=TRUNC(INDIRECT(ADDRESS(ROW(),COLUMN())))</formula>
    </cfRule>
  </conditionalFormatting>
  <conditionalFormatting sqref="W26:BE26">
    <cfRule type="expression" dxfId="14" priority="167">
      <formula>INDIRECT(ADDRESS(ROW(),COLUMN()))=TRUNC(INDIRECT(ADDRESS(ROW(),COLUMN())))</formula>
    </cfRule>
  </conditionalFormatting>
  <conditionalFormatting sqref="W28:BE28">
    <cfRule type="expression" dxfId="13" priority="166">
      <formula>INDIRECT(ADDRESS(ROW(),COLUMN()))=TRUNC(INDIRECT(ADDRESS(ROW(),COLUMN())))</formula>
    </cfRule>
  </conditionalFormatting>
  <conditionalFormatting sqref="W30:BE30">
    <cfRule type="expression" dxfId="12" priority="165">
      <formula>INDIRECT(ADDRESS(ROW(),COLUMN()))=TRUNC(INDIRECT(ADDRESS(ROW(),COLUMN())))</formula>
    </cfRule>
  </conditionalFormatting>
  <conditionalFormatting sqref="W32:BE32">
    <cfRule type="expression" dxfId="11" priority="164">
      <formula>INDIRECT(ADDRESS(ROW(),COLUMN()))=TRUNC(INDIRECT(ADDRESS(ROW(),COLUMN())))</formula>
    </cfRule>
  </conditionalFormatting>
  <conditionalFormatting sqref="W34:BE34">
    <cfRule type="expression" dxfId="10" priority="163">
      <formula>INDIRECT(ADDRESS(ROW(),COLUMN()))=TRUNC(INDIRECT(ADDRESS(ROW(),COLUMN())))</formula>
    </cfRule>
  </conditionalFormatting>
  <conditionalFormatting sqref="W36:BE36">
    <cfRule type="expression" dxfId="9" priority="162">
      <formula>INDIRECT(ADDRESS(ROW(),COLUMN()))=TRUNC(INDIRECT(ADDRESS(ROW(),COLUMN())))</formula>
    </cfRule>
  </conditionalFormatting>
  <conditionalFormatting sqref="W38:BE38">
    <cfRule type="expression" dxfId="8" priority="161">
      <formula>INDIRECT(ADDRESS(ROW(),COLUMN()))=TRUNC(INDIRECT(ADDRESS(ROW(),COLUMN())))</formula>
    </cfRule>
  </conditionalFormatting>
  <conditionalFormatting sqref="W40:BE40">
    <cfRule type="expression" dxfId="7" priority="160">
      <formula>INDIRECT(ADDRESS(ROW(),COLUMN()))=TRUNC(INDIRECT(ADDRESS(ROW(),COLUMN())))</formula>
    </cfRule>
  </conditionalFormatting>
  <conditionalFormatting sqref="W42:BE42">
    <cfRule type="expression" dxfId="6" priority="159">
      <formula>INDIRECT(ADDRESS(ROW(),COLUMN()))=TRUNC(INDIRECT(ADDRESS(ROW(),COLUMN())))</formula>
    </cfRule>
  </conditionalFormatting>
  <conditionalFormatting sqref="W44:BE44">
    <cfRule type="expression" dxfId="5" priority="158">
      <formula>INDIRECT(ADDRESS(ROW(),COLUMN()))=TRUNC(INDIRECT(ADDRESS(ROW(),COLUMN())))</formula>
    </cfRule>
  </conditionalFormatting>
  <conditionalFormatting sqref="W46:BE46">
    <cfRule type="expression" dxfId="4" priority="157">
      <formula>INDIRECT(ADDRESS(ROW(),COLUMN()))=TRUNC(INDIRECT(ADDRESS(ROW(),COLUMN())))</formula>
    </cfRule>
  </conditionalFormatting>
  <conditionalFormatting sqref="W48:BE48">
    <cfRule type="expression" dxfId="3" priority="156">
      <formula>INDIRECT(ADDRESS(ROW(),COLUMN()))=TRUNC(INDIRECT(ADDRESS(ROW(),COLUMN())))</formula>
    </cfRule>
  </conditionalFormatting>
  <conditionalFormatting sqref="W50:BE50">
    <cfRule type="expression" dxfId="2" priority="155">
      <formula>INDIRECT(ADDRESS(ROW(),COLUMN()))=TRUNC(INDIRECT(ADDRESS(ROW(),COLUMN())))</formula>
    </cfRule>
  </conditionalFormatting>
  <conditionalFormatting sqref="W52:BE52">
    <cfRule type="expression" dxfId="1" priority="154">
      <formula>INDIRECT(ADDRESS(ROW(),COLUMN()))=TRUNC(INDIRECT(ADDRESS(ROW(),COLUMN())))</formula>
    </cfRule>
  </conditionalFormatting>
  <conditionalFormatting sqref="W54:BE54">
    <cfRule type="expression" dxfId="0" priority="153">
      <formula>INDIRECT(ADDRESS(ROW(),COLUMN()))=TRUNC(INDIRECT(ADDRESS(ROW(),COLUMN())))</formula>
    </cfRule>
  </conditionalFormatting>
  <dataValidations count="8">
    <dataValidation type="list" allowBlank="1" showInputMessage="1" showErrorMessage="1" sqref="BE3:BH3" xr:uid="{00000000-0002-0000-0200-000000000000}">
      <formula1>"４週,暦月"</formula1>
    </dataValidation>
    <dataValidation type="list" allowBlank="1" showInputMessage="1" showErrorMessage="1" sqref="AF3:AF4" xr:uid="{00000000-0002-0000-0200-000001000000}">
      <formula1>#REF!</formula1>
    </dataValidation>
    <dataValidation type="decimal" allowBlank="1" showInputMessage="1" showErrorMessage="1" error="入力可能範囲　32～40" sqref="BA6:BB6" xr:uid="{00000000-0002-0000-0200-000002000000}">
      <formula1>32</formula1>
      <formula2>40</formula2>
    </dataValidation>
    <dataValidation type="list" allowBlank="1" showInputMessage="1" showErrorMessage="1" sqref="BE4:BH4" xr:uid="{00000000-0002-0000-0200-000003000000}">
      <formula1>"予定,実績,予定・実績"</formula1>
    </dataValidation>
    <dataValidation type="list" allowBlank="1" showInputMessage="1" sqref="C15:D54" xr:uid="{00000000-0002-0000-0200-000004000000}">
      <formula1>職種</formula1>
    </dataValidation>
    <dataValidation type="list" allowBlank="1" showInputMessage="1" sqref="W15:BA15 W17:BA17 W19:BA19 W21:BA21 W23:BA23 W25:BA25 W27:BA27 W29:BA29 W31:BA31 W33:BA33 W35:BA35 W37:BA37 W39:BA39 W41:BA41 W43:BA43 W45:BA45 W47:BA47 W49:BA49 W51:BA51 W53:BA53" xr:uid="{00000000-0002-0000-0200-000005000000}">
      <formula1>シフト記号表</formula1>
    </dataValidation>
    <dataValidation type="list" allowBlank="1" showInputMessage="1" sqref="I15:J54" xr:uid="{00000000-0002-0000-0200-000006000000}">
      <formula1>"A, B, C, D"</formula1>
    </dataValidation>
    <dataValidation type="list" errorStyle="warning" allowBlank="1" showInputMessage="1" error="リストにない場合のみ、入力してください。" sqref="K15:N54" xr:uid="{00000000-0002-0000-0200-000007000000}">
      <formula1>INDIRECT(C15)</formula1>
    </dataValidation>
  </dataValidations>
  <printOptions horizontalCentered="1"/>
  <pageMargins left="0.15748031496062992" right="0.15748031496062992" top="0.59055118110236227" bottom="0.47244094488188981" header="0.15748031496062992" footer="0.15748031496062992"/>
  <pageSetup paperSize="9" scale="39"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8000000}">
          <x14:formula1>
            <xm:f>プルダウン・リスト!$C$4:$C$13</xm:f>
          </x14:formula1>
          <xm:sqref>AT1:BI1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election activeCell="J11" sqref="J11"/>
    </sheetView>
  </sheetViews>
  <sheetFormatPr defaultColWidth="9" defaultRowHeight="26.5"/>
  <cols>
    <col min="1" max="1" width="1.58203125" style="79" customWidth="1"/>
    <col min="2" max="2" width="5.58203125" style="78" customWidth="1"/>
    <col min="3" max="3" width="10.58203125" style="78" customWidth="1"/>
    <col min="4" max="4" width="10.58203125" style="78" hidden="1" customWidth="1"/>
    <col min="5" max="5" width="3.33203125" style="78" bestFit="1" customWidth="1"/>
    <col min="6" max="6" width="15.58203125" style="79" customWidth="1"/>
    <col min="7" max="7" width="3.33203125" style="79" bestFit="1" customWidth="1"/>
    <col min="8" max="8" width="15.58203125" style="79" customWidth="1"/>
    <col min="9" max="9" width="3.33203125" style="79" bestFit="1" customWidth="1"/>
    <col min="10" max="10" width="15.58203125" style="78" customWidth="1"/>
    <col min="11" max="11" width="3.33203125" style="79" bestFit="1" customWidth="1"/>
    <col min="12" max="12" width="15.58203125" style="79" customWidth="1"/>
    <col min="13" max="13" width="3.33203125" style="79" customWidth="1"/>
    <col min="14" max="14" width="50.58203125" style="79" customWidth="1"/>
    <col min="15" max="16384" width="9" style="79"/>
  </cols>
  <sheetData>
    <row r="1" spans="2:14">
      <c r="B1" s="77" t="s">
        <v>32</v>
      </c>
    </row>
    <row r="2" spans="2:14">
      <c r="B2" s="80" t="s">
        <v>33</v>
      </c>
      <c r="F2" s="81"/>
      <c r="G2" s="82"/>
      <c r="H2" s="82"/>
      <c r="I2" s="82"/>
      <c r="J2" s="83"/>
      <c r="K2" s="82"/>
      <c r="L2" s="82"/>
    </row>
    <row r="3" spans="2:14">
      <c r="B3" s="81" t="s">
        <v>114</v>
      </c>
      <c r="F3" s="83" t="s">
        <v>115</v>
      </c>
      <c r="G3" s="82"/>
      <c r="H3" s="82"/>
      <c r="I3" s="82"/>
      <c r="J3" s="83"/>
      <c r="K3" s="82"/>
      <c r="L3" s="82"/>
    </row>
    <row r="4" spans="2:14">
      <c r="B4" s="80"/>
      <c r="F4" s="385" t="s">
        <v>34</v>
      </c>
      <c r="G4" s="385"/>
      <c r="H4" s="385"/>
      <c r="I4" s="385"/>
      <c r="J4" s="385"/>
      <c r="K4" s="385"/>
      <c r="L4" s="385"/>
      <c r="N4" s="385" t="s">
        <v>120</v>
      </c>
    </row>
    <row r="5" spans="2:14">
      <c r="B5" s="78" t="s">
        <v>20</v>
      </c>
      <c r="C5" s="78" t="s">
        <v>4</v>
      </c>
      <c r="F5" s="78" t="s">
        <v>121</v>
      </c>
      <c r="G5" s="78"/>
      <c r="H5" s="78" t="s">
        <v>122</v>
      </c>
      <c r="J5" s="78" t="s">
        <v>35</v>
      </c>
      <c r="L5" s="78" t="s">
        <v>34</v>
      </c>
      <c r="N5" s="385"/>
    </row>
    <row r="6" spans="2:14">
      <c r="B6" s="84">
        <v>1</v>
      </c>
      <c r="C6" s="85" t="s">
        <v>38</v>
      </c>
      <c r="D6" s="86" t="str">
        <f>C6</f>
        <v>a</v>
      </c>
      <c r="E6" s="84" t="s">
        <v>16</v>
      </c>
      <c r="F6" s="87">
        <v>0.375</v>
      </c>
      <c r="G6" s="84" t="s">
        <v>17</v>
      </c>
      <c r="H6" s="87">
        <v>0.75</v>
      </c>
      <c r="I6" s="88" t="s">
        <v>37</v>
      </c>
      <c r="J6" s="87">
        <v>4.1666666666666664E-2</v>
      </c>
      <c r="K6" s="89" t="s">
        <v>2</v>
      </c>
      <c r="L6" s="90">
        <f>IF(OR(F6="",H6=""),"",(H6+IF(F6&gt;H6,1,0)-F6-J6)*24)</f>
        <v>8</v>
      </c>
      <c r="N6" s="91"/>
    </row>
    <row r="7" spans="2:14">
      <c r="B7" s="84">
        <v>2</v>
      </c>
      <c r="C7" s="85" t="s">
        <v>39</v>
      </c>
      <c r="D7" s="86" t="str">
        <f t="shared" ref="D7:D38" si="0">C7</f>
        <v>b</v>
      </c>
      <c r="E7" s="84" t="s">
        <v>16</v>
      </c>
      <c r="F7" s="87">
        <v>0.89583333333333337</v>
      </c>
      <c r="G7" s="84" t="s">
        <v>17</v>
      </c>
      <c r="H7" s="87">
        <v>0.27083333333333331</v>
      </c>
      <c r="I7" s="88" t="s">
        <v>37</v>
      </c>
      <c r="J7" s="87">
        <v>4.1666666666666664E-2</v>
      </c>
      <c r="K7" s="89" t="s">
        <v>2</v>
      </c>
      <c r="L7" s="90">
        <f>IF(OR(F7="",H7=""),"",(H7+IF(F7&gt;H7,1,0)-F7-J7)*24)</f>
        <v>7.9999999999999964</v>
      </c>
      <c r="N7" s="91"/>
    </row>
    <row r="8" spans="2:14">
      <c r="B8" s="84">
        <v>3</v>
      </c>
      <c r="C8" s="85" t="s">
        <v>40</v>
      </c>
      <c r="D8" s="86" t="str">
        <f t="shared" si="0"/>
        <v>c</v>
      </c>
      <c r="E8" s="84" t="s">
        <v>16</v>
      </c>
      <c r="F8" s="87"/>
      <c r="G8" s="84" t="s">
        <v>17</v>
      </c>
      <c r="H8" s="87"/>
      <c r="I8" s="88" t="s">
        <v>37</v>
      </c>
      <c r="J8" s="87">
        <v>0</v>
      </c>
      <c r="K8" s="89" t="s">
        <v>2</v>
      </c>
      <c r="L8" s="90" t="str">
        <f>IF(OR(F8="",H8=""),"",(H8+IF(F8&gt;H8,1,0)-F8-J8)*24)</f>
        <v/>
      </c>
      <c r="N8" s="91"/>
    </row>
    <row r="9" spans="2:14">
      <c r="B9" s="84">
        <v>4</v>
      </c>
      <c r="C9" s="85" t="s">
        <v>41</v>
      </c>
      <c r="D9" s="86" t="str">
        <f t="shared" si="0"/>
        <v>d</v>
      </c>
      <c r="E9" s="84" t="s">
        <v>16</v>
      </c>
      <c r="F9" s="87"/>
      <c r="G9" s="84" t="s">
        <v>17</v>
      </c>
      <c r="H9" s="87"/>
      <c r="I9" s="88" t="s">
        <v>37</v>
      </c>
      <c r="J9" s="87">
        <v>0</v>
      </c>
      <c r="K9" s="89" t="s">
        <v>2</v>
      </c>
      <c r="L9" s="90" t="str">
        <f>IF(OR(F9="",H9=""),"",(H9+IF(F9&gt;H9,1,0)-F9-J9)*24)</f>
        <v/>
      </c>
      <c r="N9" s="91"/>
    </row>
    <row r="10" spans="2:14">
      <c r="B10" s="84">
        <v>5</v>
      </c>
      <c r="C10" s="85" t="s">
        <v>42</v>
      </c>
      <c r="D10" s="86" t="str">
        <f t="shared" si="0"/>
        <v>e</v>
      </c>
      <c r="E10" s="84" t="s">
        <v>16</v>
      </c>
      <c r="F10" s="87"/>
      <c r="G10" s="84" t="s">
        <v>17</v>
      </c>
      <c r="H10" s="87"/>
      <c r="I10" s="88" t="s">
        <v>37</v>
      </c>
      <c r="J10" s="87">
        <v>0</v>
      </c>
      <c r="K10" s="89" t="s">
        <v>2</v>
      </c>
      <c r="L10" s="90" t="str">
        <f t="shared" ref="L10:L22" si="1">IF(OR(F10="",H10=""),"",(H10+IF(F10&gt;H10,1,0)-F10-J10)*24)</f>
        <v/>
      </c>
      <c r="N10" s="91"/>
    </row>
    <row r="11" spans="2:14">
      <c r="B11" s="84">
        <v>6</v>
      </c>
      <c r="C11" s="85" t="s">
        <v>43</v>
      </c>
      <c r="D11" s="86" t="str">
        <f t="shared" si="0"/>
        <v>f</v>
      </c>
      <c r="E11" s="84" t="s">
        <v>16</v>
      </c>
      <c r="F11" s="87"/>
      <c r="G11" s="84" t="s">
        <v>17</v>
      </c>
      <c r="H11" s="87"/>
      <c r="I11" s="88" t="s">
        <v>37</v>
      </c>
      <c r="J11" s="87">
        <v>0</v>
      </c>
      <c r="K11" s="89" t="s">
        <v>2</v>
      </c>
      <c r="L11" s="90" t="str">
        <f>IF(OR(F11="",H11=""),"",(H11+IF(F11&gt;H11,1,0)-F11-J11)*24)</f>
        <v/>
      </c>
      <c r="N11" s="91"/>
    </row>
    <row r="12" spans="2:14">
      <c r="B12" s="84">
        <v>7</v>
      </c>
      <c r="C12" s="85" t="s">
        <v>44</v>
      </c>
      <c r="D12" s="86" t="str">
        <f t="shared" si="0"/>
        <v>g</v>
      </c>
      <c r="E12" s="84" t="s">
        <v>16</v>
      </c>
      <c r="F12" s="87"/>
      <c r="G12" s="84" t="s">
        <v>17</v>
      </c>
      <c r="H12" s="87"/>
      <c r="I12" s="88" t="s">
        <v>37</v>
      </c>
      <c r="J12" s="87">
        <v>0</v>
      </c>
      <c r="K12" s="89" t="s">
        <v>2</v>
      </c>
      <c r="L12" s="90" t="str">
        <f t="shared" si="1"/>
        <v/>
      </c>
      <c r="N12" s="91"/>
    </row>
    <row r="13" spans="2:14">
      <c r="B13" s="84">
        <v>8</v>
      </c>
      <c r="C13" s="85" t="s">
        <v>45</v>
      </c>
      <c r="D13" s="86" t="str">
        <f t="shared" si="0"/>
        <v>h</v>
      </c>
      <c r="E13" s="84" t="s">
        <v>16</v>
      </c>
      <c r="F13" s="87"/>
      <c r="G13" s="84" t="s">
        <v>17</v>
      </c>
      <c r="H13" s="87"/>
      <c r="I13" s="88" t="s">
        <v>37</v>
      </c>
      <c r="J13" s="87">
        <v>0</v>
      </c>
      <c r="K13" s="89" t="s">
        <v>2</v>
      </c>
      <c r="L13" s="90" t="str">
        <f t="shared" si="1"/>
        <v/>
      </c>
      <c r="N13" s="91"/>
    </row>
    <row r="14" spans="2:14">
      <c r="B14" s="84">
        <v>9</v>
      </c>
      <c r="C14" s="85" t="s">
        <v>46</v>
      </c>
      <c r="D14" s="86" t="str">
        <f t="shared" si="0"/>
        <v>i</v>
      </c>
      <c r="E14" s="84" t="s">
        <v>16</v>
      </c>
      <c r="F14" s="87"/>
      <c r="G14" s="84" t="s">
        <v>17</v>
      </c>
      <c r="H14" s="87"/>
      <c r="I14" s="88" t="s">
        <v>37</v>
      </c>
      <c r="J14" s="87">
        <v>0</v>
      </c>
      <c r="K14" s="89" t="s">
        <v>2</v>
      </c>
      <c r="L14" s="90" t="str">
        <f t="shared" si="1"/>
        <v/>
      </c>
      <c r="N14" s="91"/>
    </row>
    <row r="15" spans="2:14">
      <c r="B15" s="84">
        <v>10</v>
      </c>
      <c r="C15" s="85" t="s">
        <v>47</v>
      </c>
      <c r="D15" s="86" t="str">
        <f t="shared" si="0"/>
        <v>j</v>
      </c>
      <c r="E15" s="84" t="s">
        <v>16</v>
      </c>
      <c r="F15" s="87"/>
      <c r="G15" s="84" t="s">
        <v>17</v>
      </c>
      <c r="H15" s="87"/>
      <c r="I15" s="88" t="s">
        <v>37</v>
      </c>
      <c r="J15" s="87">
        <v>0</v>
      </c>
      <c r="K15" s="89" t="s">
        <v>2</v>
      </c>
      <c r="L15" s="90" t="str">
        <f t="shared" si="1"/>
        <v/>
      </c>
      <c r="N15" s="91"/>
    </row>
    <row r="16" spans="2:14">
      <c r="B16" s="84">
        <v>11</v>
      </c>
      <c r="C16" s="85" t="s">
        <v>48</v>
      </c>
      <c r="D16" s="86" t="str">
        <f t="shared" si="0"/>
        <v>k</v>
      </c>
      <c r="E16" s="84" t="s">
        <v>16</v>
      </c>
      <c r="F16" s="87"/>
      <c r="G16" s="84" t="s">
        <v>17</v>
      </c>
      <c r="H16" s="87"/>
      <c r="I16" s="88" t="s">
        <v>37</v>
      </c>
      <c r="J16" s="87">
        <v>0</v>
      </c>
      <c r="K16" s="89" t="s">
        <v>2</v>
      </c>
      <c r="L16" s="90" t="str">
        <f t="shared" si="1"/>
        <v/>
      </c>
      <c r="N16" s="91"/>
    </row>
    <row r="17" spans="2:14">
      <c r="B17" s="84">
        <v>12</v>
      </c>
      <c r="C17" s="85" t="s">
        <v>49</v>
      </c>
      <c r="D17" s="86" t="str">
        <f t="shared" si="0"/>
        <v>l</v>
      </c>
      <c r="E17" s="84" t="s">
        <v>16</v>
      </c>
      <c r="F17" s="87"/>
      <c r="G17" s="84" t="s">
        <v>17</v>
      </c>
      <c r="H17" s="87"/>
      <c r="I17" s="88" t="s">
        <v>37</v>
      </c>
      <c r="J17" s="87">
        <v>0</v>
      </c>
      <c r="K17" s="89" t="s">
        <v>2</v>
      </c>
      <c r="L17" s="90" t="str">
        <f t="shared" si="1"/>
        <v/>
      </c>
      <c r="N17" s="91"/>
    </row>
    <row r="18" spans="2:14">
      <c r="B18" s="84">
        <v>13</v>
      </c>
      <c r="C18" s="85" t="s">
        <v>50</v>
      </c>
      <c r="D18" s="86" t="str">
        <f t="shared" si="0"/>
        <v>m</v>
      </c>
      <c r="E18" s="84" t="s">
        <v>16</v>
      </c>
      <c r="F18" s="87"/>
      <c r="G18" s="84" t="s">
        <v>17</v>
      </c>
      <c r="H18" s="87"/>
      <c r="I18" s="88" t="s">
        <v>37</v>
      </c>
      <c r="J18" s="87">
        <v>0</v>
      </c>
      <c r="K18" s="89" t="s">
        <v>2</v>
      </c>
      <c r="L18" s="90" t="str">
        <f t="shared" si="1"/>
        <v/>
      </c>
      <c r="N18" s="91"/>
    </row>
    <row r="19" spans="2:14">
      <c r="B19" s="84">
        <v>14</v>
      </c>
      <c r="C19" s="85" t="s">
        <v>51</v>
      </c>
      <c r="D19" s="86" t="str">
        <f t="shared" si="0"/>
        <v>n</v>
      </c>
      <c r="E19" s="84" t="s">
        <v>16</v>
      </c>
      <c r="F19" s="87"/>
      <c r="G19" s="84" t="s">
        <v>17</v>
      </c>
      <c r="H19" s="87"/>
      <c r="I19" s="88" t="s">
        <v>37</v>
      </c>
      <c r="J19" s="87">
        <v>0</v>
      </c>
      <c r="K19" s="89" t="s">
        <v>2</v>
      </c>
      <c r="L19" s="90" t="str">
        <f t="shared" si="1"/>
        <v/>
      </c>
      <c r="N19" s="91"/>
    </row>
    <row r="20" spans="2:14">
      <c r="B20" s="84">
        <v>15</v>
      </c>
      <c r="C20" s="85" t="s">
        <v>52</v>
      </c>
      <c r="D20" s="86" t="str">
        <f t="shared" si="0"/>
        <v>o</v>
      </c>
      <c r="E20" s="84" t="s">
        <v>16</v>
      </c>
      <c r="F20" s="87"/>
      <c r="G20" s="84" t="s">
        <v>17</v>
      </c>
      <c r="H20" s="87"/>
      <c r="I20" s="88" t="s">
        <v>37</v>
      </c>
      <c r="J20" s="87">
        <v>0</v>
      </c>
      <c r="K20" s="89" t="s">
        <v>2</v>
      </c>
      <c r="L20" s="90" t="str">
        <f t="shared" si="1"/>
        <v/>
      </c>
      <c r="N20" s="91"/>
    </row>
    <row r="21" spans="2:14">
      <c r="B21" s="84">
        <v>16</v>
      </c>
      <c r="C21" s="85" t="s">
        <v>53</v>
      </c>
      <c r="D21" s="86" t="str">
        <f t="shared" si="0"/>
        <v>p</v>
      </c>
      <c r="E21" s="84" t="s">
        <v>16</v>
      </c>
      <c r="F21" s="87"/>
      <c r="G21" s="84" t="s">
        <v>17</v>
      </c>
      <c r="H21" s="87"/>
      <c r="I21" s="88" t="s">
        <v>37</v>
      </c>
      <c r="J21" s="87">
        <v>0</v>
      </c>
      <c r="K21" s="89" t="s">
        <v>2</v>
      </c>
      <c r="L21" s="90" t="str">
        <f t="shared" si="1"/>
        <v/>
      </c>
      <c r="N21" s="91"/>
    </row>
    <row r="22" spans="2:14">
      <c r="B22" s="84">
        <v>17</v>
      </c>
      <c r="C22" s="85" t="s">
        <v>54</v>
      </c>
      <c r="D22" s="86" t="str">
        <f t="shared" si="0"/>
        <v>q</v>
      </c>
      <c r="E22" s="84" t="s">
        <v>16</v>
      </c>
      <c r="F22" s="87"/>
      <c r="G22" s="84" t="s">
        <v>17</v>
      </c>
      <c r="H22" s="87"/>
      <c r="I22" s="88" t="s">
        <v>37</v>
      </c>
      <c r="J22" s="87">
        <v>0</v>
      </c>
      <c r="K22" s="89" t="s">
        <v>2</v>
      </c>
      <c r="L22" s="90" t="str">
        <f t="shared" si="1"/>
        <v/>
      </c>
      <c r="N22" s="91"/>
    </row>
    <row r="23" spans="2:14">
      <c r="B23" s="84">
        <v>18</v>
      </c>
      <c r="C23" s="85" t="s">
        <v>55</v>
      </c>
      <c r="D23" s="86" t="str">
        <f t="shared" si="0"/>
        <v>r</v>
      </c>
      <c r="E23" s="84" t="s">
        <v>16</v>
      </c>
      <c r="F23" s="92"/>
      <c r="G23" s="84" t="s">
        <v>17</v>
      </c>
      <c r="H23" s="92"/>
      <c r="I23" s="88" t="s">
        <v>37</v>
      </c>
      <c r="J23" s="92"/>
      <c r="K23" s="89" t="s">
        <v>2</v>
      </c>
      <c r="L23" s="85">
        <v>1</v>
      </c>
      <c r="N23" s="91"/>
    </row>
    <row r="24" spans="2:14">
      <c r="B24" s="84">
        <v>19</v>
      </c>
      <c r="C24" s="85" t="s">
        <v>56</v>
      </c>
      <c r="D24" s="86" t="str">
        <f t="shared" si="0"/>
        <v>s</v>
      </c>
      <c r="E24" s="84" t="s">
        <v>16</v>
      </c>
      <c r="F24" s="92"/>
      <c r="G24" s="84" t="s">
        <v>17</v>
      </c>
      <c r="H24" s="92"/>
      <c r="I24" s="88" t="s">
        <v>37</v>
      </c>
      <c r="J24" s="92"/>
      <c r="K24" s="89" t="s">
        <v>2</v>
      </c>
      <c r="L24" s="85">
        <v>2</v>
      </c>
      <c r="N24" s="91"/>
    </row>
    <row r="25" spans="2:14">
      <c r="B25" s="84">
        <v>20</v>
      </c>
      <c r="C25" s="85" t="s">
        <v>57</v>
      </c>
      <c r="D25" s="86" t="str">
        <f t="shared" si="0"/>
        <v>t</v>
      </c>
      <c r="E25" s="84" t="s">
        <v>16</v>
      </c>
      <c r="F25" s="92"/>
      <c r="G25" s="84" t="s">
        <v>17</v>
      </c>
      <c r="H25" s="92"/>
      <c r="I25" s="88" t="s">
        <v>37</v>
      </c>
      <c r="J25" s="92"/>
      <c r="K25" s="89" t="s">
        <v>2</v>
      </c>
      <c r="L25" s="85">
        <v>3</v>
      </c>
      <c r="N25" s="91"/>
    </row>
    <row r="26" spans="2:14">
      <c r="B26" s="84">
        <v>21</v>
      </c>
      <c r="C26" s="85" t="s">
        <v>58</v>
      </c>
      <c r="D26" s="86" t="str">
        <f t="shared" si="0"/>
        <v>u</v>
      </c>
      <c r="E26" s="84" t="s">
        <v>16</v>
      </c>
      <c r="F26" s="92"/>
      <c r="G26" s="84" t="s">
        <v>17</v>
      </c>
      <c r="H26" s="92"/>
      <c r="I26" s="88" t="s">
        <v>37</v>
      </c>
      <c r="J26" s="92"/>
      <c r="K26" s="89" t="s">
        <v>2</v>
      </c>
      <c r="L26" s="85">
        <v>4</v>
      </c>
      <c r="N26" s="91"/>
    </row>
    <row r="27" spans="2:14">
      <c r="B27" s="84">
        <v>22</v>
      </c>
      <c r="C27" s="85" t="s">
        <v>59</v>
      </c>
      <c r="D27" s="86" t="str">
        <f t="shared" si="0"/>
        <v>v</v>
      </c>
      <c r="E27" s="84" t="s">
        <v>16</v>
      </c>
      <c r="F27" s="92"/>
      <c r="G27" s="84" t="s">
        <v>17</v>
      </c>
      <c r="H27" s="92"/>
      <c r="I27" s="88" t="s">
        <v>37</v>
      </c>
      <c r="J27" s="92"/>
      <c r="K27" s="89" t="s">
        <v>2</v>
      </c>
      <c r="L27" s="85">
        <v>5</v>
      </c>
      <c r="N27" s="91"/>
    </row>
    <row r="28" spans="2:14">
      <c r="B28" s="84">
        <v>23</v>
      </c>
      <c r="C28" s="85" t="s">
        <v>60</v>
      </c>
      <c r="D28" s="86" t="str">
        <f t="shared" si="0"/>
        <v>w</v>
      </c>
      <c r="E28" s="84" t="s">
        <v>16</v>
      </c>
      <c r="F28" s="92"/>
      <c r="G28" s="84" t="s">
        <v>17</v>
      </c>
      <c r="H28" s="92"/>
      <c r="I28" s="88" t="s">
        <v>37</v>
      </c>
      <c r="J28" s="92"/>
      <c r="K28" s="89" t="s">
        <v>2</v>
      </c>
      <c r="L28" s="85">
        <v>6</v>
      </c>
      <c r="N28" s="91"/>
    </row>
    <row r="29" spans="2:14">
      <c r="B29" s="84">
        <v>24</v>
      </c>
      <c r="C29" s="85" t="s">
        <v>61</v>
      </c>
      <c r="D29" s="86" t="str">
        <f t="shared" si="0"/>
        <v>x</v>
      </c>
      <c r="E29" s="84" t="s">
        <v>16</v>
      </c>
      <c r="F29" s="92"/>
      <c r="G29" s="84" t="s">
        <v>17</v>
      </c>
      <c r="H29" s="92"/>
      <c r="I29" s="88" t="s">
        <v>37</v>
      </c>
      <c r="J29" s="92"/>
      <c r="K29" s="89" t="s">
        <v>2</v>
      </c>
      <c r="L29" s="85">
        <v>7</v>
      </c>
      <c r="N29" s="91"/>
    </row>
    <row r="30" spans="2:14">
      <c r="B30" s="84">
        <v>25</v>
      </c>
      <c r="C30" s="85" t="s">
        <v>62</v>
      </c>
      <c r="D30" s="86" t="str">
        <f t="shared" si="0"/>
        <v>y</v>
      </c>
      <c r="E30" s="84" t="s">
        <v>16</v>
      </c>
      <c r="F30" s="92"/>
      <c r="G30" s="84" t="s">
        <v>17</v>
      </c>
      <c r="H30" s="92"/>
      <c r="I30" s="88" t="s">
        <v>37</v>
      </c>
      <c r="J30" s="92"/>
      <c r="K30" s="89" t="s">
        <v>2</v>
      </c>
      <c r="L30" s="85">
        <v>8</v>
      </c>
      <c r="N30" s="91"/>
    </row>
    <row r="31" spans="2:14">
      <c r="B31" s="84">
        <v>26</v>
      </c>
      <c r="C31" s="85" t="s">
        <v>63</v>
      </c>
      <c r="D31" s="86" t="str">
        <f t="shared" si="0"/>
        <v>z</v>
      </c>
      <c r="E31" s="84" t="s">
        <v>16</v>
      </c>
      <c r="F31" s="92"/>
      <c r="G31" s="84" t="s">
        <v>17</v>
      </c>
      <c r="H31" s="92"/>
      <c r="I31" s="88" t="s">
        <v>37</v>
      </c>
      <c r="J31" s="92"/>
      <c r="K31" s="89" t="s">
        <v>2</v>
      </c>
      <c r="L31" s="85">
        <v>1</v>
      </c>
      <c r="N31" s="91"/>
    </row>
    <row r="32" spans="2:14">
      <c r="B32" s="84">
        <v>27</v>
      </c>
      <c r="C32" s="85" t="s">
        <v>61</v>
      </c>
      <c r="D32" s="86" t="str">
        <f t="shared" si="0"/>
        <v>x</v>
      </c>
      <c r="E32" s="84" t="s">
        <v>16</v>
      </c>
      <c r="F32" s="92"/>
      <c r="G32" s="84" t="s">
        <v>17</v>
      </c>
      <c r="H32" s="92"/>
      <c r="I32" s="88" t="s">
        <v>37</v>
      </c>
      <c r="J32" s="92"/>
      <c r="K32" s="89" t="s">
        <v>2</v>
      </c>
      <c r="L32" s="85">
        <v>2</v>
      </c>
      <c r="N32" s="91"/>
    </row>
    <row r="33" spans="2:14">
      <c r="B33" s="84">
        <v>28</v>
      </c>
      <c r="C33" s="85" t="s">
        <v>64</v>
      </c>
      <c r="D33" s="86" t="str">
        <f t="shared" si="0"/>
        <v>aa</v>
      </c>
      <c r="E33" s="84" t="s">
        <v>16</v>
      </c>
      <c r="F33" s="92"/>
      <c r="G33" s="84" t="s">
        <v>17</v>
      </c>
      <c r="H33" s="92"/>
      <c r="I33" s="88" t="s">
        <v>37</v>
      </c>
      <c r="J33" s="92"/>
      <c r="K33" s="89" t="s">
        <v>2</v>
      </c>
      <c r="L33" s="85">
        <v>3</v>
      </c>
      <c r="N33" s="91"/>
    </row>
    <row r="34" spans="2:14">
      <c r="B34" s="84">
        <v>29</v>
      </c>
      <c r="C34" s="85" t="s">
        <v>65</v>
      </c>
      <c r="D34" s="86" t="str">
        <f t="shared" si="0"/>
        <v>ab</v>
      </c>
      <c r="E34" s="84" t="s">
        <v>16</v>
      </c>
      <c r="F34" s="92"/>
      <c r="G34" s="84" t="s">
        <v>17</v>
      </c>
      <c r="H34" s="92"/>
      <c r="I34" s="88" t="s">
        <v>37</v>
      </c>
      <c r="J34" s="92"/>
      <c r="K34" s="89" t="s">
        <v>2</v>
      </c>
      <c r="L34" s="85">
        <v>4</v>
      </c>
      <c r="N34" s="91"/>
    </row>
    <row r="35" spans="2:14">
      <c r="B35" s="84">
        <v>30</v>
      </c>
      <c r="C35" s="85" t="s">
        <v>66</v>
      </c>
      <c r="D35" s="86" t="str">
        <f t="shared" si="0"/>
        <v>ac</v>
      </c>
      <c r="E35" s="84" t="s">
        <v>16</v>
      </c>
      <c r="F35" s="92"/>
      <c r="G35" s="84" t="s">
        <v>17</v>
      </c>
      <c r="H35" s="92"/>
      <c r="I35" s="88" t="s">
        <v>37</v>
      </c>
      <c r="J35" s="92"/>
      <c r="K35" s="89" t="s">
        <v>2</v>
      </c>
      <c r="L35" s="85">
        <v>5</v>
      </c>
      <c r="N35" s="91"/>
    </row>
    <row r="36" spans="2:14">
      <c r="B36" s="84">
        <v>31</v>
      </c>
      <c r="C36" s="85" t="s">
        <v>67</v>
      </c>
      <c r="D36" s="86" t="str">
        <f t="shared" si="0"/>
        <v>ad</v>
      </c>
      <c r="E36" s="84" t="s">
        <v>16</v>
      </c>
      <c r="F36" s="92"/>
      <c r="G36" s="84" t="s">
        <v>17</v>
      </c>
      <c r="H36" s="92"/>
      <c r="I36" s="88" t="s">
        <v>37</v>
      </c>
      <c r="J36" s="92"/>
      <c r="K36" s="89" t="s">
        <v>2</v>
      </c>
      <c r="L36" s="85">
        <v>6</v>
      </c>
      <c r="N36" s="91"/>
    </row>
    <row r="37" spans="2:14">
      <c r="B37" s="84">
        <v>32</v>
      </c>
      <c r="C37" s="85" t="s">
        <v>68</v>
      </c>
      <c r="D37" s="86" t="str">
        <f t="shared" si="0"/>
        <v>ae</v>
      </c>
      <c r="E37" s="84" t="s">
        <v>16</v>
      </c>
      <c r="F37" s="92"/>
      <c r="G37" s="84" t="s">
        <v>17</v>
      </c>
      <c r="H37" s="92"/>
      <c r="I37" s="88" t="s">
        <v>37</v>
      </c>
      <c r="J37" s="92"/>
      <c r="K37" s="89" t="s">
        <v>2</v>
      </c>
      <c r="L37" s="85">
        <v>7</v>
      </c>
      <c r="N37" s="91"/>
    </row>
    <row r="38" spans="2:14">
      <c r="B38" s="84">
        <v>33</v>
      </c>
      <c r="C38" s="85" t="s">
        <v>69</v>
      </c>
      <c r="D38" s="86" t="str">
        <f t="shared" si="0"/>
        <v>af</v>
      </c>
      <c r="E38" s="84" t="s">
        <v>16</v>
      </c>
      <c r="F38" s="92"/>
      <c r="G38" s="84" t="s">
        <v>17</v>
      </c>
      <c r="H38" s="92"/>
      <c r="I38" s="88" t="s">
        <v>37</v>
      </c>
      <c r="J38" s="92"/>
      <c r="K38" s="89" t="s">
        <v>2</v>
      </c>
      <c r="L38" s="85">
        <v>8</v>
      </c>
      <c r="N38" s="91"/>
    </row>
    <row r="39" spans="2:14">
      <c r="B39" s="84">
        <v>34</v>
      </c>
      <c r="C39" s="93" t="s">
        <v>86</v>
      </c>
      <c r="D39" s="86"/>
      <c r="E39" s="84" t="s">
        <v>16</v>
      </c>
      <c r="F39" s="87">
        <v>0.29166666666666669</v>
      </c>
      <c r="G39" s="84" t="s">
        <v>17</v>
      </c>
      <c r="H39" s="87">
        <v>0.39583333333333331</v>
      </c>
      <c r="I39" s="88" t="s">
        <v>37</v>
      </c>
      <c r="J39" s="87">
        <v>0</v>
      </c>
      <c r="K39" s="89" t="s">
        <v>2</v>
      </c>
      <c r="L39" s="90">
        <f t="shared" ref="L39:L40" si="2">IF(OR(F39="",H39=""),"",(H39+IF(F39&gt;H39,1,0)-F39-J39)*24)</f>
        <v>2.4999999999999991</v>
      </c>
      <c r="N39" s="91"/>
    </row>
    <row r="40" spans="2:14">
      <c r="B40" s="84"/>
      <c r="C40" s="94" t="s">
        <v>36</v>
      </c>
      <c r="D40" s="86"/>
      <c r="E40" s="84" t="s">
        <v>16</v>
      </c>
      <c r="F40" s="87">
        <v>0.6875</v>
      </c>
      <c r="G40" s="84" t="s">
        <v>17</v>
      </c>
      <c r="H40" s="87">
        <v>0.83333333333333337</v>
      </c>
      <c r="I40" s="88" t="s">
        <v>37</v>
      </c>
      <c r="J40" s="87">
        <v>0</v>
      </c>
      <c r="K40" s="89" t="s">
        <v>2</v>
      </c>
      <c r="L40" s="90">
        <f t="shared" si="2"/>
        <v>3.5000000000000009</v>
      </c>
      <c r="N40" s="91"/>
    </row>
    <row r="41" spans="2:14">
      <c r="B41" s="84"/>
      <c r="C41" s="95" t="s">
        <v>36</v>
      </c>
      <c r="D41" s="86" t="str">
        <f>C39</f>
        <v>ag</v>
      </c>
      <c r="E41" s="84" t="s">
        <v>16</v>
      </c>
      <c r="F41" s="87" t="s">
        <v>36</v>
      </c>
      <c r="G41" s="84" t="s">
        <v>17</v>
      </c>
      <c r="H41" s="87" t="s">
        <v>36</v>
      </c>
      <c r="I41" s="88" t="s">
        <v>37</v>
      </c>
      <c r="J41" s="87" t="s">
        <v>36</v>
      </c>
      <c r="K41" s="89" t="s">
        <v>2</v>
      </c>
      <c r="L41" s="90">
        <f>IF(OR(L39="",L40=""),"",L39+L40)</f>
        <v>6</v>
      </c>
      <c r="N41" s="91" t="s">
        <v>123</v>
      </c>
    </row>
    <row r="42" spans="2:14">
      <c r="B42" s="84"/>
      <c r="C42" s="93" t="s">
        <v>124</v>
      </c>
      <c r="D42" s="86"/>
      <c r="E42" s="84" t="s">
        <v>16</v>
      </c>
      <c r="F42" s="87"/>
      <c r="G42" s="84" t="s">
        <v>17</v>
      </c>
      <c r="H42" s="87"/>
      <c r="I42" s="88" t="s">
        <v>37</v>
      </c>
      <c r="J42" s="87">
        <v>0</v>
      </c>
      <c r="K42" s="89" t="s">
        <v>2</v>
      </c>
      <c r="L42" s="90" t="str">
        <f t="shared" ref="L42:L43" si="3">IF(OR(F42="",H42=""),"",(H42+IF(F42&gt;H42,1,0)-F42-J42)*24)</f>
        <v/>
      </c>
      <c r="N42" s="91"/>
    </row>
    <row r="43" spans="2:14">
      <c r="B43" s="84">
        <v>35</v>
      </c>
      <c r="C43" s="94" t="s">
        <v>36</v>
      </c>
      <c r="D43" s="86"/>
      <c r="E43" s="84" t="s">
        <v>16</v>
      </c>
      <c r="F43" s="87"/>
      <c r="G43" s="84" t="s">
        <v>17</v>
      </c>
      <c r="H43" s="87"/>
      <c r="I43" s="88" t="s">
        <v>37</v>
      </c>
      <c r="J43" s="87">
        <v>0</v>
      </c>
      <c r="K43" s="89" t="s">
        <v>2</v>
      </c>
      <c r="L43" s="90" t="str">
        <f t="shared" si="3"/>
        <v/>
      </c>
      <c r="N43" s="91"/>
    </row>
    <row r="44" spans="2:14">
      <c r="B44" s="84"/>
      <c r="C44" s="95" t="s">
        <v>36</v>
      </c>
      <c r="D44" s="86" t="str">
        <f>C42</f>
        <v>ah</v>
      </c>
      <c r="E44" s="84" t="s">
        <v>16</v>
      </c>
      <c r="F44" s="87" t="s">
        <v>36</v>
      </c>
      <c r="G44" s="84" t="s">
        <v>17</v>
      </c>
      <c r="H44" s="87" t="s">
        <v>36</v>
      </c>
      <c r="I44" s="88" t="s">
        <v>37</v>
      </c>
      <c r="J44" s="87" t="s">
        <v>36</v>
      </c>
      <c r="K44" s="89" t="s">
        <v>2</v>
      </c>
      <c r="L44" s="90" t="str">
        <f>IF(OR(L42="",L43=""),"",L42+L43)</f>
        <v/>
      </c>
      <c r="N44" s="91" t="s">
        <v>125</v>
      </c>
    </row>
    <row r="45" spans="2:14">
      <c r="B45" s="84"/>
      <c r="C45" s="93" t="s">
        <v>126</v>
      </c>
      <c r="D45" s="86"/>
      <c r="E45" s="84" t="s">
        <v>16</v>
      </c>
      <c r="F45" s="87"/>
      <c r="G45" s="84" t="s">
        <v>17</v>
      </c>
      <c r="H45" s="87"/>
      <c r="I45" s="88" t="s">
        <v>37</v>
      </c>
      <c r="J45" s="87">
        <v>0</v>
      </c>
      <c r="K45" s="89" t="s">
        <v>2</v>
      </c>
      <c r="L45" s="90" t="str">
        <f t="shared" ref="L45:L46" si="4">IF(OR(F45="",H45=""),"",(H45+IF(F45&gt;H45,1,0)-F45-J45)*24)</f>
        <v/>
      </c>
      <c r="N45" s="91"/>
    </row>
    <row r="46" spans="2:14">
      <c r="B46" s="84">
        <v>36</v>
      </c>
      <c r="C46" s="94" t="s">
        <v>36</v>
      </c>
      <c r="D46" s="86"/>
      <c r="E46" s="84" t="s">
        <v>16</v>
      </c>
      <c r="F46" s="87"/>
      <c r="G46" s="84" t="s">
        <v>17</v>
      </c>
      <c r="H46" s="87"/>
      <c r="I46" s="88" t="s">
        <v>37</v>
      </c>
      <c r="J46" s="87">
        <v>0</v>
      </c>
      <c r="K46" s="89" t="s">
        <v>2</v>
      </c>
      <c r="L46" s="90" t="str">
        <f t="shared" si="4"/>
        <v/>
      </c>
      <c r="N46" s="91"/>
    </row>
    <row r="47" spans="2:14">
      <c r="B47" s="84"/>
      <c r="C47" s="95" t="s">
        <v>36</v>
      </c>
      <c r="D47" s="86" t="str">
        <f>C45</f>
        <v>ai</v>
      </c>
      <c r="E47" s="84" t="s">
        <v>16</v>
      </c>
      <c r="F47" s="87" t="s">
        <v>36</v>
      </c>
      <c r="G47" s="84" t="s">
        <v>17</v>
      </c>
      <c r="H47" s="87" t="s">
        <v>36</v>
      </c>
      <c r="I47" s="88" t="s">
        <v>37</v>
      </c>
      <c r="J47" s="87" t="s">
        <v>36</v>
      </c>
      <c r="K47" s="89" t="s">
        <v>2</v>
      </c>
      <c r="L47" s="90" t="str">
        <f>IF(OR(L45="",L46=""),"",L45+L46)</f>
        <v/>
      </c>
      <c r="N47" s="91" t="s">
        <v>125</v>
      </c>
    </row>
    <row r="49" spans="3:4">
      <c r="C49" s="80" t="s">
        <v>127</v>
      </c>
      <c r="D49" s="80"/>
    </row>
    <row r="50" spans="3:4">
      <c r="C50" s="80" t="s">
        <v>128</v>
      </c>
      <c r="D50" s="80"/>
    </row>
    <row r="51" spans="3:4">
      <c r="C51" s="80" t="s">
        <v>129</v>
      </c>
      <c r="D51" s="80"/>
    </row>
    <row r="52" spans="3:4">
      <c r="C52" s="80" t="s">
        <v>130</v>
      </c>
      <c r="D52" s="80"/>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8" tint="0.79998168889431442"/>
    <pageSetUpPr fitToPage="1"/>
  </sheetPr>
  <dimension ref="B1:AY99"/>
  <sheetViews>
    <sheetView zoomScaleNormal="100" workbookViewId="0"/>
  </sheetViews>
  <sheetFormatPr defaultColWidth="9" defaultRowHeight="18"/>
  <cols>
    <col min="1" max="1" width="1.33203125" style="20" customWidth="1"/>
    <col min="2" max="3" width="9" style="20"/>
    <col min="4" max="4" width="40.58203125" style="20" customWidth="1"/>
    <col min="5" max="16384" width="9" style="20"/>
  </cols>
  <sheetData>
    <row r="1" spans="2:11">
      <c r="B1" s="20" t="s">
        <v>90</v>
      </c>
      <c r="D1" s="45"/>
      <c r="E1" s="45"/>
      <c r="F1" s="45"/>
    </row>
    <row r="2" spans="2:11" s="47" customFormat="1" ht="20.25" customHeight="1">
      <c r="B2" s="46" t="s">
        <v>177</v>
      </c>
      <c r="C2" s="46"/>
      <c r="D2" s="45"/>
      <c r="E2" s="45"/>
      <c r="F2" s="45"/>
    </row>
    <row r="3" spans="2:11" s="47" customFormat="1" ht="20.25" customHeight="1">
      <c r="B3" s="46"/>
      <c r="C3" s="46"/>
      <c r="D3" s="45"/>
      <c r="E3" s="45"/>
      <c r="F3" s="45"/>
    </row>
    <row r="4" spans="2:11" s="52" customFormat="1" ht="20.25" customHeight="1">
      <c r="B4" s="75"/>
      <c r="C4" s="45" t="s">
        <v>116</v>
      </c>
      <c r="D4" s="45"/>
      <c r="F4" s="386" t="s">
        <v>117</v>
      </c>
      <c r="G4" s="386"/>
      <c r="H4" s="386"/>
      <c r="I4" s="386"/>
      <c r="J4" s="386"/>
      <c r="K4" s="386"/>
    </row>
    <row r="5" spans="2:11" s="52" customFormat="1" ht="20.25" customHeight="1">
      <c r="B5" s="76"/>
      <c r="C5" s="45" t="s">
        <v>118</v>
      </c>
      <c r="D5" s="45"/>
      <c r="F5" s="386"/>
      <c r="G5" s="386"/>
      <c r="H5" s="386"/>
      <c r="I5" s="386"/>
      <c r="J5" s="386"/>
      <c r="K5" s="386"/>
    </row>
    <row r="6" spans="2:11" s="47" customFormat="1" ht="20.25" customHeight="1">
      <c r="B6" s="49" t="s">
        <v>111</v>
      </c>
      <c r="C6" s="45"/>
      <c r="D6" s="45"/>
      <c r="E6" s="48"/>
      <c r="F6" s="50"/>
    </row>
    <row r="7" spans="2:11" s="47" customFormat="1" ht="20.25" customHeight="1">
      <c r="B7" s="46"/>
      <c r="C7" s="46"/>
      <c r="D7" s="45"/>
      <c r="E7" s="48"/>
      <c r="F7" s="50"/>
    </row>
    <row r="8" spans="2:11" s="47" customFormat="1" ht="20.25" customHeight="1">
      <c r="B8" s="45" t="s">
        <v>91</v>
      </c>
      <c r="C8" s="46"/>
      <c r="D8" s="45"/>
      <c r="E8" s="48"/>
      <c r="F8" s="50"/>
    </row>
    <row r="9" spans="2:11" s="47" customFormat="1" ht="20.25" customHeight="1">
      <c r="B9" s="46"/>
      <c r="C9" s="46"/>
      <c r="D9" s="45"/>
      <c r="E9" s="45"/>
      <c r="F9" s="45"/>
    </row>
    <row r="10" spans="2:11" s="47" customFormat="1" ht="20.25" customHeight="1">
      <c r="B10" s="45" t="s">
        <v>136</v>
      </c>
      <c r="C10" s="46"/>
      <c r="D10" s="45"/>
      <c r="E10" s="45"/>
      <c r="F10" s="45"/>
    </row>
    <row r="11" spans="2:11" s="47" customFormat="1" ht="20.25" customHeight="1">
      <c r="B11" s="45"/>
      <c r="C11" s="46"/>
      <c r="D11" s="45"/>
    </row>
    <row r="12" spans="2:11" s="47" customFormat="1" ht="20.25" customHeight="1">
      <c r="B12" s="45" t="s">
        <v>141</v>
      </c>
      <c r="C12" s="46"/>
      <c r="D12" s="45"/>
    </row>
    <row r="13" spans="2:11" s="47" customFormat="1" ht="20.25" customHeight="1">
      <c r="B13" s="45"/>
      <c r="C13" s="46"/>
      <c r="D13" s="45"/>
    </row>
    <row r="14" spans="2:11" s="47" customFormat="1" ht="20.25" customHeight="1">
      <c r="B14" s="45" t="s">
        <v>137</v>
      </c>
      <c r="C14" s="46"/>
      <c r="D14" s="45"/>
    </row>
    <row r="15" spans="2:11" s="47" customFormat="1" ht="20.25" customHeight="1">
      <c r="B15" s="45"/>
      <c r="C15" s="46"/>
      <c r="D15" s="45"/>
    </row>
    <row r="16" spans="2:11" s="47" customFormat="1" ht="17.25" customHeight="1">
      <c r="B16" s="45" t="s">
        <v>165</v>
      </c>
      <c r="C16" s="45"/>
      <c r="D16" s="45"/>
    </row>
    <row r="17" spans="2:25" s="47" customFormat="1" ht="17.25" customHeight="1">
      <c r="B17" s="45" t="s">
        <v>107</v>
      </c>
      <c r="C17" s="45"/>
      <c r="D17" s="45"/>
    </row>
    <row r="18" spans="2:25" s="47" customFormat="1" ht="17.25" customHeight="1">
      <c r="B18" s="45"/>
      <c r="C18" s="45"/>
      <c r="D18" s="45"/>
    </row>
    <row r="19" spans="2:25" s="47" customFormat="1" ht="17.25" customHeight="1">
      <c r="B19" s="45"/>
      <c r="C19" s="22" t="s">
        <v>20</v>
      </c>
      <c r="D19" s="22" t="s">
        <v>3</v>
      </c>
    </row>
    <row r="20" spans="2:25" s="47" customFormat="1" ht="17.25" customHeight="1">
      <c r="B20" s="45"/>
      <c r="C20" s="22">
        <v>1</v>
      </c>
      <c r="D20" s="51" t="s">
        <v>70</v>
      </c>
    </row>
    <row r="21" spans="2:25" s="47" customFormat="1" ht="17.25" customHeight="1">
      <c r="B21" s="45"/>
      <c r="C21" s="22">
        <v>2</v>
      </c>
      <c r="D21" s="51" t="s">
        <v>163</v>
      </c>
    </row>
    <row r="22" spans="2:25" s="47" customFormat="1" ht="17.25" customHeight="1">
      <c r="B22" s="45"/>
      <c r="C22" s="22">
        <v>3</v>
      </c>
      <c r="D22" s="51" t="s">
        <v>164</v>
      </c>
    </row>
    <row r="23" spans="2:25" s="47" customFormat="1" ht="17.25" customHeight="1">
      <c r="B23" s="45"/>
      <c r="C23" s="48"/>
      <c r="D23" s="50"/>
    </row>
    <row r="24" spans="2:25" s="47" customFormat="1" ht="20.25" customHeight="1">
      <c r="B24" s="45" t="s">
        <v>176</v>
      </c>
      <c r="C24" s="46"/>
      <c r="D24" s="45"/>
    </row>
    <row r="25" spans="2:25" s="47" customFormat="1" ht="20.25" customHeight="1">
      <c r="B25" s="45"/>
      <c r="C25" s="46"/>
      <c r="D25" s="45"/>
    </row>
    <row r="26" spans="2:25" s="47" customFormat="1" ht="17.25" customHeight="1">
      <c r="B26" s="45" t="s">
        <v>166</v>
      </c>
      <c r="C26" s="45"/>
      <c r="D26" s="45"/>
      <c r="E26" s="52"/>
      <c r="F26" s="52"/>
    </row>
    <row r="27" spans="2:25" s="47" customFormat="1" ht="17.25" customHeight="1">
      <c r="B27" s="45" t="s">
        <v>92</v>
      </c>
      <c r="C27" s="45"/>
      <c r="D27" s="45"/>
      <c r="E27" s="52"/>
      <c r="F27" s="52"/>
    </row>
    <row r="28" spans="2:25" s="47" customFormat="1" ht="17.25" customHeight="1">
      <c r="B28" s="45"/>
      <c r="C28" s="45"/>
      <c r="D28" s="45"/>
      <c r="E28" s="52"/>
      <c r="F28" s="52"/>
      <c r="G28" s="53"/>
      <c r="H28" s="53"/>
      <c r="J28" s="53"/>
      <c r="K28" s="53"/>
      <c r="L28" s="53"/>
      <c r="M28" s="53"/>
      <c r="N28" s="53"/>
      <c r="O28" s="53"/>
      <c r="R28" s="53"/>
      <c r="S28" s="53"/>
      <c r="T28" s="53"/>
      <c r="W28" s="53"/>
      <c r="X28" s="53"/>
      <c r="Y28" s="53"/>
    </row>
    <row r="29" spans="2:25" s="47" customFormat="1" ht="17.25" customHeight="1">
      <c r="B29" s="45"/>
      <c r="C29" s="22" t="s">
        <v>4</v>
      </c>
      <c r="D29" s="22" t="s">
        <v>5</v>
      </c>
      <c r="E29" s="52"/>
      <c r="F29" s="52"/>
      <c r="G29" s="53"/>
      <c r="H29" s="53"/>
      <c r="J29" s="53"/>
      <c r="K29" s="53"/>
      <c r="L29" s="53"/>
      <c r="M29" s="53"/>
      <c r="N29" s="53"/>
      <c r="O29" s="53"/>
      <c r="R29" s="53"/>
      <c r="S29" s="53"/>
      <c r="T29" s="53"/>
      <c r="W29" s="53"/>
      <c r="X29" s="53"/>
      <c r="Y29" s="53"/>
    </row>
    <row r="30" spans="2:25" s="47" customFormat="1" ht="17.25" customHeight="1">
      <c r="B30" s="45"/>
      <c r="C30" s="22" t="s">
        <v>6</v>
      </c>
      <c r="D30" s="51" t="s">
        <v>93</v>
      </c>
      <c r="E30" s="52"/>
      <c r="F30" s="52"/>
      <c r="G30" s="53"/>
      <c r="H30" s="53"/>
      <c r="J30" s="53"/>
      <c r="K30" s="53"/>
      <c r="L30" s="53"/>
      <c r="M30" s="53"/>
      <c r="N30" s="53"/>
      <c r="O30" s="53"/>
      <c r="R30" s="53"/>
      <c r="S30" s="53"/>
      <c r="T30" s="53"/>
      <c r="W30" s="53"/>
      <c r="X30" s="53"/>
      <c r="Y30" s="53"/>
    </row>
    <row r="31" spans="2:25" s="47" customFormat="1" ht="17.25" customHeight="1">
      <c r="B31" s="45"/>
      <c r="C31" s="22" t="s">
        <v>7</v>
      </c>
      <c r="D31" s="51" t="s">
        <v>94</v>
      </c>
      <c r="E31" s="52"/>
      <c r="F31" s="52"/>
      <c r="G31" s="53"/>
      <c r="H31" s="53"/>
      <c r="J31" s="53"/>
      <c r="K31" s="53"/>
      <c r="L31" s="53"/>
      <c r="M31" s="53"/>
      <c r="N31" s="53"/>
      <c r="O31" s="53"/>
      <c r="R31" s="53"/>
      <c r="S31" s="53"/>
      <c r="T31" s="53"/>
      <c r="W31" s="53"/>
      <c r="X31" s="53"/>
      <c r="Y31" s="53"/>
    </row>
    <row r="32" spans="2:25" s="47" customFormat="1" ht="17.25" customHeight="1">
      <c r="B32" s="45"/>
      <c r="C32" s="22" t="s">
        <v>8</v>
      </c>
      <c r="D32" s="51" t="s">
        <v>95</v>
      </c>
      <c r="E32" s="52"/>
      <c r="F32" s="52"/>
      <c r="G32" s="53"/>
      <c r="H32" s="53"/>
      <c r="J32" s="53"/>
      <c r="K32" s="53"/>
      <c r="L32" s="53"/>
      <c r="M32" s="53"/>
      <c r="N32" s="53"/>
      <c r="O32" s="53"/>
      <c r="R32" s="53"/>
      <c r="S32" s="53"/>
      <c r="T32" s="53"/>
      <c r="W32" s="53"/>
      <c r="X32" s="53"/>
      <c r="Y32" s="53"/>
    </row>
    <row r="33" spans="2:51" s="47" customFormat="1" ht="17.25" customHeight="1">
      <c r="B33" s="45"/>
      <c r="C33" s="22" t="s">
        <v>9</v>
      </c>
      <c r="D33" s="51" t="s">
        <v>112</v>
      </c>
      <c r="E33" s="52"/>
      <c r="F33" s="52"/>
      <c r="G33" s="53"/>
      <c r="H33" s="53"/>
      <c r="J33" s="53"/>
      <c r="K33" s="53"/>
      <c r="L33" s="53"/>
      <c r="M33" s="53"/>
      <c r="N33" s="53"/>
      <c r="O33" s="53"/>
      <c r="R33" s="53"/>
      <c r="S33" s="53"/>
      <c r="T33" s="53"/>
      <c r="W33" s="53"/>
      <c r="X33" s="53"/>
      <c r="Y33" s="53"/>
    </row>
    <row r="34" spans="2:51" s="47" customFormat="1" ht="17.25" customHeight="1">
      <c r="B34" s="45"/>
      <c r="C34" s="45"/>
      <c r="D34" s="45"/>
      <c r="E34" s="52"/>
      <c r="F34" s="52"/>
      <c r="G34" s="53"/>
      <c r="H34" s="53"/>
      <c r="J34" s="53"/>
      <c r="K34" s="53"/>
      <c r="L34" s="53"/>
      <c r="M34" s="53"/>
      <c r="N34" s="53"/>
      <c r="O34" s="53"/>
      <c r="R34" s="53"/>
      <c r="S34" s="53"/>
      <c r="T34" s="53"/>
      <c r="W34" s="53"/>
      <c r="X34" s="53"/>
      <c r="Y34" s="53"/>
    </row>
    <row r="35" spans="2:51" s="47" customFormat="1" ht="17.25" customHeight="1">
      <c r="B35" s="45"/>
      <c r="C35" s="54" t="s">
        <v>10</v>
      </c>
      <c r="D35" s="45"/>
      <c r="E35" s="52"/>
      <c r="F35" s="52"/>
      <c r="G35" s="53"/>
      <c r="H35" s="53"/>
      <c r="J35" s="53"/>
      <c r="K35" s="53"/>
      <c r="L35" s="53"/>
      <c r="M35" s="53"/>
      <c r="N35" s="53"/>
      <c r="O35" s="53"/>
      <c r="R35" s="53"/>
      <c r="S35" s="53"/>
      <c r="T35" s="53"/>
      <c r="W35" s="53"/>
      <c r="X35" s="53"/>
      <c r="Y35" s="53"/>
    </row>
    <row r="36" spans="2:51" s="47" customFormat="1" ht="17.25" customHeight="1">
      <c r="B36" s="52"/>
      <c r="C36" s="45" t="s">
        <v>96</v>
      </c>
      <c r="D36" s="52"/>
      <c r="E36" s="52"/>
      <c r="F36" s="54"/>
      <c r="G36" s="53"/>
      <c r="H36" s="53"/>
      <c r="J36" s="53"/>
      <c r="K36" s="53"/>
      <c r="L36" s="53"/>
      <c r="M36" s="53"/>
      <c r="N36" s="53"/>
      <c r="O36" s="53"/>
      <c r="R36" s="53"/>
      <c r="S36" s="53"/>
      <c r="T36" s="53"/>
      <c r="W36" s="53"/>
      <c r="X36" s="53"/>
      <c r="Y36" s="53"/>
    </row>
    <row r="37" spans="2:51" s="47" customFormat="1" ht="17.25" customHeight="1">
      <c r="B37" s="52"/>
      <c r="C37" s="45" t="s">
        <v>113</v>
      </c>
      <c r="D37" s="52"/>
      <c r="E37" s="52"/>
      <c r="F37" s="45"/>
      <c r="G37" s="53"/>
      <c r="H37" s="53"/>
      <c r="J37" s="53"/>
      <c r="K37" s="53"/>
      <c r="L37" s="53"/>
      <c r="M37" s="53"/>
      <c r="N37" s="53"/>
      <c r="O37" s="53"/>
      <c r="R37" s="53"/>
      <c r="S37" s="53"/>
      <c r="T37" s="53"/>
      <c r="W37" s="53"/>
      <c r="X37" s="53"/>
      <c r="Y37" s="53"/>
    </row>
    <row r="38" spans="2:51" s="47" customFormat="1" ht="17.25" customHeight="1">
      <c r="B38" s="45"/>
      <c r="C38" s="45"/>
      <c r="D38" s="45"/>
      <c r="E38" s="54"/>
      <c r="F38" s="53"/>
      <c r="G38" s="53"/>
      <c r="H38" s="53"/>
      <c r="J38" s="53"/>
      <c r="K38" s="53"/>
      <c r="L38" s="53"/>
      <c r="M38" s="53"/>
      <c r="N38" s="53"/>
      <c r="O38" s="53"/>
      <c r="R38" s="53"/>
      <c r="S38" s="53"/>
      <c r="T38" s="53"/>
      <c r="W38" s="53"/>
      <c r="X38" s="53"/>
      <c r="Y38" s="53"/>
    </row>
    <row r="39" spans="2:51" s="47" customFormat="1" ht="17.25" customHeight="1">
      <c r="B39" s="45" t="s">
        <v>167</v>
      </c>
      <c r="C39" s="45"/>
      <c r="D39" s="45"/>
    </row>
    <row r="40" spans="2:51" s="47" customFormat="1" ht="17.25" customHeight="1">
      <c r="B40" s="45" t="s">
        <v>108</v>
      </c>
      <c r="C40" s="45"/>
      <c r="D40" s="45"/>
      <c r="AH40" s="21"/>
      <c r="AI40" s="21"/>
      <c r="AJ40" s="21"/>
      <c r="AK40" s="21"/>
      <c r="AL40" s="21"/>
      <c r="AM40" s="21"/>
      <c r="AN40" s="21"/>
      <c r="AO40" s="21"/>
      <c r="AP40" s="21"/>
      <c r="AQ40" s="21"/>
      <c r="AR40" s="21"/>
      <c r="AS40" s="21"/>
    </row>
    <row r="41" spans="2:51" s="47" customFormat="1" ht="17.25" customHeight="1">
      <c r="B41" s="55" t="s">
        <v>109</v>
      </c>
      <c r="C41" s="52"/>
      <c r="D41" s="52"/>
      <c r="E41" s="56"/>
      <c r="F41" s="56"/>
      <c r="G41" s="56"/>
      <c r="H41" s="56"/>
      <c r="I41" s="56"/>
      <c r="J41" s="56"/>
      <c r="K41" s="56"/>
      <c r="L41" s="56"/>
      <c r="M41" s="56"/>
      <c r="N41" s="56"/>
      <c r="O41" s="57"/>
      <c r="P41" s="57"/>
      <c r="Q41" s="56"/>
      <c r="R41" s="57"/>
      <c r="S41" s="56"/>
      <c r="T41" s="56"/>
      <c r="U41" s="57"/>
      <c r="V41" s="21"/>
      <c r="W41" s="21"/>
      <c r="X41" s="21"/>
      <c r="Y41" s="56"/>
      <c r="Z41" s="56"/>
      <c r="AA41" s="56"/>
      <c r="AB41" s="56"/>
      <c r="AC41" s="21"/>
      <c r="AD41" s="56"/>
      <c r="AE41" s="57"/>
      <c r="AF41" s="57"/>
      <c r="AG41" s="57"/>
      <c r="AH41" s="57"/>
      <c r="AI41" s="58"/>
      <c r="AJ41" s="57"/>
      <c r="AK41" s="57"/>
      <c r="AL41" s="57"/>
      <c r="AM41" s="57"/>
      <c r="AN41" s="57"/>
      <c r="AO41" s="57"/>
      <c r="AP41" s="57"/>
      <c r="AQ41" s="57"/>
      <c r="AR41" s="57"/>
      <c r="AS41" s="57"/>
      <c r="AT41" s="57"/>
      <c r="AU41" s="57"/>
      <c r="AV41" s="57"/>
      <c r="AW41" s="57"/>
      <c r="AX41" s="57"/>
      <c r="AY41" s="58"/>
    </row>
    <row r="42" spans="2:51" s="47" customFormat="1" ht="17.25" customHeight="1">
      <c r="F42" s="21"/>
    </row>
    <row r="43" spans="2:51" s="47" customFormat="1" ht="17.25" customHeight="1">
      <c r="B43" s="45" t="s">
        <v>168</v>
      </c>
      <c r="C43" s="45"/>
    </row>
    <row r="44" spans="2:51" s="47" customFormat="1" ht="17.25" customHeight="1">
      <c r="B44" s="45"/>
      <c r="C44" s="45"/>
    </row>
    <row r="45" spans="2:51" s="47" customFormat="1" ht="17.25" customHeight="1">
      <c r="B45" s="45" t="s">
        <v>169</v>
      </c>
      <c r="C45" s="45"/>
    </row>
    <row r="46" spans="2:51" s="47" customFormat="1" ht="17.25" customHeight="1">
      <c r="B46" s="45" t="s">
        <v>139</v>
      </c>
      <c r="C46" s="45"/>
    </row>
    <row r="47" spans="2:51" s="47" customFormat="1" ht="17.25" customHeight="1">
      <c r="B47" s="45"/>
      <c r="C47" s="45"/>
    </row>
    <row r="48" spans="2:51" s="47" customFormat="1" ht="17.25" customHeight="1">
      <c r="B48" s="45" t="s">
        <v>170</v>
      </c>
      <c r="C48" s="45"/>
    </row>
    <row r="49" spans="2:4" s="47" customFormat="1" ht="17.25" customHeight="1">
      <c r="B49" s="45" t="s">
        <v>97</v>
      </c>
      <c r="C49" s="45"/>
    </row>
    <row r="50" spans="2:4" s="47" customFormat="1" ht="17.25" customHeight="1">
      <c r="B50" s="45"/>
      <c r="C50" s="45"/>
    </row>
    <row r="51" spans="2:4" s="47" customFormat="1" ht="17.25" customHeight="1">
      <c r="B51" s="45" t="s">
        <v>171</v>
      </c>
      <c r="C51" s="45"/>
      <c r="D51" s="45"/>
    </row>
    <row r="52" spans="2:4" s="47" customFormat="1" ht="17.25" customHeight="1">
      <c r="B52" s="45"/>
      <c r="C52" s="45"/>
      <c r="D52" s="45"/>
    </row>
    <row r="53" spans="2:4" s="47" customFormat="1" ht="17.25" customHeight="1">
      <c r="B53" s="52" t="s">
        <v>172</v>
      </c>
      <c r="C53" s="52"/>
      <c r="D53" s="45"/>
    </row>
    <row r="54" spans="2:4" s="47" customFormat="1" ht="17.25" customHeight="1">
      <c r="B54" s="52" t="s">
        <v>98</v>
      </c>
      <c r="C54" s="52"/>
      <c r="D54" s="45"/>
    </row>
    <row r="55" spans="2:4" s="47" customFormat="1" ht="17.25" customHeight="1">
      <c r="B55" s="52" t="s">
        <v>140</v>
      </c>
    </row>
    <row r="56" spans="2:4" s="47" customFormat="1" ht="17.25" customHeight="1">
      <c r="B56" s="52"/>
    </row>
    <row r="57" spans="2:4" ht="18.75" customHeight="1"/>
    <row r="58" spans="2:4" ht="18.75" customHeight="1"/>
    <row r="59" spans="2:4" ht="18.75" customHeight="1"/>
    <row r="60" spans="2:4" ht="18.75" customHeight="1"/>
    <row r="61" spans="2:4" ht="18.75" customHeight="1"/>
    <row r="62" spans="2:4" ht="18.75" customHeight="1"/>
    <row r="63" spans="2:4" ht="18.75" customHeight="1"/>
    <row r="64" spans="2: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48"/>
  <sheetViews>
    <sheetView workbookViewId="0">
      <selection activeCell="C18" sqref="C18"/>
    </sheetView>
  </sheetViews>
  <sheetFormatPr defaultColWidth="9" defaultRowHeight="18"/>
  <cols>
    <col min="1" max="1" width="1.83203125" style="20" customWidth="1"/>
    <col min="2" max="2" width="11.5" style="20" customWidth="1"/>
    <col min="3" max="12" width="40.58203125" style="20" customWidth="1"/>
    <col min="13" max="16384" width="9" style="20"/>
  </cols>
  <sheetData>
    <row r="1" spans="2:4">
      <c r="B1" s="21" t="s">
        <v>82</v>
      </c>
      <c r="C1" s="21"/>
      <c r="D1" s="21"/>
    </row>
    <row r="2" spans="2:4">
      <c r="B2" s="21"/>
      <c r="C2" s="21"/>
      <c r="D2" s="21"/>
    </row>
    <row r="3" spans="2:4">
      <c r="B3" s="22" t="s">
        <v>83</v>
      </c>
      <c r="C3" s="22" t="s">
        <v>84</v>
      </c>
      <c r="D3" s="21"/>
    </row>
    <row r="4" spans="2:4">
      <c r="B4" s="73">
        <v>1</v>
      </c>
      <c r="C4" s="74" t="s">
        <v>173</v>
      </c>
      <c r="D4" s="21"/>
    </row>
    <row r="5" spans="2:4">
      <c r="B5" s="73">
        <v>2</v>
      </c>
      <c r="C5" s="74" t="s">
        <v>100</v>
      </c>
      <c r="D5" s="21"/>
    </row>
    <row r="6" spans="2:4">
      <c r="B6" s="73">
        <v>3</v>
      </c>
      <c r="C6" s="74" t="s">
        <v>100</v>
      </c>
      <c r="D6" s="21"/>
    </row>
    <row r="7" spans="2:4">
      <c r="B7" s="73">
        <v>4</v>
      </c>
      <c r="C7" s="74" t="s">
        <v>100</v>
      </c>
      <c r="D7" s="21"/>
    </row>
    <row r="8" spans="2:4">
      <c r="B8" s="73">
        <v>5</v>
      </c>
      <c r="C8" s="74" t="s">
        <v>100</v>
      </c>
      <c r="D8" s="21"/>
    </row>
    <row r="9" spans="2:4">
      <c r="B9" s="73">
        <v>6</v>
      </c>
      <c r="C9" s="74" t="s">
        <v>100</v>
      </c>
    </row>
    <row r="10" spans="2:4">
      <c r="B10" s="73">
        <v>7</v>
      </c>
      <c r="C10" s="74" t="s">
        <v>100</v>
      </c>
      <c r="D10" s="21"/>
    </row>
    <row r="11" spans="2:4">
      <c r="B11" s="73">
        <v>8</v>
      </c>
      <c r="C11" s="74" t="s">
        <v>100</v>
      </c>
      <c r="D11" s="21"/>
    </row>
    <row r="12" spans="2:4">
      <c r="B12" s="73">
        <v>9</v>
      </c>
      <c r="C12" s="74" t="s">
        <v>100</v>
      </c>
      <c r="D12" s="21"/>
    </row>
    <row r="13" spans="2:4">
      <c r="B13" s="73">
        <v>10</v>
      </c>
      <c r="C13" s="74" t="s">
        <v>100</v>
      </c>
      <c r="D13" s="21"/>
    </row>
    <row r="15" spans="2:4">
      <c r="B15" s="21" t="s">
        <v>85</v>
      </c>
    </row>
    <row r="16" spans="2:4" ht="18.5" thickBot="1"/>
    <row r="17" spans="2:12" ht="20.5" thickBot="1">
      <c r="B17" s="23" t="s">
        <v>71</v>
      </c>
      <c r="C17" s="24" t="s">
        <v>143</v>
      </c>
      <c r="D17" s="25" t="s">
        <v>144</v>
      </c>
      <c r="E17" s="25" t="s">
        <v>156</v>
      </c>
      <c r="F17" s="59" t="s">
        <v>178</v>
      </c>
      <c r="G17" s="59" t="s">
        <v>100</v>
      </c>
      <c r="H17" s="59" t="s">
        <v>100</v>
      </c>
      <c r="I17" s="59" t="s">
        <v>100</v>
      </c>
      <c r="J17" s="59" t="s">
        <v>100</v>
      </c>
      <c r="K17" s="59" t="s">
        <v>159</v>
      </c>
      <c r="L17" s="60" t="s">
        <v>159</v>
      </c>
    </row>
    <row r="18" spans="2:12" ht="20">
      <c r="B18" s="387" t="s">
        <v>72</v>
      </c>
      <c r="C18" s="26" t="s">
        <v>89</v>
      </c>
      <c r="D18" s="27" t="s">
        <v>101</v>
      </c>
      <c r="E18" s="27" t="s">
        <v>145</v>
      </c>
      <c r="F18" s="28" t="s">
        <v>101</v>
      </c>
      <c r="G18" s="28" t="s">
        <v>89</v>
      </c>
      <c r="H18" s="28" t="s">
        <v>89</v>
      </c>
      <c r="I18" s="28" t="s">
        <v>89</v>
      </c>
      <c r="J18" s="61"/>
      <c r="K18" s="61"/>
      <c r="L18" s="62"/>
    </row>
    <row r="19" spans="2:12" ht="20">
      <c r="B19" s="388"/>
      <c r="C19" s="28" t="s">
        <v>89</v>
      </c>
      <c r="D19" s="28" t="s">
        <v>147</v>
      </c>
      <c r="E19" s="28" t="s">
        <v>101</v>
      </c>
      <c r="F19" s="28" t="s">
        <v>147</v>
      </c>
      <c r="G19" s="28" t="s">
        <v>89</v>
      </c>
      <c r="H19" s="28" t="s">
        <v>89</v>
      </c>
      <c r="I19" s="28" t="s">
        <v>89</v>
      </c>
      <c r="J19" s="28"/>
      <c r="K19" s="63"/>
      <c r="L19" s="64"/>
    </row>
    <row r="20" spans="2:12" ht="20">
      <c r="B20" s="388"/>
      <c r="C20" s="28" t="s">
        <v>89</v>
      </c>
      <c r="D20" s="28" t="s">
        <v>145</v>
      </c>
      <c r="E20" s="28" t="s">
        <v>147</v>
      </c>
      <c r="F20" s="28" t="s">
        <v>145</v>
      </c>
      <c r="G20" s="28" t="s">
        <v>89</v>
      </c>
      <c r="H20" s="28" t="s">
        <v>89</v>
      </c>
      <c r="I20" s="28" t="s">
        <v>89</v>
      </c>
      <c r="J20" s="28"/>
      <c r="K20" s="63"/>
      <c r="L20" s="64"/>
    </row>
    <row r="21" spans="2:12" ht="20">
      <c r="B21" s="388"/>
      <c r="C21" s="28" t="s">
        <v>89</v>
      </c>
      <c r="D21" s="28" t="s">
        <v>148</v>
      </c>
      <c r="E21" s="28" t="s">
        <v>149</v>
      </c>
      <c r="F21" s="28" t="s">
        <v>148</v>
      </c>
      <c r="G21" s="28" t="s">
        <v>89</v>
      </c>
      <c r="H21" s="28" t="s">
        <v>89</v>
      </c>
      <c r="I21" s="28" t="s">
        <v>89</v>
      </c>
      <c r="J21" s="28"/>
      <c r="K21" s="63"/>
      <c r="L21" s="64"/>
    </row>
    <row r="22" spans="2:12" ht="20">
      <c r="B22" s="388"/>
      <c r="C22" s="28" t="s">
        <v>89</v>
      </c>
      <c r="D22" s="28" t="s">
        <v>146</v>
      </c>
      <c r="E22" s="28" t="s">
        <v>150</v>
      </c>
      <c r="F22" s="28" t="s">
        <v>146</v>
      </c>
      <c r="G22" s="28" t="s">
        <v>89</v>
      </c>
      <c r="H22" s="28" t="s">
        <v>89</v>
      </c>
      <c r="I22" s="28" t="s">
        <v>89</v>
      </c>
      <c r="J22" s="28"/>
      <c r="K22" s="63"/>
      <c r="L22" s="64"/>
    </row>
    <row r="23" spans="2:12" ht="20">
      <c r="B23" s="388"/>
      <c r="C23" s="28" t="s">
        <v>89</v>
      </c>
      <c r="D23" s="28" t="s">
        <v>151</v>
      </c>
      <c r="E23" s="28" t="s">
        <v>152</v>
      </c>
      <c r="F23" s="28" t="s">
        <v>151</v>
      </c>
      <c r="G23" s="28" t="s">
        <v>89</v>
      </c>
      <c r="H23" s="28" t="s">
        <v>89</v>
      </c>
      <c r="I23" s="28" t="s">
        <v>89</v>
      </c>
      <c r="J23" s="28"/>
      <c r="K23" s="63"/>
      <c r="L23" s="64"/>
    </row>
    <row r="24" spans="2:12" ht="20">
      <c r="B24" s="388"/>
      <c r="C24" s="28" t="s">
        <v>89</v>
      </c>
      <c r="D24" s="28" t="s">
        <v>153</v>
      </c>
      <c r="E24" s="28" t="s">
        <v>154</v>
      </c>
      <c r="F24" s="28" t="s">
        <v>153</v>
      </c>
      <c r="G24" s="28" t="s">
        <v>89</v>
      </c>
      <c r="H24" s="28" t="s">
        <v>89</v>
      </c>
      <c r="I24" s="28" t="s">
        <v>89</v>
      </c>
      <c r="J24" s="28"/>
      <c r="K24" s="63"/>
      <c r="L24" s="64"/>
    </row>
    <row r="25" spans="2:12" ht="20">
      <c r="B25" s="388"/>
      <c r="C25" s="28" t="s">
        <v>89</v>
      </c>
      <c r="D25" s="28" t="s">
        <v>89</v>
      </c>
      <c r="E25" s="28" t="s">
        <v>155</v>
      </c>
      <c r="F25" s="28" t="s">
        <v>89</v>
      </c>
      <c r="G25" s="28" t="s">
        <v>89</v>
      </c>
      <c r="H25" s="28" t="s">
        <v>89</v>
      </c>
      <c r="I25" s="28" t="s">
        <v>89</v>
      </c>
      <c r="J25" s="28"/>
      <c r="K25" s="63"/>
      <c r="L25" s="64"/>
    </row>
    <row r="26" spans="2:12" ht="20">
      <c r="B26" s="388"/>
      <c r="C26" s="28" t="s">
        <v>89</v>
      </c>
      <c r="D26" s="28" t="s">
        <v>89</v>
      </c>
      <c r="E26" s="28" t="s">
        <v>89</v>
      </c>
      <c r="F26" s="28" t="s">
        <v>89</v>
      </c>
      <c r="G26" s="28" t="s">
        <v>89</v>
      </c>
      <c r="H26" s="28" t="s">
        <v>89</v>
      </c>
      <c r="I26" s="28" t="s">
        <v>89</v>
      </c>
      <c r="J26" s="28"/>
      <c r="K26" s="63"/>
      <c r="L26" s="64"/>
    </row>
    <row r="27" spans="2:12" ht="20.5" thickBot="1">
      <c r="B27" s="389"/>
      <c r="C27" s="179" t="s">
        <v>100</v>
      </c>
      <c r="D27" s="180" t="s">
        <v>135</v>
      </c>
      <c r="E27" s="180" t="s">
        <v>135</v>
      </c>
      <c r="F27" s="180" t="s">
        <v>135</v>
      </c>
      <c r="G27" s="180" t="s">
        <v>135</v>
      </c>
      <c r="H27" s="180" t="s">
        <v>135</v>
      </c>
      <c r="I27" s="180" t="s">
        <v>135</v>
      </c>
      <c r="J27" s="180"/>
      <c r="K27" s="65"/>
      <c r="L27" s="66"/>
    </row>
    <row r="32" spans="2:12">
      <c r="C32" s="20" t="s">
        <v>119</v>
      </c>
    </row>
    <row r="33" spans="3:3">
      <c r="C33" s="20" t="s">
        <v>73</v>
      </c>
    </row>
    <row r="34" spans="3:3">
      <c r="C34" s="20" t="s">
        <v>157</v>
      </c>
    </row>
    <row r="35" spans="3:3">
      <c r="C35" s="20" t="s">
        <v>74</v>
      </c>
    </row>
    <row r="36" spans="3:3">
      <c r="C36" s="20" t="s">
        <v>160</v>
      </c>
    </row>
    <row r="37" spans="3:3">
      <c r="C37" s="20" t="s">
        <v>161</v>
      </c>
    </row>
    <row r="38" spans="3:3">
      <c r="C38" s="20" t="s">
        <v>179</v>
      </c>
    </row>
    <row r="40" spans="3:3">
      <c r="C40" s="20" t="s">
        <v>75</v>
      </c>
    </row>
    <row r="41" spans="3:3">
      <c r="C41" s="20" t="s">
        <v>76</v>
      </c>
    </row>
    <row r="43" spans="3:3">
      <c r="C43" s="20" t="s">
        <v>158</v>
      </c>
    </row>
    <row r="44" spans="3:3">
      <c r="C44" s="20" t="s">
        <v>77</v>
      </c>
    </row>
    <row r="45" spans="3:3">
      <c r="C45" s="20" t="s">
        <v>78</v>
      </c>
    </row>
    <row r="46" spans="3:3">
      <c r="C46" s="20" t="s">
        <v>79</v>
      </c>
    </row>
    <row r="47" spans="3:3">
      <c r="C47" s="20" t="s">
        <v>80</v>
      </c>
    </row>
    <row r="48" spans="3:3">
      <c r="C48" s="20" t="s">
        <v>81</v>
      </c>
    </row>
  </sheetData>
  <mergeCells count="1">
    <mergeCell ref="B18:B27"/>
  </mergeCells>
  <phoneticPr fontId="2"/>
  <pageMargins left="0.70866141732283472" right="0.70866141732283472" top="0.74803149606299213" bottom="0.74803149606299213" header="0.31496062992125984" footer="0.31496062992125984"/>
  <pageSetup paperSize="9" scale="2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39BE-218D-4CC5-91CB-13641AFCE820}">
  <sheetPr>
    <tabColor rgb="FFC00000"/>
  </sheetPr>
  <dimension ref="A1:L375"/>
  <sheetViews>
    <sheetView showGridLines="0" view="pageBreakPreview" topLeftCell="A283" zoomScaleNormal="100" zoomScaleSheetLayoutView="100" workbookViewId="0">
      <selection activeCell="C318" sqref="C318:C348"/>
    </sheetView>
  </sheetViews>
  <sheetFormatPr defaultRowHeight="18"/>
  <cols>
    <col min="1" max="1" width="4.25" style="198" customWidth="1"/>
    <col min="2" max="2" width="62.58203125" customWidth="1"/>
    <col min="3" max="3" width="17" customWidth="1"/>
    <col min="4" max="6" width="4.08203125" style="199" customWidth="1"/>
    <col min="8" max="12" width="8.6640625" style="206"/>
  </cols>
  <sheetData>
    <row r="1" spans="1:12" s="196" customFormat="1" ht="18.5" thickBot="1">
      <c r="A1" s="431" t="s">
        <v>221</v>
      </c>
      <c r="B1" s="432"/>
      <c r="C1" s="432"/>
      <c r="D1" s="432"/>
      <c r="E1" s="432"/>
      <c r="F1" s="432"/>
      <c r="H1" s="204"/>
      <c r="I1" s="204"/>
      <c r="J1" s="204"/>
      <c r="K1" s="204"/>
      <c r="L1" s="204"/>
    </row>
    <row r="2" spans="1:12" s="196" customFormat="1" ht="22.65" customHeight="1">
      <c r="A2" s="433" t="s">
        <v>222</v>
      </c>
      <c r="B2" s="435" t="s">
        <v>223</v>
      </c>
      <c r="C2" s="435" t="s">
        <v>224</v>
      </c>
      <c r="D2" s="215" t="s">
        <v>225</v>
      </c>
      <c r="E2" s="435" t="s">
        <v>226</v>
      </c>
      <c r="F2" s="435" t="s">
        <v>227</v>
      </c>
      <c r="H2" s="204"/>
      <c r="I2" s="204"/>
      <c r="J2" s="204"/>
      <c r="K2" s="204"/>
      <c r="L2" s="204"/>
    </row>
    <row r="3" spans="1:12" s="196" customFormat="1" ht="22.65" customHeight="1" thickBot="1">
      <c r="A3" s="434"/>
      <c r="B3" s="436"/>
      <c r="C3" s="436"/>
      <c r="D3" s="216" t="s">
        <v>228</v>
      </c>
      <c r="E3" s="436"/>
      <c r="F3" s="436"/>
      <c r="H3" s="204"/>
      <c r="I3" s="204"/>
      <c r="J3" s="204"/>
      <c r="K3" s="204"/>
      <c r="L3" s="204"/>
    </row>
    <row r="4" spans="1:12" s="196" customFormat="1" ht="13" customHeight="1">
      <c r="A4" s="404" t="s">
        <v>229</v>
      </c>
      <c r="B4" s="217" t="s">
        <v>230</v>
      </c>
      <c r="C4" s="420" t="s">
        <v>231</v>
      </c>
      <c r="D4" s="398" t="s">
        <v>232</v>
      </c>
      <c r="E4" s="398" t="s">
        <v>232</v>
      </c>
      <c r="F4" s="398" t="s">
        <v>232</v>
      </c>
      <c r="H4" s="204"/>
      <c r="I4" s="204"/>
      <c r="J4" s="204"/>
      <c r="K4" s="204"/>
      <c r="L4" s="204"/>
    </row>
    <row r="5" spans="1:12" s="196" customFormat="1" ht="124.5" customHeight="1" thickBot="1">
      <c r="A5" s="405"/>
      <c r="B5" s="218" t="s">
        <v>233</v>
      </c>
      <c r="C5" s="421"/>
      <c r="D5" s="400"/>
      <c r="E5" s="400"/>
      <c r="F5" s="400"/>
      <c r="H5" s="204"/>
      <c r="I5" s="204"/>
      <c r="J5" s="204"/>
      <c r="K5" s="204"/>
      <c r="L5" s="204"/>
    </row>
    <row r="6" spans="1:12" s="196" customFormat="1" ht="13" customHeight="1">
      <c r="A6" s="405"/>
      <c r="B6" s="219" t="s">
        <v>234</v>
      </c>
      <c r="C6" s="220" t="s">
        <v>235</v>
      </c>
      <c r="D6" s="221" t="s">
        <v>232</v>
      </c>
      <c r="E6" s="221" t="s">
        <v>232</v>
      </c>
      <c r="F6" s="221" t="s">
        <v>232</v>
      </c>
      <c r="H6" s="204"/>
      <c r="I6" s="204"/>
      <c r="J6" s="204"/>
      <c r="K6" s="204"/>
      <c r="L6" s="204"/>
    </row>
    <row r="7" spans="1:12" s="196" customFormat="1" ht="209.5" customHeight="1" thickBot="1">
      <c r="A7" s="405"/>
      <c r="B7" s="222" t="s">
        <v>236</v>
      </c>
      <c r="C7" s="218"/>
      <c r="D7" s="223"/>
      <c r="E7" s="223"/>
      <c r="F7" s="223"/>
      <c r="H7" s="204"/>
      <c r="I7" s="204"/>
      <c r="J7" s="204"/>
      <c r="K7" s="204"/>
      <c r="L7" s="204"/>
    </row>
    <row r="8" spans="1:12" s="196" customFormat="1" ht="95.5" customHeight="1" thickBot="1">
      <c r="A8" s="406"/>
      <c r="B8" s="224" t="s">
        <v>237</v>
      </c>
      <c r="C8" s="225" t="s">
        <v>238</v>
      </c>
      <c r="D8" s="226" t="s">
        <v>232</v>
      </c>
      <c r="E8" s="226" t="s">
        <v>232</v>
      </c>
      <c r="F8" s="226" t="s">
        <v>232</v>
      </c>
      <c r="H8" s="204"/>
      <c r="I8" s="204"/>
      <c r="J8" s="204"/>
      <c r="K8" s="204"/>
      <c r="L8" s="204"/>
    </row>
    <row r="9" spans="1:12" s="196" customFormat="1" ht="13" customHeight="1">
      <c r="A9" s="404" t="s">
        <v>239</v>
      </c>
      <c r="B9" s="219" t="s">
        <v>240</v>
      </c>
      <c r="C9" s="220" t="s">
        <v>241</v>
      </c>
      <c r="D9" s="227" t="s">
        <v>232</v>
      </c>
      <c r="E9" s="227" t="s">
        <v>232</v>
      </c>
      <c r="F9" s="221" t="s">
        <v>232</v>
      </c>
      <c r="H9" s="204"/>
      <c r="I9" s="204"/>
      <c r="J9" s="204"/>
      <c r="K9" s="204"/>
      <c r="L9" s="204"/>
    </row>
    <row r="10" spans="1:12" s="196" customFormat="1" ht="115" customHeight="1">
      <c r="A10" s="405"/>
      <c r="B10" s="228" t="s">
        <v>242</v>
      </c>
      <c r="C10" s="229"/>
      <c r="D10" s="230"/>
      <c r="E10" s="230"/>
      <c r="F10" s="231"/>
      <c r="H10" s="204"/>
      <c r="I10" s="204"/>
      <c r="J10" s="204"/>
      <c r="K10" s="204"/>
      <c r="L10" s="204"/>
    </row>
    <row r="11" spans="1:12" s="196" customFormat="1" ht="82" customHeight="1">
      <c r="A11" s="405"/>
      <c r="B11" s="228" t="s">
        <v>243</v>
      </c>
      <c r="C11" s="232"/>
      <c r="D11" s="230"/>
      <c r="E11" s="230"/>
      <c r="F11" s="231"/>
      <c r="H11" s="204"/>
      <c r="I11" s="204"/>
      <c r="J11" s="204"/>
      <c r="K11" s="204"/>
      <c r="L11" s="204"/>
    </row>
    <row r="12" spans="1:12" s="196" customFormat="1" ht="46" customHeight="1">
      <c r="A12" s="405"/>
      <c r="B12" s="228" t="s">
        <v>244</v>
      </c>
      <c r="C12" s="232"/>
      <c r="D12" s="230"/>
      <c r="E12" s="230"/>
      <c r="F12" s="231"/>
      <c r="H12" s="204"/>
      <c r="I12" s="204"/>
      <c r="J12" s="204"/>
      <c r="K12" s="204"/>
      <c r="L12" s="204"/>
    </row>
    <row r="13" spans="1:12" s="196" customFormat="1" ht="49.5" customHeight="1" thickBot="1">
      <c r="A13" s="406"/>
      <c r="B13" s="222" t="s">
        <v>245</v>
      </c>
      <c r="C13" s="233"/>
      <c r="D13" s="234"/>
      <c r="E13" s="234"/>
      <c r="F13" s="223"/>
      <c r="H13" s="204"/>
      <c r="I13" s="204"/>
      <c r="J13" s="204"/>
      <c r="K13" s="204"/>
      <c r="L13" s="204"/>
    </row>
    <row r="14" spans="1:12" s="196" customFormat="1" ht="131" customHeight="1" thickBot="1">
      <c r="A14" s="437" t="s">
        <v>239</v>
      </c>
      <c r="B14" s="235" t="s">
        <v>246</v>
      </c>
      <c r="C14" s="236" t="s">
        <v>247</v>
      </c>
      <c r="D14" s="237" t="s">
        <v>232</v>
      </c>
      <c r="E14" s="237" t="s">
        <v>232</v>
      </c>
      <c r="F14" s="226" t="s">
        <v>232</v>
      </c>
      <c r="H14" s="204"/>
      <c r="I14" s="204"/>
      <c r="J14" s="204"/>
      <c r="K14" s="204"/>
      <c r="L14" s="204"/>
    </row>
    <row r="15" spans="1:12" s="196" customFormat="1" ht="89" customHeight="1" thickBot="1">
      <c r="A15" s="438"/>
      <c r="B15" s="235" t="s">
        <v>248</v>
      </c>
      <c r="C15" s="236" t="s">
        <v>249</v>
      </c>
      <c r="D15" s="237" t="s">
        <v>232</v>
      </c>
      <c r="E15" s="237" t="s">
        <v>232</v>
      </c>
      <c r="F15" s="226" t="s">
        <v>232</v>
      </c>
      <c r="H15" s="204"/>
      <c r="I15" s="204"/>
      <c r="J15" s="204"/>
      <c r="K15" s="204"/>
      <c r="L15" s="204"/>
    </row>
    <row r="16" spans="1:12" s="196" customFormat="1" ht="67.5" customHeight="1">
      <c r="A16" s="438"/>
      <c r="B16" s="219" t="s">
        <v>250</v>
      </c>
      <c r="C16" s="238" t="s">
        <v>251</v>
      </c>
      <c r="D16" s="227" t="s">
        <v>252</v>
      </c>
      <c r="E16" s="227" t="s">
        <v>252</v>
      </c>
      <c r="F16" s="227" t="s">
        <v>252</v>
      </c>
      <c r="H16" s="204"/>
      <c r="I16" s="204"/>
      <c r="J16" s="204"/>
      <c r="K16" s="204"/>
      <c r="L16" s="204"/>
    </row>
    <row r="17" spans="1:12" s="196" customFormat="1" ht="18.25" customHeight="1">
      <c r="A17" s="438"/>
      <c r="B17" s="239" t="s">
        <v>253</v>
      </c>
      <c r="C17" s="232"/>
      <c r="D17" s="230"/>
      <c r="E17" s="230"/>
      <c r="F17" s="231"/>
      <c r="H17" s="204"/>
      <c r="I17" s="204"/>
      <c r="J17" s="204"/>
      <c r="K17" s="204"/>
      <c r="L17" s="204"/>
    </row>
    <row r="18" spans="1:12" s="196" customFormat="1" ht="18.25" customHeight="1">
      <c r="A18" s="438"/>
      <c r="B18" s="239" t="s">
        <v>254</v>
      </c>
      <c r="C18" s="232"/>
      <c r="D18" s="230"/>
      <c r="E18" s="230"/>
      <c r="F18" s="231"/>
      <c r="H18" s="204"/>
      <c r="I18" s="204"/>
      <c r="J18" s="204"/>
      <c r="K18" s="204"/>
      <c r="L18" s="204"/>
    </row>
    <row r="19" spans="1:12" s="196" customFormat="1" ht="18.25" customHeight="1">
      <c r="A19" s="438"/>
      <c r="B19" s="239" t="s">
        <v>255</v>
      </c>
      <c r="C19" s="232"/>
      <c r="D19" s="230"/>
      <c r="E19" s="230"/>
      <c r="F19" s="231"/>
      <c r="H19" s="204"/>
      <c r="I19" s="204"/>
      <c r="J19" s="204"/>
      <c r="K19" s="204"/>
      <c r="L19" s="204"/>
    </row>
    <row r="20" spans="1:12" s="196" customFormat="1" ht="18.25" customHeight="1">
      <c r="A20" s="438"/>
      <c r="B20" s="239" t="s">
        <v>256</v>
      </c>
      <c r="C20" s="232"/>
      <c r="D20" s="230"/>
      <c r="E20" s="230"/>
      <c r="F20" s="231"/>
      <c r="H20" s="204"/>
      <c r="I20" s="204"/>
      <c r="J20" s="204"/>
      <c r="K20" s="204"/>
      <c r="L20" s="204"/>
    </row>
    <row r="21" spans="1:12" s="196" customFormat="1" ht="20.5" customHeight="1">
      <c r="A21" s="438"/>
      <c r="B21" s="239" t="s">
        <v>257</v>
      </c>
      <c r="C21" s="232"/>
      <c r="D21" s="230"/>
      <c r="E21" s="230"/>
      <c r="F21" s="231"/>
      <c r="H21" s="204"/>
      <c r="I21" s="204"/>
      <c r="J21" s="204"/>
      <c r="K21" s="204"/>
      <c r="L21" s="204"/>
    </row>
    <row r="22" spans="1:12" s="196" customFormat="1" ht="19" customHeight="1">
      <c r="A22" s="438"/>
      <c r="B22" s="239" t="s">
        <v>258</v>
      </c>
      <c r="C22" s="232"/>
      <c r="D22" s="230"/>
      <c r="E22" s="230"/>
      <c r="F22" s="231"/>
      <c r="H22" s="204"/>
      <c r="I22" s="204"/>
      <c r="J22" s="204"/>
      <c r="K22" s="204"/>
      <c r="L22" s="204"/>
    </row>
    <row r="23" spans="1:12" s="196" customFormat="1" ht="20" customHeight="1">
      <c r="A23" s="438"/>
      <c r="B23" s="239" t="s">
        <v>259</v>
      </c>
      <c r="C23" s="232"/>
      <c r="D23" s="230"/>
      <c r="E23" s="230"/>
      <c r="F23" s="231"/>
      <c r="H23" s="204"/>
      <c r="I23" s="204"/>
      <c r="J23" s="204"/>
      <c r="K23" s="204"/>
      <c r="L23" s="204"/>
    </row>
    <row r="24" spans="1:12" s="196" customFormat="1" ht="20" customHeight="1">
      <c r="A24" s="438"/>
      <c r="B24" s="239" t="s">
        <v>260</v>
      </c>
      <c r="C24" s="232"/>
      <c r="D24" s="230"/>
      <c r="E24" s="230"/>
      <c r="F24" s="231"/>
      <c r="H24" s="204"/>
      <c r="I24" s="204"/>
      <c r="J24" s="204"/>
      <c r="K24" s="204"/>
      <c r="L24" s="204"/>
    </row>
    <row r="25" spans="1:12" s="196" customFormat="1" ht="17.5" customHeight="1">
      <c r="A25" s="438"/>
      <c r="B25" s="239" t="s">
        <v>261</v>
      </c>
      <c r="C25" s="232"/>
      <c r="D25" s="230"/>
      <c r="E25" s="230"/>
      <c r="F25" s="231"/>
      <c r="H25" s="204"/>
      <c r="I25" s="204"/>
      <c r="J25" s="204"/>
      <c r="K25" s="204"/>
      <c r="L25" s="204"/>
    </row>
    <row r="26" spans="1:12" s="196" customFormat="1" ht="16" customHeight="1">
      <c r="A26" s="438"/>
      <c r="B26" s="239" t="s">
        <v>262</v>
      </c>
      <c r="C26" s="232"/>
      <c r="D26" s="230"/>
      <c r="E26" s="230"/>
      <c r="F26" s="231"/>
      <c r="H26" s="204"/>
      <c r="I26" s="204"/>
      <c r="J26" s="204"/>
      <c r="K26" s="204"/>
      <c r="L26" s="204"/>
    </row>
    <row r="27" spans="1:12" s="196" customFormat="1" ht="18.25" customHeight="1" thickBot="1">
      <c r="A27" s="438"/>
      <c r="B27" s="240" t="s">
        <v>263</v>
      </c>
      <c r="C27" s="233"/>
      <c r="D27" s="234"/>
      <c r="E27" s="234"/>
      <c r="F27" s="223"/>
      <c r="H27" s="204"/>
      <c r="I27" s="204"/>
      <c r="J27" s="204"/>
      <c r="K27" s="204"/>
      <c r="L27" s="204"/>
    </row>
    <row r="28" spans="1:12" s="196" customFormat="1" ht="94" customHeight="1" thickBot="1">
      <c r="A28" s="438"/>
      <c r="B28" s="235" t="s">
        <v>264</v>
      </c>
      <c r="C28" s="225" t="s">
        <v>265</v>
      </c>
      <c r="D28" s="226" t="s">
        <v>232</v>
      </c>
      <c r="E28" s="226" t="s">
        <v>232</v>
      </c>
      <c r="F28" s="226" t="s">
        <v>232</v>
      </c>
      <c r="H28" s="204"/>
      <c r="I28" s="204"/>
      <c r="J28" s="204"/>
      <c r="K28" s="204"/>
      <c r="L28" s="204"/>
    </row>
    <row r="29" spans="1:12" s="196" customFormat="1" ht="80.5" customHeight="1" thickBot="1">
      <c r="A29" s="438"/>
      <c r="B29" s="235" t="s">
        <v>266</v>
      </c>
      <c r="C29" s="225" t="s">
        <v>267</v>
      </c>
      <c r="D29" s="226" t="s">
        <v>232</v>
      </c>
      <c r="E29" s="226" t="s">
        <v>232</v>
      </c>
      <c r="F29" s="226" t="s">
        <v>232</v>
      </c>
      <c r="H29" s="204"/>
      <c r="I29" s="204"/>
      <c r="J29" s="204"/>
      <c r="K29" s="204"/>
      <c r="L29" s="204"/>
    </row>
    <row r="30" spans="1:12" s="196" customFormat="1" ht="85.5" customHeight="1" thickBot="1">
      <c r="A30" s="439"/>
      <c r="B30" s="235" t="s">
        <v>268</v>
      </c>
      <c r="C30" s="225" t="s">
        <v>269</v>
      </c>
      <c r="D30" s="226" t="s">
        <v>232</v>
      </c>
      <c r="E30" s="226" t="s">
        <v>232</v>
      </c>
      <c r="F30" s="226" t="s">
        <v>232</v>
      </c>
      <c r="H30" s="204"/>
      <c r="I30" s="204"/>
      <c r="J30" s="204"/>
      <c r="K30" s="204"/>
      <c r="L30" s="204"/>
    </row>
    <row r="31" spans="1:12" s="196" customFormat="1" ht="13" customHeight="1">
      <c r="A31" s="404" t="s">
        <v>270</v>
      </c>
      <c r="B31" s="217" t="s">
        <v>271</v>
      </c>
      <c r="C31" s="229" t="s">
        <v>272</v>
      </c>
      <c r="D31" s="398" t="s">
        <v>232</v>
      </c>
      <c r="E31" s="398" t="s">
        <v>232</v>
      </c>
      <c r="F31" s="398" t="s">
        <v>232</v>
      </c>
      <c r="H31" s="204"/>
      <c r="I31" s="204"/>
      <c r="J31" s="204"/>
      <c r="K31" s="204"/>
      <c r="L31" s="204"/>
    </row>
    <row r="32" spans="1:12" s="196" customFormat="1" ht="201.5" customHeight="1" thickBot="1">
      <c r="A32" s="406"/>
      <c r="B32" s="218" t="s">
        <v>273</v>
      </c>
      <c r="C32" s="218"/>
      <c r="D32" s="400"/>
      <c r="E32" s="400"/>
      <c r="F32" s="400"/>
      <c r="H32" s="204"/>
      <c r="I32" s="204"/>
      <c r="J32" s="204"/>
      <c r="K32" s="204"/>
      <c r="L32" s="204"/>
    </row>
    <row r="33" spans="1:12" s="196" customFormat="1" ht="13" customHeight="1">
      <c r="A33" s="428" t="s">
        <v>274</v>
      </c>
      <c r="B33" s="219" t="s">
        <v>275</v>
      </c>
      <c r="C33" s="220" t="s">
        <v>276</v>
      </c>
      <c r="D33" s="221" t="s">
        <v>232</v>
      </c>
      <c r="E33" s="221" t="s">
        <v>232</v>
      </c>
      <c r="F33" s="221" t="s">
        <v>232</v>
      </c>
      <c r="H33" s="204"/>
      <c r="I33" s="204"/>
      <c r="J33" s="204"/>
      <c r="K33" s="204"/>
      <c r="L33" s="204"/>
    </row>
    <row r="34" spans="1:12" s="196" customFormat="1" ht="73" customHeight="1" thickBot="1">
      <c r="A34" s="429"/>
      <c r="B34" s="222" t="s">
        <v>277</v>
      </c>
      <c r="C34" s="218"/>
      <c r="D34" s="223"/>
      <c r="E34" s="223"/>
      <c r="F34" s="223"/>
      <c r="H34" s="204"/>
      <c r="I34" s="204"/>
      <c r="J34" s="204"/>
      <c r="K34" s="204"/>
      <c r="L34" s="204"/>
    </row>
    <row r="35" spans="1:12" s="196" customFormat="1" ht="102" customHeight="1">
      <c r="A35" s="429"/>
      <c r="B35" s="219" t="s">
        <v>278</v>
      </c>
      <c r="C35" s="220" t="s">
        <v>279</v>
      </c>
      <c r="D35" s="221" t="s">
        <v>232</v>
      </c>
      <c r="E35" s="221" t="s">
        <v>252</v>
      </c>
      <c r="F35" s="221" t="s">
        <v>232</v>
      </c>
      <c r="H35" s="204"/>
      <c r="I35" s="204"/>
      <c r="J35" s="204"/>
      <c r="K35" s="204"/>
      <c r="L35" s="204"/>
    </row>
    <row r="36" spans="1:12" s="196" customFormat="1" ht="22" customHeight="1">
      <c r="A36" s="429"/>
      <c r="B36" s="239" t="s">
        <v>280</v>
      </c>
      <c r="C36" s="232"/>
      <c r="D36" s="231"/>
      <c r="E36" s="231"/>
      <c r="F36" s="231"/>
      <c r="H36" s="204"/>
      <c r="I36" s="204"/>
      <c r="J36" s="204"/>
      <c r="K36" s="204"/>
      <c r="L36" s="204"/>
    </row>
    <row r="37" spans="1:12" s="196" customFormat="1" ht="22" customHeight="1" thickBot="1">
      <c r="A37" s="429"/>
      <c r="B37" s="240" t="s">
        <v>281</v>
      </c>
      <c r="C37" s="233"/>
      <c r="D37" s="223"/>
      <c r="E37" s="223"/>
      <c r="F37" s="223"/>
      <c r="H37" s="204"/>
      <c r="I37" s="204"/>
      <c r="J37" s="204"/>
      <c r="K37" s="204"/>
      <c r="L37" s="204"/>
    </row>
    <row r="38" spans="1:12" s="196" customFormat="1" ht="89.5" customHeight="1" thickBot="1">
      <c r="A38" s="429"/>
      <c r="B38" s="235" t="s">
        <v>282</v>
      </c>
      <c r="C38" s="236" t="s">
        <v>283</v>
      </c>
      <c r="D38" s="226" t="s">
        <v>232</v>
      </c>
      <c r="E38" s="226" t="s">
        <v>252</v>
      </c>
      <c r="F38" s="226" t="s">
        <v>232</v>
      </c>
      <c r="H38" s="204"/>
      <c r="I38" s="204"/>
      <c r="J38" s="204"/>
      <c r="K38" s="204"/>
      <c r="L38" s="204"/>
    </row>
    <row r="39" spans="1:12" s="196" customFormat="1" ht="100.5" customHeight="1" thickBot="1">
      <c r="A39" s="429"/>
      <c r="B39" s="235" t="s">
        <v>284</v>
      </c>
      <c r="C39" s="236" t="s">
        <v>285</v>
      </c>
      <c r="D39" s="226" t="s">
        <v>232</v>
      </c>
      <c r="E39" s="226" t="s">
        <v>252</v>
      </c>
      <c r="F39" s="226" t="s">
        <v>232</v>
      </c>
      <c r="H39" s="204"/>
      <c r="I39" s="204"/>
      <c r="J39" s="204"/>
      <c r="K39" s="204"/>
      <c r="L39" s="204"/>
    </row>
    <row r="40" spans="1:12" s="196" customFormat="1" ht="13" customHeight="1">
      <c r="A40" s="404" t="s">
        <v>286</v>
      </c>
      <c r="B40" s="241" t="s">
        <v>287</v>
      </c>
      <c r="C40" s="220"/>
      <c r="D40" s="221"/>
      <c r="E40" s="221"/>
      <c r="F40" s="221"/>
      <c r="H40" s="204"/>
      <c r="I40" s="204"/>
      <c r="J40" s="204"/>
      <c r="K40" s="204"/>
      <c r="L40" s="204"/>
    </row>
    <row r="41" spans="1:12" s="196" customFormat="1" ht="124" customHeight="1" thickBot="1">
      <c r="A41" s="406"/>
      <c r="B41" s="222" t="s">
        <v>288</v>
      </c>
      <c r="C41" s="222" t="s">
        <v>289</v>
      </c>
      <c r="D41" s="223" t="s">
        <v>232</v>
      </c>
      <c r="E41" s="223" t="s">
        <v>232</v>
      </c>
      <c r="F41" s="223" t="s">
        <v>232</v>
      </c>
      <c r="H41" s="204"/>
      <c r="I41" s="204"/>
      <c r="J41" s="204"/>
      <c r="K41" s="204"/>
      <c r="L41" s="204"/>
    </row>
    <row r="42" spans="1:12" s="196" customFormat="1" ht="128.5" customHeight="1">
      <c r="A42" s="211" t="s">
        <v>286</v>
      </c>
      <c r="B42" s="219" t="s">
        <v>290</v>
      </c>
      <c r="C42" s="219" t="s">
        <v>291</v>
      </c>
      <c r="D42" s="221" t="s">
        <v>232</v>
      </c>
      <c r="E42" s="221" t="s">
        <v>232</v>
      </c>
      <c r="F42" s="221" t="s">
        <v>232</v>
      </c>
      <c r="H42" s="204"/>
      <c r="I42" s="204"/>
      <c r="J42" s="204"/>
      <c r="K42" s="204"/>
      <c r="L42" s="204"/>
    </row>
    <row r="43" spans="1:12" s="196" customFormat="1" ht="18" customHeight="1">
      <c r="A43" s="211"/>
      <c r="B43" s="228" t="s">
        <v>292</v>
      </c>
      <c r="C43" s="229"/>
      <c r="D43" s="231"/>
      <c r="E43" s="231"/>
      <c r="F43" s="231"/>
      <c r="H43" s="204"/>
      <c r="I43" s="204"/>
      <c r="J43" s="204"/>
      <c r="K43" s="204"/>
      <c r="L43" s="204"/>
    </row>
    <row r="44" spans="1:12" s="196" customFormat="1" ht="66.5" customHeight="1">
      <c r="A44" s="211"/>
      <c r="B44" s="228" t="s">
        <v>293</v>
      </c>
      <c r="C44" s="229"/>
      <c r="D44" s="231"/>
      <c r="E44" s="231"/>
      <c r="F44" s="231"/>
      <c r="H44" s="204"/>
      <c r="I44" s="204"/>
      <c r="J44" s="204"/>
      <c r="K44" s="204"/>
      <c r="L44" s="204"/>
    </row>
    <row r="45" spans="1:12" s="196" customFormat="1" ht="119.5" customHeight="1">
      <c r="A45" s="211"/>
      <c r="B45" s="228" t="s">
        <v>294</v>
      </c>
      <c r="C45" s="229"/>
      <c r="D45" s="231"/>
      <c r="E45" s="231"/>
      <c r="F45" s="231"/>
      <c r="H45" s="204"/>
      <c r="I45" s="204"/>
      <c r="J45" s="204"/>
      <c r="K45" s="204"/>
      <c r="L45" s="204"/>
    </row>
    <row r="46" spans="1:12" s="196" customFormat="1" ht="79.5" customHeight="1" thickBot="1">
      <c r="A46" s="211"/>
      <c r="B46" s="222" t="s">
        <v>295</v>
      </c>
      <c r="C46" s="218"/>
      <c r="D46" s="223"/>
      <c r="E46" s="223"/>
      <c r="F46" s="223"/>
      <c r="H46" s="204"/>
      <c r="I46" s="204"/>
      <c r="J46" s="204"/>
      <c r="K46" s="204"/>
      <c r="L46" s="204"/>
    </row>
    <row r="47" spans="1:12" s="196" customFormat="1" ht="73.5" customHeight="1" thickBot="1">
      <c r="A47" s="211"/>
      <c r="B47" s="235" t="s">
        <v>296</v>
      </c>
      <c r="C47" s="225" t="s">
        <v>297</v>
      </c>
      <c r="D47" s="226" t="s">
        <v>232</v>
      </c>
      <c r="E47" s="226" t="s">
        <v>232</v>
      </c>
      <c r="F47" s="226" t="s">
        <v>232</v>
      </c>
      <c r="H47" s="204"/>
      <c r="I47" s="204"/>
      <c r="J47" s="204"/>
      <c r="K47" s="204"/>
      <c r="L47" s="204"/>
    </row>
    <row r="48" spans="1:12" s="196" customFormat="1" ht="71" customHeight="1" thickBot="1">
      <c r="A48" s="211"/>
      <c r="B48" s="235" t="s">
        <v>298</v>
      </c>
      <c r="C48" s="225" t="s">
        <v>299</v>
      </c>
      <c r="D48" s="226" t="s">
        <v>232</v>
      </c>
      <c r="E48" s="226" t="s">
        <v>232</v>
      </c>
      <c r="F48" s="226" t="s">
        <v>232</v>
      </c>
      <c r="H48" s="204"/>
      <c r="I48" s="204"/>
      <c r="J48" s="204"/>
      <c r="K48" s="204"/>
      <c r="L48" s="204"/>
    </row>
    <row r="49" spans="1:12" s="196" customFormat="1" ht="61" customHeight="1">
      <c r="A49" s="211"/>
      <c r="B49" s="219" t="s">
        <v>300</v>
      </c>
      <c r="C49" s="220" t="s">
        <v>301</v>
      </c>
      <c r="D49" s="221" t="s">
        <v>232</v>
      </c>
      <c r="E49" s="221" t="s">
        <v>232</v>
      </c>
      <c r="F49" s="221" t="s">
        <v>232</v>
      </c>
      <c r="H49" s="204"/>
      <c r="I49" s="204"/>
      <c r="J49" s="204"/>
      <c r="K49" s="204"/>
      <c r="L49" s="204"/>
    </row>
    <row r="50" spans="1:12" s="196" customFormat="1" ht="32" customHeight="1">
      <c r="A50" s="211"/>
      <c r="B50" s="228" t="s">
        <v>302</v>
      </c>
      <c r="C50" s="228"/>
      <c r="D50" s="231"/>
      <c r="E50" s="231"/>
      <c r="F50" s="231"/>
      <c r="H50" s="204"/>
      <c r="I50" s="204"/>
      <c r="J50" s="204"/>
      <c r="K50" s="204"/>
      <c r="L50" s="204"/>
    </row>
    <row r="51" spans="1:12" s="196" customFormat="1" ht="32" customHeight="1" thickBot="1">
      <c r="A51" s="211"/>
      <c r="B51" s="222" t="s">
        <v>303</v>
      </c>
      <c r="C51" s="218"/>
      <c r="D51" s="223"/>
      <c r="E51" s="223"/>
      <c r="F51" s="223"/>
      <c r="H51" s="204"/>
      <c r="I51" s="204"/>
      <c r="J51" s="204"/>
      <c r="K51" s="204"/>
      <c r="L51" s="204"/>
    </row>
    <row r="52" spans="1:12" s="196" customFormat="1" ht="102.5" customHeight="1" thickBot="1">
      <c r="A52" s="212"/>
      <c r="B52" s="235" t="s">
        <v>304</v>
      </c>
      <c r="C52" s="225" t="s">
        <v>305</v>
      </c>
      <c r="D52" s="226" t="s">
        <v>232</v>
      </c>
      <c r="E52" s="226" t="s">
        <v>232</v>
      </c>
      <c r="F52" s="226" t="s">
        <v>232</v>
      </c>
      <c r="H52" s="204"/>
      <c r="I52" s="204"/>
      <c r="J52" s="204"/>
      <c r="K52" s="204"/>
      <c r="L52" s="204"/>
    </row>
    <row r="53" spans="1:12" s="196" customFormat="1" ht="27.5" customHeight="1">
      <c r="A53" s="404" t="s">
        <v>286</v>
      </c>
      <c r="B53" s="241" t="s">
        <v>306</v>
      </c>
      <c r="C53" s="220" t="s">
        <v>307</v>
      </c>
      <c r="D53" s="398" t="s">
        <v>232</v>
      </c>
      <c r="E53" s="398" t="s">
        <v>232</v>
      </c>
      <c r="F53" s="398" t="s">
        <v>232</v>
      </c>
      <c r="H53" s="204"/>
      <c r="I53" s="204"/>
      <c r="J53" s="204"/>
      <c r="K53" s="204"/>
      <c r="L53" s="204"/>
    </row>
    <row r="54" spans="1:12" s="196" customFormat="1" ht="82" customHeight="1" thickBot="1">
      <c r="A54" s="405"/>
      <c r="B54" s="218" t="s">
        <v>308</v>
      </c>
      <c r="C54" s="218" t="s">
        <v>309</v>
      </c>
      <c r="D54" s="400"/>
      <c r="E54" s="400"/>
      <c r="F54" s="400"/>
      <c r="H54" s="204"/>
      <c r="I54" s="204"/>
      <c r="J54" s="204"/>
      <c r="K54" s="204"/>
      <c r="L54" s="204"/>
    </row>
    <row r="55" spans="1:12" s="196" customFormat="1" ht="27" customHeight="1">
      <c r="A55" s="405"/>
      <c r="B55" s="217" t="s">
        <v>310</v>
      </c>
      <c r="C55" s="420" t="s">
        <v>311</v>
      </c>
      <c r="D55" s="398" t="s">
        <v>232</v>
      </c>
      <c r="E55" s="398" t="s">
        <v>232</v>
      </c>
      <c r="F55" s="398" t="s">
        <v>232</v>
      </c>
      <c r="H55" s="204"/>
      <c r="I55" s="204"/>
      <c r="J55" s="204"/>
      <c r="K55" s="204"/>
      <c r="L55" s="204"/>
    </row>
    <row r="56" spans="1:12" s="196" customFormat="1" ht="104" customHeight="1" thickBot="1">
      <c r="A56" s="405"/>
      <c r="B56" s="218" t="s">
        <v>312</v>
      </c>
      <c r="C56" s="421"/>
      <c r="D56" s="400"/>
      <c r="E56" s="400"/>
      <c r="F56" s="400"/>
      <c r="H56" s="204"/>
      <c r="I56" s="204"/>
      <c r="J56" s="204"/>
      <c r="K56" s="204"/>
      <c r="L56" s="204"/>
    </row>
    <row r="57" spans="1:12" s="196" customFormat="1" ht="27.5" customHeight="1">
      <c r="A57" s="405"/>
      <c r="B57" s="217" t="s">
        <v>313</v>
      </c>
      <c r="C57" s="420" t="s">
        <v>314</v>
      </c>
      <c r="D57" s="398" t="s">
        <v>232</v>
      </c>
      <c r="E57" s="398" t="s">
        <v>232</v>
      </c>
      <c r="F57" s="398" t="s">
        <v>232</v>
      </c>
      <c r="H57" s="204"/>
      <c r="I57" s="204"/>
      <c r="J57" s="204"/>
      <c r="K57" s="204"/>
      <c r="L57" s="204"/>
    </row>
    <row r="58" spans="1:12" s="196" customFormat="1" ht="71" customHeight="1" thickBot="1">
      <c r="A58" s="405"/>
      <c r="B58" s="242" t="s">
        <v>315</v>
      </c>
      <c r="C58" s="421"/>
      <c r="D58" s="400"/>
      <c r="E58" s="400"/>
      <c r="F58" s="400"/>
      <c r="H58" s="204"/>
      <c r="I58" s="204"/>
      <c r="J58" s="204"/>
      <c r="K58" s="204"/>
      <c r="L58" s="204"/>
    </row>
    <row r="59" spans="1:12" s="196" customFormat="1" ht="69" customHeight="1" thickBot="1">
      <c r="A59" s="405"/>
      <c r="B59" s="242" t="s">
        <v>316</v>
      </c>
      <c r="C59" s="242" t="s">
        <v>317</v>
      </c>
      <c r="D59" s="243" t="s">
        <v>232</v>
      </c>
      <c r="E59" s="243" t="s">
        <v>232</v>
      </c>
      <c r="F59" s="243" t="s">
        <v>232</v>
      </c>
      <c r="H59" s="204"/>
      <c r="I59" s="204"/>
      <c r="J59" s="204"/>
      <c r="K59" s="204"/>
      <c r="L59" s="204"/>
    </row>
    <row r="60" spans="1:12" s="196" customFormat="1" ht="27.5" customHeight="1">
      <c r="A60" s="405"/>
      <c r="B60" s="217" t="s">
        <v>318</v>
      </c>
      <c r="C60" s="392" t="s">
        <v>319</v>
      </c>
      <c r="D60" s="398" t="s">
        <v>232</v>
      </c>
      <c r="E60" s="398" t="s">
        <v>232</v>
      </c>
      <c r="F60" s="398" t="s">
        <v>232</v>
      </c>
      <c r="H60" s="204"/>
      <c r="I60" s="204"/>
      <c r="J60" s="204"/>
      <c r="K60" s="204"/>
      <c r="L60" s="204"/>
    </row>
    <row r="61" spans="1:12" s="196" customFormat="1" ht="101" customHeight="1" thickBot="1">
      <c r="A61" s="405"/>
      <c r="B61" s="218" t="s">
        <v>320</v>
      </c>
      <c r="C61" s="394"/>
      <c r="D61" s="400"/>
      <c r="E61" s="400"/>
      <c r="F61" s="400"/>
      <c r="H61" s="204"/>
      <c r="I61" s="204"/>
      <c r="J61" s="204"/>
      <c r="K61" s="204"/>
      <c r="L61" s="204"/>
    </row>
    <row r="62" spans="1:12" s="196" customFormat="1" ht="91" customHeight="1" thickBot="1">
      <c r="A62" s="406"/>
      <c r="B62" s="218" t="s">
        <v>321</v>
      </c>
      <c r="C62" s="242" t="s">
        <v>322</v>
      </c>
      <c r="D62" s="243" t="s">
        <v>232</v>
      </c>
      <c r="E62" s="243" t="s">
        <v>232</v>
      </c>
      <c r="F62" s="243" t="s">
        <v>232</v>
      </c>
      <c r="H62" s="204"/>
      <c r="I62" s="204"/>
      <c r="J62" s="204"/>
      <c r="K62" s="204"/>
      <c r="L62" s="204"/>
    </row>
    <row r="63" spans="1:12" s="196" customFormat="1" ht="27.5" customHeight="1">
      <c r="A63" s="404" t="s">
        <v>286</v>
      </c>
      <c r="B63" s="241" t="s">
        <v>323</v>
      </c>
      <c r="C63" s="392" t="s">
        <v>324</v>
      </c>
      <c r="D63" s="398" t="s">
        <v>232</v>
      </c>
      <c r="E63" s="398" t="s">
        <v>232</v>
      </c>
      <c r="F63" s="398" t="s">
        <v>232</v>
      </c>
      <c r="H63" s="204"/>
      <c r="I63" s="204"/>
      <c r="J63" s="204"/>
      <c r="K63" s="204"/>
      <c r="L63" s="204"/>
    </row>
    <row r="64" spans="1:12" s="196" customFormat="1" ht="108" customHeight="1" thickBot="1">
      <c r="A64" s="405"/>
      <c r="B64" s="218" t="s">
        <v>325</v>
      </c>
      <c r="C64" s="394"/>
      <c r="D64" s="400"/>
      <c r="E64" s="400"/>
      <c r="F64" s="400"/>
      <c r="H64" s="204"/>
      <c r="I64" s="204"/>
      <c r="J64" s="204"/>
      <c r="K64" s="204"/>
      <c r="L64" s="204"/>
    </row>
    <row r="65" spans="1:12" s="196" customFormat="1" ht="27.5" customHeight="1">
      <c r="A65" s="405"/>
      <c r="B65" s="217" t="s">
        <v>326</v>
      </c>
      <c r="C65" s="392" t="s">
        <v>327</v>
      </c>
      <c r="D65" s="398" t="s">
        <v>232</v>
      </c>
      <c r="E65" s="398" t="s">
        <v>232</v>
      </c>
      <c r="F65" s="398" t="s">
        <v>232</v>
      </c>
      <c r="H65" s="204"/>
      <c r="I65" s="204"/>
      <c r="J65" s="204"/>
      <c r="K65" s="204"/>
      <c r="L65" s="204"/>
    </row>
    <row r="66" spans="1:12" s="196" customFormat="1" ht="94" customHeight="1" thickBot="1">
      <c r="A66" s="405"/>
      <c r="B66" s="218" t="s">
        <v>328</v>
      </c>
      <c r="C66" s="394"/>
      <c r="D66" s="400"/>
      <c r="E66" s="400"/>
      <c r="F66" s="400"/>
      <c r="H66" s="204"/>
      <c r="I66" s="204"/>
      <c r="J66" s="204"/>
      <c r="K66" s="204"/>
      <c r="L66" s="204"/>
    </row>
    <row r="67" spans="1:12" s="196" customFormat="1" ht="84" customHeight="1" thickBot="1">
      <c r="A67" s="405"/>
      <c r="B67" s="218" t="s">
        <v>329</v>
      </c>
      <c r="C67" s="242" t="s">
        <v>330</v>
      </c>
      <c r="D67" s="243" t="s">
        <v>232</v>
      </c>
      <c r="E67" s="243" t="s">
        <v>232</v>
      </c>
      <c r="F67" s="243" t="s">
        <v>232</v>
      </c>
      <c r="H67" s="204"/>
      <c r="I67" s="204"/>
      <c r="J67" s="204"/>
      <c r="K67" s="204"/>
      <c r="L67" s="204"/>
    </row>
    <row r="68" spans="1:12" s="196" customFormat="1" ht="27" customHeight="1">
      <c r="A68" s="405"/>
      <c r="B68" s="217" t="s">
        <v>331</v>
      </c>
      <c r="C68" s="392" t="s">
        <v>332</v>
      </c>
      <c r="D68" s="398" t="s">
        <v>232</v>
      </c>
      <c r="E68" s="398" t="s">
        <v>232</v>
      </c>
      <c r="F68" s="398" t="s">
        <v>232</v>
      </c>
      <c r="H68" s="204"/>
      <c r="I68" s="204"/>
      <c r="J68" s="204"/>
      <c r="K68" s="204"/>
      <c r="L68" s="204"/>
    </row>
    <row r="69" spans="1:12" s="196" customFormat="1" ht="134.5" customHeight="1" thickBot="1">
      <c r="A69" s="405"/>
      <c r="B69" s="218" t="s">
        <v>333</v>
      </c>
      <c r="C69" s="394"/>
      <c r="D69" s="400"/>
      <c r="E69" s="400"/>
      <c r="F69" s="400"/>
      <c r="H69" s="204"/>
      <c r="I69" s="204"/>
      <c r="J69" s="204"/>
      <c r="K69" s="204"/>
      <c r="L69" s="204"/>
    </row>
    <row r="70" spans="1:12" s="196" customFormat="1" ht="27.5" customHeight="1">
      <c r="A70" s="405"/>
      <c r="B70" s="217" t="s">
        <v>334</v>
      </c>
      <c r="C70" s="392" t="s">
        <v>335</v>
      </c>
      <c r="D70" s="398" t="s">
        <v>232</v>
      </c>
      <c r="E70" s="398" t="s">
        <v>232</v>
      </c>
      <c r="F70" s="398" t="s">
        <v>232</v>
      </c>
      <c r="H70" s="204"/>
      <c r="I70" s="204"/>
      <c r="J70" s="204"/>
      <c r="K70" s="204"/>
      <c r="L70" s="204"/>
    </row>
    <row r="71" spans="1:12" s="196" customFormat="1" ht="80" customHeight="1" thickBot="1">
      <c r="A71" s="405"/>
      <c r="B71" s="218" t="s">
        <v>336</v>
      </c>
      <c r="C71" s="394"/>
      <c r="D71" s="400"/>
      <c r="E71" s="400"/>
      <c r="F71" s="400"/>
      <c r="H71" s="204"/>
      <c r="I71" s="204"/>
      <c r="J71" s="204"/>
      <c r="K71" s="204"/>
      <c r="L71" s="204"/>
    </row>
    <row r="72" spans="1:12" s="196" customFormat="1" ht="28" customHeight="1">
      <c r="A72" s="405"/>
      <c r="B72" s="217" t="s">
        <v>337</v>
      </c>
      <c r="C72" s="420" t="s">
        <v>338</v>
      </c>
      <c r="D72" s="398" t="s">
        <v>232</v>
      </c>
      <c r="E72" s="398" t="s">
        <v>232</v>
      </c>
      <c r="F72" s="398" t="s">
        <v>232</v>
      </c>
      <c r="H72" s="204"/>
      <c r="I72" s="204"/>
      <c r="J72" s="204"/>
      <c r="K72" s="204"/>
      <c r="L72" s="204"/>
    </row>
    <row r="73" spans="1:12" s="196" customFormat="1" ht="66" customHeight="1" thickBot="1">
      <c r="A73" s="406"/>
      <c r="B73" s="242" t="s">
        <v>339</v>
      </c>
      <c r="C73" s="421"/>
      <c r="D73" s="400"/>
      <c r="E73" s="400"/>
      <c r="F73" s="400"/>
      <c r="H73" s="204"/>
      <c r="I73" s="204"/>
      <c r="J73" s="204"/>
      <c r="K73" s="204"/>
      <c r="L73" s="204"/>
    </row>
    <row r="74" spans="1:12" s="196" customFormat="1" ht="27.5" customHeight="1">
      <c r="A74" s="428" t="s">
        <v>286</v>
      </c>
      <c r="B74" s="241" t="s">
        <v>340</v>
      </c>
      <c r="C74" s="420" t="s">
        <v>341</v>
      </c>
      <c r="D74" s="398" t="s">
        <v>232</v>
      </c>
      <c r="E74" s="398" t="s">
        <v>232</v>
      </c>
      <c r="F74" s="398" t="s">
        <v>232</v>
      </c>
      <c r="H74" s="204"/>
      <c r="I74" s="204"/>
      <c r="J74" s="204"/>
      <c r="K74" s="204"/>
      <c r="L74" s="204"/>
    </row>
    <row r="75" spans="1:12" s="196" customFormat="1" ht="82" customHeight="1" thickBot="1">
      <c r="A75" s="429"/>
      <c r="B75" s="218" t="s">
        <v>342</v>
      </c>
      <c r="C75" s="421"/>
      <c r="D75" s="400"/>
      <c r="E75" s="400"/>
      <c r="F75" s="400"/>
      <c r="H75" s="204"/>
      <c r="I75" s="204"/>
      <c r="J75" s="204"/>
      <c r="K75" s="204"/>
      <c r="L75" s="204"/>
    </row>
    <row r="76" spans="1:12" s="196" customFormat="1" ht="27.5" customHeight="1">
      <c r="A76" s="429"/>
      <c r="B76" s="217" t="s">
        <v>343</v>
      </c>
      <c r="C76" s="420" t="s">
        <v>344</v>
      </c>
      <c r="D76" s="398" t="s">
        <v>232</v>
      </c>
      <c r="E76" s="398" t="s">
        <v>232</v>
      </c>
      <c r="F76" s="398" t="s">
        <v>232</v>
      </c>
      <c r="H76" s="204"/>
      <c r="I76" s="204"/>
      <c r="J76" s="204"/>
      <c r="K76" s="204"/>
      <c r="L76" s="204"/>
    </row>
    <row r="77" spans="1:12" s="196" customFormat="1" ht="119" customHeight="1" thickBot="1">
      <c r="A77" s="429"/>
      <c r="B77" s="218" t="s">
        <v>345</v>
      </c>
      <c r="C77" s="421"/>
      <c r="D77" s="400"/>
      <c r="E77" s="400"/>
      <c r="F77" s="400"/>
      <c r="H77" s="204"/>
      <c r="I77" s="204"/>
      <c r="J77" s="204"/>
      <c r="K77" s="204"/>
      <c r="L77" s="204"/>
    </row>
    <row r="78" spans="1:12" s="196" customFormat="1" ht="90" customHeight="1" thickBot="1">
      <c r="A78" s="429"/>
      <c r="B78" s="218" t="s">
        <v>346</v>
      </c>
      <c r="C78" s="218" t="s">
        <v>347</v>
      </c>
      <c r="D78" s="243" t="s">
        <v>232</v>
      </c>
      <c r="E78" s="243" t="s">
        <v>232</v>
      </c>
      <c r="F78" s="243" t="s">
        <v>232</v>
      </c>
      <c r="H78" s="204"/>
      <c r="I78" s="204"/>
      <c r="J78" s="204"/>
      <c r="K78" s="204"/>
      <c r="L78" s="204"/>
    </row>
    <row r="79" spans="1:12" s="196" customFormat="1" ht="25.5" customHeight="1">
      <c r="A79" s="429"/>
      <c r="B79" s="217" t="s">
        <v>348</v>
      </c>
      <c r="C79" s="420" t="s">
        <v>349</v>
      </c>
      <c r="D79" s="398" t="s">
        <v>232</v>
      </c>
      <c r="E79" s="398" t="s">
        <v>232</v>
      </c>
      <c r="F79" s="398" t="s">
        <v>232</v>
      </c>
      <c r="H79" s="204"/>
      <c r="I79" s="204"/>
      <c r="J79" s="204"/>
      <c r="K79" s="204"/>
      <c r="L79" s="204"/>
    </row>
    <row r="80" spans="1:12" s="196" customFormat="1" ht="111.5" customHeight="1" thickBot="1">
      <c r="A80" s="429"/>
      <c r="B80" s="218" t="s">
        <v>350</v>
      </c>
      <c r="C80" s="421"/>
      <c r="D80" s="400"/>
      <c r="E80" s="400"/>
      <c r="F80" s="400"/>
      <c r="H80" s="204"/>
      <c r="I80" s="204"/>
      <c r="J80" s="204"/>
      <c r="K80" s="204"/>
      <c r="L80" s="204"/>
    </row>
    <row r="81" spans="1:12" s="196" customFormat="1" ht="107" customHeight="1" thickBot="1">
      <c r="A81" s="429"/>
      <c r="B81" s="218" t="s">
        <v>351</v>
      </c>
      <c r="C81" s="218" t="s">
        <v>352</v>
      </c>
      <c r="D81" s="243" t="s">
        <v>232</v>
      </c>
      <c r="E81" s="243" t="s">
        <v>232</v>
      </c>
      <c r="F81" s="243" t="s">
        <v>232</v>
      </c>
      <c r="H81" s="204"/>
      <c r="I81" s="204"/>
      <c r="J81" s="204"/>
      <c r="K81" s="204"/>
      <c r="L81" s="204"/>
    </row>
    <row r="82" spans="1:12" s="196" customFormat="1" ht="100.5" customHeight="1" thickBot="1">
      <c r="A82" s="429"/>
      <c r="B82" s="218" t="s">
        <v>353</v>
      </c>
      <c r="C82" s="218" t="s">
        <v>354</v>
      </c>
      <c r="D82" s="243" t="s">
        <v>232</v>
      </c>
      <c r="E82" s="243" t="s">
        <v>232</v>
      </c>
      <c r="F82" s="243" t="s">
        <v>232</v>
      </c>
      <c r="H82" s="204"/>
      <c r="I82" s="204"/>
      <c r="J82" s="204"/>
      <c r="K82" s="204"/>
      <c r="L82" s="204"/>
    </row>
    <row r="83" spans="1:12" s="196" customFormat="1" ht="84" customHeight="1" thickBot="1">
      <c r="A83" s="430"/>
      <c r="B83" s="218" t="s">
        <v>355</v>
      </c>
      <c r="C83" s="218" t="s">
        <v>356</v>
      </c>
      <c r="D83" s="243" t="s">
        <v>232</v>
      </c>
      <c r="E83" s="243" t="s">
        <v>232</v>
      </c>
      <c r="F83" s="243" t="s">
        <v>232</v>
      </c>
      <c r="H83" s="204"/>
      <c r="I83" s="204"/>
      <c r="J83" s="204"/>
      <c r="K83" s="204"/>
      <c r="L83" s="204"/>
    </row>
    <row r="84" spans="1:12" s="196" customFormat="1" ht="45" customHeight="1">
      <c r="A84" s="428" t="s">
        <v>286</v>
      </c>
      <c r="B84" s="392" t="s">
        <v>357</v>
      </c>
      <c r="C84" s="420" t="s">
        <v>358</v>
      </c>
      <c r="D84" s="398" t="s">
        <v>232</v>
      </c>
      <c r="E84" s="398" t="s">
        <v>232</v>
      </c>
      <c r="F84" s="398" t="s">
        <v>232</v>
      </c>
      <c r="H84" s="204"/>
      <c r="I84" s="204"/>
      <c r="J84" s="204"/>
      <c r="K84" s="204"/>
      <c r="L84" s="204"/>
    </row>
    <row r="85" spans="1:12" s="196" customFormat="1" ht="45" customHeight="1" thickBot="1">
      <c r="A85" s="429"/>
      <c r="B85" s="394"/>
      <c r="C85" s="421"/>
      <c r="D85" s="400"/>
      <c r="E85" s="400"/>
      <c r="F85" s="400"/>
      <c r="H85" s="204"/>
      <c r="I85" s="204"/>
      <c r="J85" s="204"/>
      <c r="K85" s="204"/>
      <c r="L85" s="204"/>
    </row>
    <row r="86" spans="1:12" s="196" customFormat="1" ht="96" customHeight="1">
      <c r="A86" s="429"/>
      <c r="B86" s="420" t="s">
        <v>359</v>
      </c>
      <c r="C86" s="229" t="s">
        <v>360</v>
      </c>
      <c r="D86" s="398" t="s">
        <v>232</v>
      </c>
      <c r="E86" s="398" t="s">
        <v>232</v>
      </c>
      <c r="F86" s="398" t="s">
        <v>232</v>
      </c>
      <c r="H86" s="204"/>
      <c r="I86" s="204"/>
      <c r="J86" s="204"/>
      <c r="K86" s="204"/>
      <c r="L86" s="204"/>
    </row>
    <row r="87" spans="1:12" s="196" customFormat="1" ht="96" customHeight="1" thickBot="1">
      <c r="A87" s="429"/>
      <c r="B87" s="421"/>
      <c r="C87" s="218" t="s">
        <v>361</v>
      </c>
      <c r="D87" s="400"/>
      <c r="E87" s="400"/>
      <c r="F87" s="400"/>
      <c r="H87" s="204"/>
      <c r="I87" s="204"/>
      <c r="J87" s="204"/>
      <c r="K87" s="204"/>
      <c r="L87" s="204"/>
    </row>
    <row r="88" spans="1:12" s="196" customFormat="1" ht="27.5" customHeight="1">
      <c r="A88" s="429"/>
      <c r="B88" s="217" t="s">
        <v>362</v>
      </c>
      <c r="C88" s="420" t="s">
        <v>363</v>
      </c>
      <c r="D88" s="398" t="s">
        <v>232</v>
      </c>
      <c r="E88" s="398" t="s">
        <v>232</v>
      </c>
      <c r="F88" s="398" t="s">
        <v>232</v>
      </c>
      <c r="H88" s="204"/>
      <c r="I88" s="204"/>
      <c r="J88" s="204"/>
      <c r="K88" s="204"/>
      <c r="L88" s="204"/>
    </row>
    <row r="89" spans="1:12" s="196" customFormat="1" ht="99" customHeight="1" thickBot="1">
      <c r="A89" s="429"/>
      <c r="B89" s="218" t="s">
        <v>364</v>
      </c>
      <c r="C89" s="421"/>
      <c r="D89" s="400"/>
      <c r="E89" s="400"/>
      <c r="F89" s="400"/>
      <c r="H89" s="204"/>
      <c r="I89" s="204"/>
      <c r="J89" s="204"/>
      <c r="K89" s="204"/>
      <c r="L89" s="204"/>
    </row>
    <row r="90" spans="1:12" s="196" customFormat="1" ht="27.5" customHeight="1">
      <c r="A90" s="429"/>
      <c r="B90" s="217" t="s">
        <v>365</v>
      </c>
      <c r="C90" s="420" t="s">
        <v>366</v>
      </c>
      <c r="D90" s="398" t="s">
        <v>232</v>
      </c>
      <c r="E90" s="398" t="s">
        <v>232</v>
      </c>
      <c r="F90" s="398" t="s">
        <v>232</v>
      </c>
      <c r="H90" s="204"/>
      <c r="I90" s="204"/>
      <c r="J90" s="204"/>
      <c r="K90" s="204"/>
      <c r="L90" s="204"/>
    </row>
    <row r="91" spans="1:12" s="196" customFormat="1" ht="101.5" customHeight="1" thickBot="1">
      <c r="A91" s="429"/>
      <c r="B91" s="218" t="s">
        <v>367</v>
      </c>
      <c r="C91" s="421"/>
      <c r="D91" s="400"/>
      <c r="E91" s="400"/>
      <c r="F91" s="400"/>
      <c r="H91" s="204"/>
      <c r="I91" s="204"/>
      <c r="J91" s="204"/>
      <c r="K91" s="204"/>
      <c r="L91" s="204"/>
    </row>
    <row r="92" spans="1:12" s="196" customFormat="1" ht="78.5" customHeight="1" thickBot="1">
      <c r="A92" s="429"/>
      <c r="B92" s="218" t="s">
        <v>368</v>
      </c>
      <c r="C92" s="218" t="s">
        <v>369</v>
      </c>
      <c r="D92" s="243" t="s">
        <v>232</v>
      </c>
      <c r="E92" s="243" t="s">
        <v>232</v>
      </c>
      <c r="F92" s="243" t="s">
        <v>232</v>
      </c>
      <c r="H92" s="204"/>
      <c r="I92" s="204"/>
      <c r="J92" s="204"/>
      <c r="K92" s="204"/>
      <c r="L92" s="204"/>
    </row>
    <row r="93" spans="1:12" s="196" customFormat="1" ht="13" customHeight="1">
      <c r="A93" s="429"/>
      <c r="B93" s="229" t="s">
        <v>370</v>
      </c>
      <c r="C93" s="420" t="s">
        <v>371</v>
      </c>
      <c r="D93" s="398" t="s">
        <v>232</v>
      </c>
      <c r="E93" s="398" t="s">
        <v>232</v>
      </c>
      <c r="F93" s="398" t="s">
        <v>232</v>
      </c>
      <c r="H93" s="204"/>
      <c r="I93" s="204"/>
      <c r="J93" s="204"/>
      <c r="K93" s="204"/>
      <c r="L93" s="204"/>
    </row>
    <row r="94" spans="1:12" s="196" customFormat="1" ht="35.5" customHeight="1">
      <c r="A94" s="429"/>
      <c r="B94" s="229" t="s">
        <v>372</v>
      </c>
      <c r="C94" s="423"/>
      <c r="D94" s="399"/>
      <c r="E94" s="399"/>
      <c r="F94" s="399"/>
      <c r="H94" s="204"/>
      <c r="I94" s="204"/>
      <c r="J94" s="204"/>
      <c r="K94" s="204"/>
      <c r="L94" s="204"/>
    </row>
    <row r="95" spans="1:12" s="196" customFormat="1" ht="67.5" customHeight="1" thickBot="1">
      <c r="A95" s="430"/>
      <c r="B95" s="218" t="s">
        <v>373</v>
      </c>
      <c r="C95" s="421"/>
      <c r="D95" s="400"/>
      <c r="E95" s="400"/>
      <c r="F95" s="400"/>
      <c r="H95" s="204"/>
      <c r="I95" s="204"/>
      <c r="J95" s="204"/>
      <c r="K95" s="204"/>
      <c r="L95" s="204"/>
    </row>
    <row r="96" spans="1:12" s="196" customFormat="1" ht="96" customHeight="1" thickBot="1">
      <c r="A96" s="404" t="s">
        <v>286</v>
      </c>
      <c r="B96" s="235" t="s">
        <v>374</v>
      </c>
      <c r="C96" s="235" t="s">
        <v>375</v>
      </c>
      <c r="D96" s="226" t="s">
        <v>232</v>
      </c>
      <c r="E96" s="226" t="s">
        <v>232</v>
      </c>
      <c r="F96" s="226" t="s">
        <v>232</v>
      </c>
      <c r="H96" s="204"/>
      <c r="I96" s="204"/>
      <c r="J96" s="204"/>
      <c r="K96" s="204"/>
      <c r="L96" s="204"/>
    </row>
    <row r="97" spans="1:12" s="196" customFormat="1" ht="88.5" customHeight="1" thickBot="1">
      <c r="A97" s="405"/>
      <c r="B97" s="218" t="s">
        <v>376</v>
      </c>
      <c r="C97" s="218" t="s">
        <v>377</v>
      </c>
      <c r="D97" s="243" t="s">
        <v>232</v>
      </c>
      <c r="E97" s="243" t="s">
        <v>232</v>
      </c>
      <c r="F97" s="243" t="s">
        <v>232</v>
      </c>
      <c r="H97" s="204"/>
      <c r="I97" s="204"/>
      <c r="J97" s="204"/>
      <c r="K97" s="204"/>
      <c r="L97" s="204"/>
    </row>
    <row r="98" spans="1:12" s="196" customFormat="1" ht="99.5" customHeight="1" thickBot="1">
      <c r="A98" s="405"/>
      <c r="B98" s="218" t="s">
        <v>378</v>
      </c>
      <c r="C98" s="218" t="s">
        <v>379</v>
      </c>
      <c r="D98" s="243" t="s">
        <v>232</v>
      </c>
      <c r="E98" s="243" t="s">
        <v>232</v>
      </c>
      <c r="F98" s="243" t="s">
        <v>232</v>
      </c>
      <c r="H98" s="204"/>
      <c r="I98" s="204"/>
      <c r="J98" s="204"/>
      <c r="K98" s="204"/>
      <c r="L98" s="204"/>
    </row>
    <row r="99" spans="1:12" s="196" customFormat="1" ht="85.5" customHeight="1" thickBot="1">
      <c r="A99" s="405"/>
      <c r="B99" s="218" t="s">
        <v>380</v>
      </c>
      <c r="C99" s="218" t="s">
        <v>381</v>
      </c>
      <c r="D99" s="243" t="s">
        <v>232</v>
      </c>
      <c r="E99" s="243" t="s">
        <v>232</v>
      </c>
      <c r="F99" s="243" t="s">
        <v>232</v>
      </c>
      <c r="H99" s="204"/>
      <c r="I99" s="204"/>
      <c r="J99" s="204"/>
      <c r="K99" s="204"/>
      <c r="L99" s="204"/>
    </row>
    <row r="100" spans="1:12" s="196" customFormat="1" ht="66" customHeight="1" thickBot="1">
      <c r="A100" s="405"/>
      <c r="B100" s="218" t="s">
        <v>382</v>
      </c>
      <c r="C100" s="218" t="s">
        <v>383</v>
      </c>
      <c r="D100" s="243" t="s">
        <v>232</v>
      </c>
      <c r="E100" s="243" t="s">
        <v>232</v>
      </c>
      <c r="F100" s="243" t="s">
        <v>232</v>
      </c>
      <c r="H100" s="204"/>
      <c r="I100" s="204"/>
      <c r="J100" s="204"/>
      <c r="K100" s="204"/>
      <c r="L100" s="204"/>
    </row>
    <row r="101" spans="1:12" s="196" customFormat="1" ht="56" customHeight="1" thickBot="1">
      <c r="A101" s="405"/>
      <c r="B101" s="218" t="s">
        <v>384</v>
      </c>
      <c r="C101" s="218" t="s">
        <v>385</v>
      </c>
      <c r="D101" s="243" t="s">
        <v>232</v>
      </c>
      <c r="E101" s="243" t="s">
        <v>232</v>
      </c>
      <c r="F101" s="243" t="s">
        <v>232</v>
      </c>
      <c r="H101" s="204"/>
      <c r="I101" s="204"/>
      <c r="J101" s="204"/>
      <c r="K101" s="204"/>
      <c r="L101" s="204"/>
    </row>
    <row r="102" spans="1:12" s="196" customFormat="1" ht="95" customHeight="1" thickBot="1">
      <c r="A102" s="405"/>
      <c r="B102" s="229" t="s">
        <v>386</v>
      </c>
      <c r="C102" s="219" t="s">
        <v>387</v>
      </c>
      <c r="D102" s="221" t="s">
        <v>232</v>
      </c>
      <c r="E102" s="221" t="s">
        <v>232</v>
      </c>
      <c r="F102" s="221" t="s">
        <v>232</v>
      </c>
      <c r="H102" s="204"/>
      <c r="I102" s="204"/>
      <c r="J102" s="204"/>
      <c r="K102" s="204"/>
      <c r="L102" s="204"/>
    </row>
    <row r="103" spans="1:12" s="196" customFormat="1" ht="93" customHeight="1" thickBot="1">
      <c r="A103" s="405"/>
      <c r="B103" s="235" t="s">
        <v>388</v>
      </c>
      <c r="C103" s="219" t="s">
        <v>389</v>
      </c>
      <c r="D103" s="221" t="s">
        <v>232</v>
      </c>
      <c r="E103" s="221" t="s">
        <v>232</v>
      </c>
      <c r="F103" s="221" t="s">
        <v>232</v>
      </c>
      <c r="H103" s="204"/>
      <c r="I103" s="204"/>
      <c r="J103" s="204"/>
      <c r="K103" s="204"/>
      <c r="L103" s="204"/>
    </row>
    <row r="104" spans="1:12" s="196" customFormat="1" ht="13" customHeight="1">
      <c r="A104" s="405"/>
      <c r="B104" s="217" t="s">
        <v>390</v>
      </c>
      <c r="C104" s="420" t="s">
        <v>391</v>
      </c>
      <c r="D104" s="398" t="s">
        <v>232</v>
      </c>
      <c r="E104" s="398" t="s">
        <v>232</v>
      </c>
      <c r="F104" s="398" t="s">
        <v>232</v>
      </c>
      <c r="H104" s="204"/>
      <c r="I104" s="204"/>
      <c r="J104" s="204"/>
      <c r="K104" s="204"/>
      <c r="L104" s="204"/>
    </row>
    <row r="105" spans="1:12" s="196" customFormat="1" ht="107.5" customHeight="1" thickBot="1">
      <c r="A105" s="406"/>
      <c r="B105" s="218" t="s">
        <v>392</v>
      </c>
      <c r="C105" s="421"/>
      <c r="D105" s="400"/>
      <c r="E105" s="400"/>
      <c r="F105" s="400"/>
      <c r="H105" s="204"/>
      <c r="I105" s="204"/>
      <c r="J105" s="204"/>
      <c r="K105" s="204"/>
      <c r="L105" s="204"/>
    </row>
    <row r="106" spans="1:12" s="196" customFormat="1" ht="50" customHeight="1" thickBot="1">
      <c r="A106" s="425" t="s">
        <v>286</v>
      </c>
      <c r="B106" s="235" t="s">
        <v>393</v>
      </c>
      <c r="C106" s="225" t="s">
        <v>394</v>
      </c>
      <c r="D106" s="226" t="s">
        <v>232</v>
      </c>
      <c r="E106" s="226" t="s">
        <v>232</v>
      </c>
      <c r="F106" s="226" t="s">
        <v>232</v>
      </c>
      <c r="H106" s="204"/>
      <c r="I106" s="204"/>
      <c r="J106" s="204"/>
      <c r="K106" s="204"/>
      <c r="L106" s="204"/>
    </row>
    <row r="107" spans="1:12" s="196" customFormat="1" ht="35" thickBot="1">
      <c r="A107" s="426"/>
      <c r="B107" s="218" t="s">
        <v>395</v>
      </c>
      <c r="C107" s="225" t="s">
        <v>396</v>
      </c>
      <c r="D107" s="226" t="s">
        <v>232</v>
      </c>
      <c r="E107" s="226" t="s">
        <v>232</v>
      </c>
      <c r="F107" s="226" t="s">
        <v>232</v>
      </c>
      <c r="H107" s="204"/>
      <c r="I107" s="204"/>
      <c r="J107" s="204"/>
      <c r="K107" s="204"/>
      <c r="L107" s="204"/>
    </row>
    <row r="108" spans="1:12" s="196" customFormat="1" ht="71.650000000000006" customHeight="1" thickBot="1">
      <c r="A108" s="426"/>
      <c r="B108" s="235" t="s">
        <v>397</v>
      </c>
      <c r="C108" s="225" t="s">
        <v>398</v>
      </c>
      <c r="D108" s="226" t="s">
        <v>232</v>
      </c>
      <c r="E108" s="226" t="s">
        <v>232</v>
      </c>
      <c r="F108" s="226" t="s">
        <v>232</v>
      </c>
      <c r="H108" s="204"/>
      <c r="I108" s="204"/>
      <c r="J108" s="204"/>
      <c r="K108" s="204"/>
      <c r="L108" s="204"/>
    </row>
    <row r="109" spans="1:12" s="196" customFormat="1" ht="69.5" customHeight="1" thickBot="1">
      <c r="A109" s="426"/>
      <c r="B109" s="218" t="s">
        <v>399</v>
      </c>
      <c r="C109" s="225" t="s">
        <v>400</v>
      </c>
      <c r="D109" s="243" t="s">
        <v>232</v>
      </c>
      <c r="E109" s="243" t="s">
        <v>232</v>
      </c>
      <c r="F109" s="243" t="s">
        <v>232</v>
      </c>
      <c r="H109" s="204"/>
      <c r="I109" s="204"/>
      <c r="J109" s="204"/>
      <c r="K109" s="204"/>
      <c r="L109" s="204"/>
    </row>
    <row r="110" spans="1:12" s="196" customFormat="1" ht="69.75" customHeight="1" thickBot="1">
      <c r="A110" s="426"/>
      <c r="B110" s="218" t="s">
        <v>401</v>
      </c>
      <c r="C110" s="225" t="s">
        <v>402</v>
      </c>
      <c r="D110" s="243" t="s">
        <v>232</v>
      </c>
      <c r="E110" s="243" t="s">
        <v>232</v>
      </c>
      <c r="F110" s="243" t="s">
        <v>232</v>
      </c>
      <c r="H110" s="204"/>
      <c r="I110" s="204"/>
      <c r="J110" s="204"/>
      <c r="K110" s="204"/>
      <c r="L110" s="204"/>
    </row>
    <row r="111" spans="1:12" s="196" customFormat="1" ht="13" customHeight="1">
      <c r="A111" s="426"/>
      <c r="B111" s="239" t="s">
        <v>403</v>
      </c>
      <c r="C111" s="423" t="s">
        <v>404</v>
      </c>
      <c r="D111" s="399" t="s">
        <v>232</v>
      </c>
      <c r="E111" s="399" t="s">
        <v>232</v>
      </c>
      <c r="F111" s="399" t="s">
        <v>232</v>
      </c>
      <c r="H111" s="204"/>
      <c r="I111" s="204"/>
      <c r="J111" s="204"/>
      <c r="K111" s="204"/>
      <c r="L111" s="204"/>
    </row>
    <row r="112" spans="1:12" s="196" customFormat="1" ht="62" customHeight="1" thickBot="1">
      <c r="A112" s="426"/>
      <c r="B112" s="218" t="s">
        <v>405</v>
      </c>
      <c r="C112" s="421"/>
      <c r="D112" s="400"/>
      <c r="E112" s="400"/>
      <c r="F112" s="400"/>
      <c r="H112" s="204"/>
      <c r="I112" s="204"/>
      <c r="J112" s="204"/>
      <c r="K112" s="204"/>
      <c r="L112" s="204"/>
    </row>
    <row r="113" spans="1:12" s="196" customFormat="1" ht="27.5" customHeight="1">
      <c r="A113" s="426"/>
      <c r="B113" s="217" t="s">
        <v>406</v>
      </c>
      <c r="C113" s="420" t="s">
        <v>407</v>
      </c>
      <c r="D113" s="398" t="s">
        <v>232</v>
      </c>
      <c r="E113" s="398" t="s">
        <v>232</v>
      </c>
      <c r="F113" s="398" t="s">
        <v>232</v>
      </c>
      <c r="H113" s="204"/>
      <c r="I113" s="204"/>
      <c r="J113" s="204"/>
      <c r="K113" s="204"/>
      <c r="L113" s="204"/>
    </row>
    <row r="114" spans="1:12" s="196" customFormat="1" ht="59.5" customHeight="1">
      <c r="A114" s="426"/>
      <c r="B114" s="229" t="s">
        <v>408</v>
      </c>
      <c r="C114" s="423"/>
      <c r="D114" s="399"/>
      <c r="E114" s="399"/>
      <c r="F114" s="399"/>
      <c r="H114" s="204"/>
      <c r="I114" s="204"/>
      <c r="J114" s="204"/>
      <c r="K114" s="204"/>
      <c r="L114" s="204"/>
    </row>
    <row r="115" spans="1:12" s="196" customFormat="1" ht="57" customHeight="1">
      <c r="A115" s="426"/>
      <c r="B115" s="229" t="s">
        <v>409</v>
      </c>
      <c r="C115" s="423"/>
      <c r="D115" s="399"/>
      <c r="E115" s="399"/>
      <c r="F115" s="399"/>
      <c r="H115" s="204"/>
      <c r="I115" s="204"/>
      <c r="J115" s="204"/>
      <c r="K115" s="204"/>
      <c r="L115" s="204"/>
    </row>
    <row r="116" spans="1:12" s="196" customFormat="1" ht="50" customHeight="1" thickBot="1">
      <c r="A116" s="426"/>
      <c r="B116" s="218" t="s">
        <v>410</v>
      </c>
      <c r="C116" s="421"/>
      <c r="D116" s="400"/>
      <c r="E116" s="400"/>
      <c r="F116" s="400"/>
      <c r="H116" s="204"/>
      <c r="I116" s="204"/>
      <c r="J116" s="204"/>
      <c r="K116" s="204"/>
      <c r="L116" s="204"/>
    </row>
    <row r="117" spans="1:12" s="196" customFormat="1" ht="13" customHeight="1">
      <c r="A117" s="426"/>
      <c r="B117" s="217" t="s">
        <v>411</v>
      </c>
      <c r="C117" s="420" t="s">
        <v>412</v>
      </c>
      <c r="D117" s="398" t="s">
        <v>232</v>
      </c>
      <c r="E117" s="398" t="s">
        <v>232</v>
      </c>
      <c r="F117" s="398" t="s">
        <v>232</v>
      </c>
      <c r="H117" s="204"/>
      <c r="I117" s="204"/>
      <c r="J117" s="204"/>
      <c r="K117" s="204"/>
      <c r="L117" s="204"/>
    </row>
    <row r="118" spans="1:12" s="196" customFormat="1" ht="67.5" customHeight="1" thickBot="1">
      <c r="A118" s="426"/>
      <c r="B118" s="218" t="s">
        <v>413</v>
      </c>
      <c r="C118" s="421"/>
      <c r="D118" s="400"/>
      <c r="E118" s="400"/>
      <c r="F118" s="400"/>
      <c r="H118" s="204"/>
      <c r="I118" s="204"/>
      <c r="J118" s="204"/>
      <c r="K118" s="204"/>
      <c r="L118" s="204"/>
    </row>
    <row r="119" spans="1:12" s="196" customFormat="1" ht="13" customHeight="1">
      <c r="A119" s="426"/>
      <c r="B119" s="217" t="s">
        <v>414</v>
      </c>
      <c r="C119" s="420" t="s">
        <v>415</v>
      </c>
      <c r="D119" s="398" t="s">
        <v>232</v>
      </c>
      <c r="E119" s="398" t="s">
        <v>232</v>
      </c>
      <c r="F119" s="398" t="s">
        <v>232</v>
      </c>
      <c r="H119" s="204"/>
      <c r="I119" s="204"/>
      <c r="J119" s="204"/>
      <c r="K119" s="204"/>
      <c r="L119" s="204"/>
    </row>
    <row r="120" spans="1:12" s="196" customFormat="1" ht="76.5" customHeight="1" thickBot="1">
      <c r="A120" s="427"/>
      <c r="B120" s="218" t="s">
        <v>416</v>
      </c>
      <c r="C120" s="421"/>
      <c r="D120" s="400"/>
      <c r="E120" s="400"/>
      <c r="F120" s="400"/>
      <c r="H120" s="204"/>
      <c r="I120" s="204"/>
      <c r="J120" s="204"/>
      <c r="K120" s="204"/>
      <c r="L120" s="204"/>
    </row>
    <row r="121" spans="1:12" s="196" customFormat="1" ht="68" customHeight="1" thickBot="1">
      <c r="A121" s="404" t="s">
        <v>286</v>
      </c>
      <c r="B121" s="225" t="s">
        <v>417</v>
      </c>
      <c r="C121" s="225" t="s">
        <v>418</v>
      </c>
      <c r="D121" s="244" t="s">
        <v>232</v>
      </c>
      <c r="E121" s="244" t="s">
        <v>232</v>
      </c>
      <c r="F121" s="244" t="s">
        <v>232</v>
      </c>
      <c r="H121" s="204"/>
      <c r="I121" s="204"/>
      <c r="J121" s="204"/>
      <c r="K121" s="204"/>
      <c r="L121" s="204"/>
    </row>
    <row r="122" spans="1:12" s="196" customFormat="1" ht="67.5" customHeight="1" thickBot="1">
      <c r="A122" s="405"/>
      <c r="B122" s="218" t="s">
        <v>419</v>
      </c>
      <c r="C122" s="218" t="s">
        <v>420</v>
      </c>
      <c r="D122" s="243" t="s">
        <v>232</v>
      </c>
      <c r="E122" s="243" t="s">
        <v>232</v>
      </c>
      <c r="F122" s="243" t="s">
        <v>232</v>
      </c>
      <c r="H122" s="204"/>
      <c r="I122" s="204"/>
      <c r="J122" s="204"/>
      <c r="K122" s="204"/>
      <c r="L122" s="204"/>
    </row>
    <row r="123" spans="1:12" s="196" customFormat="1" ht="13" customHeight="1">
      <c r="A123" s="405"/>
      <c r="B123" s="217" t="s">
        <v>421</v>
      </c>
      <c r="C123" s="420" t="s">
        <v>422</v>
      </c>
      <c r="D123" s="398" t="s">
        <v>232</v>
      </c>
      <c r="E123" s="398" t="s">
        <v>232</v>
      </c>
      <c r="F123" s="398" t="s">
        <v>232</v>
      </c>
      <c r="H123" s="204"/>
      <c r="I123" s="204"/>
      <c r="J123" s="204"/>
      <c r="K123" s="204"/>
      <c r="L123" s="204"/>
    </row>
    <row r="124" spans="1:12" s="196" customFormat="1" ht="51.5" customHeight="1">
      <c r="A124" s="405"/>
      <c r="B124" s="217" t="s">
        <v>423</v>
      </c>
      <c r="C124" s="423"/>
      <c r="D124" s="399"/>
      <c r="E124" s="399"/>
      <c r="F124" s="399"/>
      <c r="H124" s="204"/>
      <c r="I124" s="204"/>
      <c r="J124" s="204"/>
      <c r="K124" s="204"/>
      <c r="L124" s="204"/>
    </row>
    <row r="125" spans="1:12" s="196" customFormat="1" ht="18.149999999999999" customHeight="1">
      <c r="A125" s="405"/>
      <c r="B125" s="217" t="s">
        <v>424</v>
      </c>
      <c r="C125" s="423"/>
      <c r="D125" s="399"/>
      <c r="E125" s="399"/>
      <c r="F125" s="399"/>
      <c r="H125" s="204"/>
      <c r="I125" s="204"/>
      <c r="J125" s="204"/>
      <c r="K125" s="204"/>
      <c r="L125" s="204"/>
    </row>
    <row r="126" spans="1:12" s="196" customFormat="1" ht="18.149999999999999" customHeight="1">
      <c r="A126" s="405"/>
      <c r="B126" s="217" t="s">
        <v>425</v>
      </c>
      <c r="C126" s="423"/>
      <c r="D126" s="399"/>
      <c r="E126" s="399"/>
      <c r="F126" s="399"/>
      <c r="H126" s="204"/>
      <c r="I126" s="204"/>
      <c r="J126" s="204"/>
      <c r="K126" s="204"/>
      <c r="L126" s="204"/>
    </row>
    <row r="127" spans="1:12" s="196" customFormat="1" ht="18.149999999999999" customHeight="1">
      <c r="A127" s="405"/>
      <c r="B127" s="217" t="s">
        <v>426</v>
      </c>
      <c r="C127" s="423"/>
      <c r="D127" s="399"/>
      <c r="E127" s="399"/>
      <c r="F127" s="399"/>
      <c r="H127" s="204"/>
      <c r="I127" s="204"/>
      <c r="J127" s="204"/>
      <c r="K127" s="204"/>
      <c r="L127" s="204"/>
    </row>
    <row r="128" spans="1:12" s="196" customFormat="1" ht="18.149999999999999" customHeight="1">
      <c r="A128" s="405"/>
      <c r="B128" s="217" t="s">
        <v>427</v>
      </c>
      <c r="C128" s="423"/>
      <c r="D128" s="399"/>
      <c r="E128" s="399"/>
      <c r="F128" s="399"/>
      <c r="H128" s="204"/>
      <c r="I128" s="204"/>
      <c r="J128" s="204"/>
      <c r="K128" s="204"/>
      <c r="L128" s="204"/>
    </row>
    <row r="129" spans="1:12" s="196" customFormat="1" ht="18.149999999999999" customHeight="1">
      <c r="A129" s="405"/>
      <c r="B129" s="217" t="s">
        <v>428</v>
      </c>
      <c r="C129" s="423"/>
      <c r="D129" s="399"/>
      <c r="E129" s="399"/>
      <c r="F129" s="399"/>
      <c r="H129" s="204"/>
      <c r="I129" s="204"/>
      <c r="J129" s="204"/>
      <c r="K129" s="204"/>
      <c r="L129" s="204"/>
    </row>
    <row r="130" spans="1:12" s="196" customFormat="1" ht="18.149999999999999" customHeight="1">
      <c r="A130" s="405"/>
      <c r="B130" s="217" t="s">
        <v>429</v>
      </c>
      <c r="C130" s="423"/>
      <c r="D130" s="399"/>
      <c r="E130" s="399"/>
      <c r="F130" s="399"/>
      <c r="H130" s="204"/>
      <c r="I130" s="204"/>
      <c r="J130" s="204"/>
      <c r="K130" s="204"/>
      <c r="L130" s="204"/>
    </row>
    <row r="131" spans="1:12" s="196" customFormat="1" ht="18.149999999999999" customHeight="1">
      <c r="A131" s="405"/>
      <c r="B131" s="217" t="s">
        <v>430</v>
      </c>
      <c r="C131" s="423"/>
      <c r="D131" s="399"/>
      <c r="E131" s="399"/>
      <c r="F131" s="399"/>
      <c r="H131" s="204"/>
      <c r="I131" s="204"/>
      <c r="J131" s="204"/>
      <c r="K131" s="204"/>
      <c r="L131" s="204"/>
    </row>
    <row r="132" spans="1:12" s="196" customFormat="1" ht="18.149999999999999" customHeight="1">
      <c r="A132" s="405"/>
      <c r="B132" s="217" t="s">
        <v>431</v>
      </c>
      <c r="C132" s="423"/>
      <c r="D132" s="399"/>
      <c r="E132" s="399"/>
      <c r="F132" s="399"/>
      <c r="H132" s="204"/>
      <c r="I132" s="204"/>
      <c r="J132" s="204"/>
      <c r="K132" s="204"/>
      <c r="L132" s="204"/>
    </row>
    <row r="133" spans="1:12" s="196" customFormat="1" ht="18.149999999999999" customHeight="1" thickBot="1">
      <c r="A133" s="405"/>
      <c r="B133" s="245" t="s">
        <v>432</v>
      </c>
      <c r="C133" s="421"/>
      <c r="D133" s="400"/>
      <c r="E133" s="400"/>
      <c r="F133" s="400"/>
      <c r="H133" s="204"/>
      <c r="I133" s="204"/>
      <c r="J133" s="204"/>
      <c r="K133" s="204"/>
      <c r="L133" s="204"/>
    </row>
    <row r="134" spans="1:12" s="196" customFormat="1" ht="13" customHeight="1">
      <c r="A134" s="405"/>
      <c r="B134" s="217" t="s">
        <v>433</v>
      </c>
      <c r="C134" s="420" t="s">
        <v>434</v>
      </c>
      <c r="D134" s="398" t="s">
        <v>232</v>
      </c>
      <c r="E134" s="398" t="s">
        <v>232</v>
      </c>
      <c r="F134" s="398" t="s">
        <v>232</v>
      </c>
      <c r="H134" s="204"/>
      <c r="I134" s="204"/>
      <c r="J134" s="204"/>
      <c r="K134" s="204"/>
      <c r="L134" s="204"/>
    </row>
    <row r="135" spans="1:12" s="196" customFormat="1" ht="84" customHeight="1" thickBot="1">
      <c r="A135" s="405"/>
      <c r="B135" s="218" t="s">
        <v>435</v>
      </c>
      <c r="C135" s="421"/>
      <c r="D135" s="400"/>
      <c r="E135" s="400"/>
      <c r="F135" s="400"/>
      <c r="H135" s="204"/>
      <c r="I135" s="204"/>
      <c r="J135" s="204"/>
      <c r="K135" s="204"/>
      <c r="L135" s="204"/>
    </row>
    <row r="136" spans="1:12" s="196" customFormat="1" ht="190" customHeight="1" thickBot="1">
      <c r="A136" s="405"/>
      <c r="B136" s="218" t="s">
        <v>436</v>
      </c>
      <c r="C136" s="218" t="s">
        <v>437</v>
      </c>
      <c r="D136" s="243" t="s">
        <v>232</v>
      </c>
      <c r="E136" s="243" t="s">
        <v>232</v>
      </c>
      <c r="F136" s="243" t="s">
        <v>232</v>
      </c>
      <c r="H136" s="204"/>
      <c r="I136" s="204"/>
      <c r="J136" s="204"/>
      <c r="K136" s="204"/>
      <c r="L136" s="204"/>
    </row>
    <row r="137" spans="1:12" s="196" customFormat="1" ht="114.4" customHeight="1" thickBot="1">
      <c r="A137" s="406"/>
      <c r="B137" s="218" t="s">
        <v>438</v>
      </c>
      <c r="C137" s="218" t="s">
        <v>439</v>
      </c>
      <c r="D137" s="226" t="s">
        <v>232</v>
      </c>
      <c r="E137" s="226" t="s">
        <v>232</v>
      </c>
      <c r="F137" s="226" t="s">
        <v>232</v>
      </c>
      <c r="H137" s="204"/>
      <c r="I137" s="204"/>
      <c r="J137" s="204"/>
      <c r="K137" s="204"/>
      <c r="L137" s="204"/>
    </row>
    <row r="138" spans="1:12" s="196" customFormat="1" ht="57" customHeight="1" thickBot="1">
      <c r="A138" s="405" t="s">
        <v>286</v>
      </c>
      <c r="B138" s="222" t="s">
        <v>440</v>
      </c>
      <c r="C138" s="218" t="s">
        <v>441</v>
      </c>
      <c r="D138" s="223" t="s">
        <v>232</v>
      </c>
      <c r="E138" s="223" t="s">
        <v>232</v>
      </c>
      <c r="F138" s="223" t="s">
        <v>232</v>
      </c>
      <c r="H138" s="204"/>
      <c r="I138" s="204"/>
      <c r="J138" s="204"/>
      <c r="K138" s="204"/>
      <c r="L138" s="204"/>
    </row>
    <row r="139" spans="1:12" s="196" customFormat="1" ht="114" customHeight="1" thickBot="1">
      <c r="A139" s="405"/>
      <c r="B139" s="218" t="s">
        <v>442</v>
      </c>
      <c r="C139" s="218" t="s">
        <v>443</v>
      </c>
      <c r="D139" s="243" t="s">
        <v>232</v>
      </c>
      <c r="E139" s="243" t="s">
        <v>232</v>
      </c>
      <c r="F139" s="243" t="s">
        <v>232</v>
      </c>
      <c r="H139" s="204"/>
      <c r="I139" s="204"/>
      <c r="J139" s="204"/>
      <c r="K139" s="204"/>
      <c r="L139" s="204"/>
    </row>
    <row r="140" spans="1:12" s="196" customFormat="1" ht="27.5" customHeight="1">
      <c r="A140" s="405"/>
      <c r="B140" s="217" t="s">
        <v>444</v>
      </c>
      <c r="C140" s="420" t="s">
        <v>445</v>
      </c>
      <c r="D140" s="398" t="s">
        <v>232</v>
      </c>
      <c r="E140" s="398" t="s">
        <v>232</v>
      </c>
      <c r="F140" s="398" t="s">
        <v>232</v>
      </c>
      <c r="H140" s="204"/>
      <c r="I140" s="204"/>
      <c r="J140" s="204"/>
      <c r="K140" s="204"/>
      <c r="L140" s="204"/>
    </row>
    <row r="141" spans="1:12" s="196" customFormat="1" ht="111" customHeight="1" thickBot="1">
      <c r="A141" s="405"/>
      <c r="B141" s="218" t="s">
        <v>446</v>
      </c>
      <c r="C141" s="421"/>
      <c r="D141" s="400"/>
      <c r="E141" s="400"/>
      <c r="F141" s="400"/>
      <c r="H141" s="204"/>
      <c r="I141" s="204"/>
      <c r="J141" s="204"/>
      <c r="K141" s="204"/>
      <c r="L141" s="204"/>
    </row>
    <row r="142" spans="1:12" s="196" customFormat="1" ht="74.5" customHeight="1" thickBot="1">
      <c r="A142" s="211"/>
      <c r="B142" s="235" t="s">
        <v>447</v>
      </c>
      <c r="C142" s="225" t="s">
        <v>448</v>
      </c>
      <c r="D142" s="244" t="s">
        <v>232</v>
      </c>
      <c r="E142" s="244" t="s">
        <v>232</v>
      </c>
      <c r="F142" s="244" t="s">
        <v>232</v>
      </c>
      <c r="H142" s="204"/>
      <c r="I142" s="204"/>
      <c r="J142" s="204"/>
      <c r="K142" s="204"/>
      <c r="L142" s="204"/>
    </row>
    <row r="143" spans="1:12" s="196" customFormat="1" ht="60" customHeight="1" thickBot="1">
      <c r="A143" s="213"/>
      <c r="B143" s="218" t="s">
        <v>449</v>
      </c>
      <c r="C143" s="225" t="s">
        <v>450</v>
      </c>
      <c r="D143" s="243" t="s">
        <v>232</v>
      </c>
      <c r="E143" s="243" t="s">
        <v>232</v>
      </c>
      <c r="F143" s="243" t="s">
        <v>232</v>
      </c>
      <c r="H143" s="204"/>
      <c r="I143" s="204"/>
      <c r="J143" s="204"/>
      <c r="K143" s="204"/>
      <c r="L143" s="204"/>
    </row>
    <row r="144" spans="1:12" s="196" customFormat="1" ht="13" customHeight="1">
      <c r="A144" s="213"/>
      <c r="B144" s="217" t="s">
        <v>451</v>
      </c>
      <c r="C144" s="392" t="s">
        <v>452</v>
      </c>
      <c r="D144" s="398" t="s">
        <v>232</v>
      </c>
      <c r="E144" s="398" t="s">
        <v>232</v>
      </c>
      <c r="F144" s="398" t="s">
        <v>232</v>
      </c>
      <c r="H144" s="204"/>
      <c r="I144" s="204"/>
      <c r="J144" s="204"/>
      <c r="K144" s="204"/>
      <c r="L144" s="204"/>
    </row>
    <row r="145" spans="1:12" s="196" customFormat="1" ht="59.5" customHeight="1" thickBot="1">
      <c r="A145" s="213"/>
      <c r="B145" s="218" t="s">
        <v>453</v>
      </c>
      <c r="C145" s="394"/>
      <c r="D145" s="400"/>
      <c r="E145" s="400"/>
      <c r="F145" s="400"/>
      <c r="H145" s="204"/>
      <c r="I145" s="204"/>
      <c r="J145" s="204"/>
      <c r="K145" s="204"/>
      <c r="L145" s="204"/>
    </row>
    <row r="146" spans="1:12" s="197" customFormat="1" ht="70.5" customHeight="1" thickBot="1">
      <c r="A146" s="213"/>
      <c r="B146" s="218" t="s">
        <v>454</v>
      </c>
      <c r="C146" s="218" t="s">
        <v>455</v>
      </c>
      <c r="D146" s="243" t="s">
        <v>232</v>
      </c>
      <c r="E146" s="243" t="s">
        <v>232</v>
      </c>
      <c r="F146" s="243" t="s">
        <v>232</v>
      </c>
      <c r="H146" s="205"/>
      <c r="I146" s="205"/>
      <c r="J146" s="205"/>
      <c r="K146" s="205"/>
      <c r="L146" s="205"/>
    </row>
    <row r="147" spans="1:12" s="197" customFormat="1" ht="70.5" customHeight="1" thickBot="1">
      <c r="A147" s="213"/>
      <c r="B147" s="218" t="s">
        <v>456</v>
      </c>
      <c r="C147" s="246" t="s">
        <v>457</v>
      </c>
      <c r="D147" s="243" t="s">
        <v>232</v>
      </c>
      <c r="E147" s="243" t="s">
        <v>232</v>
      </c>
      <c r="F147" s="243" t="s">
        <v>232</v>
      </c>
      <c r="H147" s="205"/>
      <c r="I147" s="205"/>
      <c r="J147" s="205"/>
      <c r="K147" s="205"/>
      <c r="L147" s="205"/>
    </row>
    <row r="148" spans="1:12" s="196" customFormat="1" ht="115" customHeight="1" thickBot="1">
      <c r="A148" s="214"/>
      <c r="B148" s="222" t="s">
        <v>458</v>
      </c>
      <c r="C148" s="246" t="s">
        <v>459</v>
      </c>
      <c r="D148" s="226" t="s">
        <v>232</v>
      </c>
      <c r="E148" s="244" t="s">
        <v>232</v>
      </c>
      <c r="F148" s="244" t="s">
        <v>232</v>
      </c>
      <c r="H148" s="204"/>
      <c r="I148" s="204"/>
      <c r="J148" s="204"/>
      <c r="K148" s="204"/>
      <c r="L148" s="204"/>
    </row>
    <row r="149" spans="1:12" s="196" customFormat="1" ht="51" customHeight="1" thickBot="1">
      <c r="A149" s="405" t="s">
        <v>286</v>
      </c>
      <c r="B149" s="235" t="s">
        <v>460</v>
      </c>
      <c r="C149" s="246" t="s">
        <v>461</v>
      </c>
      <c r="D149" s="244" t="s">
        <v>232</v>
      </c>
      <c r="E149" s="244" t="s">
        <v>232</v>
      </c>
      <c r="F149" s="244" t="s">
        <v>232</v>
      </c>
      <c r="H149" s="204"/>
      <c r="I149" s="204"/>
      <c r="J149" s="204"/>
      <c r="K149" s="204"/>
      <c r="L149" s="204"/>
    </row>
    <row r="150" spans="1:12" s="196" customFormat="1" ht="67.5" customHeight="1" thickBot="1">
      <c r="A150" s="405"/>
      <c r="B150" s="222" t="s">
        <v>462</v>
      </c>
      <c r="C150" s="246" t="s">
        <v>463</v>
      </c>
      <c r="D150" s="243" t="s">
        <v>232</v>
      </c>
      <c r="E150" s="243" t="s">
        <v>232</v>
      </c>
      <c r="F150" s="243" t="s">
        <v>232</v>
      </c>
      <c r="H150" s="204"/>
      <c r="I150" s="204"/>
      <c r="J150" s="204"/>
      <c r="K150" s="204"/>
      <c r="L150" s="204"/>
    </row>
    <row r="151" spans="1:12" s="196" customFormat="1" ht="13" customHeight="1">
      <c r="A151" s="405"/>
      <c r="B151" s="217" t="s">
        <v>464</v>
      </c>
      <c r="C151" s="392" t="s">
        <v>465</v>
      </c>
      <c r="D151" s="221" t="s">
        <v>232</v>
      </c>
      <c r="E151" s="221" t="s">
        <v>232</v>
      </c>
      <c r="F151" s="221" t="s">
        <v>232</v>
      </c>
      <c r="H151" s="204"/>
      <c r="I151" s="204"/>
      <c r="J151" s="204"/>
      <c r="K151" s="204"/>
      <c r="L151" s="204"/>
    </row>
    <row r="152" spans="1:12" s="196" customFormat="1" ht="82.5" customHeight="1" thickBot="1">
      <c r="A152" s="405"/>
      <c r="B152" s="229" t="s">
        <v>466</v>
      </c>
      <c r="C152" s="394"/>
      <c r="D152" s="231"/>
      <c r="E152" s="231"/>
      <c r="F152" s="231"/>
      <c r="H152" s="204"/>
      <c r="I152" s="204"/>
      <c r="J152" s="204"/>
      <c r="K152" s="204"/>
      <c r="L152" s="204"/>
    </row>
    <row r="153" spans="1:12" s="196" customFormat="1" ht="69.5" customHeight="1" thickBot="1">
      <c r="A153" s="405"/>
      <c r="B153" s="235" t="s">
        <v>467</v>
      </c>
      <c r="C153" s="246" t="s">
        <v>468</v>
      </c>
      <c r="D153" s="221" t="s">
        <v>232</v>
      </c>
      <c r="E153" s="221" t="s">
        <v>232</v>
      </c>
      <c r="F153" s="221" t="s">
        <v>232</v>
      </c>
      <c r="H153" s="204"/>
      <c r="I153" s="204"/>
      <c r="J153" s="204"/>
      <c r="K153" s="204"/>
      <c r="L153" s="204"/>
    </row>
    <row r="154" spans="1:12" s="196" customFormat="1" ht="67.5" customHeight="1" thickBot="1">
      <c r="A154" s="406"/>
      <c r="B154" s="224" t="s">
        <v>469</v>
      </c>
      <c r="C154" s="246" t="s">
        <v>470</v>
      </c>
      <c r="D154" s="221" t="s">
        <v>232</v>
      </c>
      <c r="E154" s="221" t="s">
        <v>232</v>
      </c>
      <c r="F154" s="221" t="s">
        <v>232</v>
      </c>
      <c r="H154" s="204"/>
      <c r="I154" s="204"/>
      <c r="J154" s="204"/>
      <c r="K154" s="204"/>
      <c r="L154" s="204"/>
    </row>
    <row r="155" spans="1:12" s="196" customFormat="1" ht="12.5" customHeight="1">
      <c r="A155" s="211"/>
      <c r="B155" s="217" t="s">
        <v>471</v>
      </c>
      <c r="C155" s="420" t="s">
        <v>472</v>
      </c>
      <c r="D155" s="398" t="s">
        <v>232</v>
      </c>
      <c r="E155" s="398" t="s">
        <v>232</v>
      </c>
      <c r="F155" s="398" t="s">
        <v>232</v>
      </c>
      <c r="H155" s="204"/>
      <c r="I155" s="204"/>
      <c r="J155" s="204"/>
      <c r="K155" s="204"/>
      <c r="L155" s="204"/>
    </row>
    <row r="156" spans="1:12" s="196" customFormat="1" ht="75" customHeight="1" thickBot="1">
      <c r="A156" s="211"/>
      <c r="B156" s="218" t="s">
        <v>473</v>
      </c>
      <c r="C156" s="421"/>
      <c r="D156" s="400"/>
      <c r="E156" s="400"/>
      <c r="F156" s="400"/>
      <c r="H156" s="204"/>
      <c r="I156" s="204"/>
      <c r="J156" s="204"/>
      <c r="K156" s="204"/>
      <c r="L156" s="204"/>
    </row>
    <row r="157" spans="1:12" s="196" customFormat="1" ht="81.5" customHeight="1" thickBot="1">
      <c r="A157" s="211"/>
      <c r="B157" s="218" t="s">
        <v>474</v>
      </c>
      <c r="C157" s="218" t="s">
        <v>475</v>
      </c>
      <c r="D157" s="243" t="s">
        <v>232</v>
      </c>
      <c r="E157" s="243" t="s">
        <v>232</v>
      </c>
      <c r="F157" s="243" t="s">
        <v>232</v>
      </c>
      <c r="H157" s="204"/>
      <c r="I157" s="204"/>
      <c r="J157" s="204"/>
      <c r="K157" s="204"/>
      <c r="L157" s="204"/>
    </row>
    <row r="158" spans="1:12" s="196" customFormat="1" ht="83" customHeight="1" thickBot="1">
      <c r="A158" s="213"/>
      <c r="B158" s="218" t="s">
        <v>476</v>
      </c>
      <c r="C158" s="218" t="s">
        <v>477</v>
      </c>
      <c r="D158" s="243" t="s">
        <v>232</v>
      </c>
      <c r="E158" s="243" t="s">
        <v>232</v>
      </c>
      <c r="F158" s="243" t="s">
        <v>232</v>
      </c>
      <c r="H158" s="204"/>
      <c r="I158" s="204"/>
      <c r="J158" s="204"/>
      <c r="K158" s="204"/>
      <c r="L158" s="204"/>
    </row>
    <row r="159" spans="1:12" s="196" customFormat="1" ht="13" customHeight="1">
      <c r="A159" s="213"/>
      <c r="B159" s="217" t="s">
        <v>478</v>
      </c>
      <c r="C159" s="420" t="s">
        <v>479</v>
      </c>
      <c r="D159" s="398" t="s">
        <v>232</v>
      </c>
      <c r="E159" s="398" t="s">
        <v>232</v>
      </c>
      <c r="F159" s="398" t="s">
        <v>232</v>
      </c>
      <c r="H159" s="204"/>
      <c r="I159" s="204"/>
      <c r="J159" s="204"/>
      <c r="K159" s="204"/>
      <c r="L159" s="204"/>
    </row>
    <row r="160" spans="1:12" s="196" customFormat="1" ht="81.5" customHeight="1" thickBot="1">
      <c r="A160" s="213"/>
      <c r="B160" s="218" t="s">
        <v>480</v>
      </c>
      <c r="C160" s="421"/>
      <c r="D160" s="400"/>
      <c r="E160" s="400"/>
      <c r="F160" s="400"/>
      <c r="H160" s="204"/>
      <c r="I160" s="204"/>
      <c r="J160" s="204"/>
      <c r="K160" s="204"/>
      <c r="L160" s="204"/>
    </row>
    <row r="161" spans="1:12" s="196" customFormat="1" ht="13" customHeight="1">
      <c r="A161" s="213"/>
      <c r="B161" s="217" t="s">
        <v>481</v>
      </c>
      <c r="C161" s="420" t="s">
        <v>482</v>
      </c>
      <c r="D161" s="398" t="s">
        <v>232</v>
      </c>
      <c r="E161" s="398" t="s">
        <v>232</v>
      </c>
      <c r="F161" s="398" t="s">
        <v>232</v>
      </c>
      <c r="H161" s="204"/>
      <c r="I161" s="204"/>
      <c r="J161" s="204"/>
      <c r="K161" s="204"/>
      <c r="L161" s="204"/>
    </row>
    <row r="162" spans="1:12" s="196" customFormat="1" ht="77.5" customHeight="1" thickBot="1">
      <c r="A162" s="214"/>
      <c r="B162" s="218" t="s">
        <v>483</v>
      </c>
      <c r="C162" s="421"/>
      <c r="D162" s="400"/>
      <c r="E162" s="400"/>
      <c r="F162" s="400"/>
      <c r="H162" s="204"/>
      <c r="I162" s="204"/>
      <c r="J162" s="204"/>
      <c r="K162" s="204"/>
      <c r="L162" s="204"/>
    </row>
    <row r="163" spans="1:12" s="196" customFormat="1" ht="13" customHeight="1">
      <c r="A163" s="405" t="s">
        <v>286</v>
      </c>
      <c r="B163" s="217" t="s">
        <v>484</v>
      </c>
      <c r="C163" s="393" t="s">
        <v>485</v>
      </c>
      <c r="D163" s="399" t="s">
        <v>232</v>
      </c>
      <c r="E163" s="399" t="s">
        <v>232</v>
      </c>
      <c r="F163" s="399" t="s">
        <v>232</v>
      </c>
      <c r="H163" s="204"/>
      <c r="I163" s="204"/>
      <c r="J163" s="204"/>
      <c r="K163" s="204"/>
      <c r="L163" s="204"/>
    </row>
    <row r="164" spans="1:12" s="196" customFormat="1" ht="78" customHeight="1">
      <c r="A164" s="405"/>
      <c r="B164" s="229" t="s">
        <v>486</v>
      </c>
      <c r="C164" s="393"/>
      <c r="D164" s="399"/>
      <c r="E164" s="399"/>
      <c r="F164" s="399"/>
      <c r="H164" s="204"/>
      <c r="I164" s="204"/>
      <c r="J164" s="204"/>
      <c r="K164" s="204"/>
      <c r="L164" s="204"/>
    </row>
    <row r="165" spans="1:12" s="196" customFormat="1" ht="93.5" customHeight="1" thickBot="1">
      <c r="A165" s="405"/>
      <c r="B165" s="218" t="s">
        <v>487</v>
      </c>
      <c r="C165" s="242" t="s">
        <v>488</v>
      </c>
      <c r="D165" s="400"/>
      <c r="E165" s="400"/>
      <c r="F165" s="400"/>
      <c r="H165" s="204"/>
      <c r="I165" s="204"/>
      <c r="J165" s="204"/>
      <c r="K165" s="204"/>
      <c r="L165" s="204"/>
    </row>
    <row r="166" spans="1:12" s="196" customFormat="1" ht="24.5" customHeight="1">
      <c r="A166" s="405"/>
      <c r="B166" s="420" t="s">
        <v>489</v>
      </c>
      <c r="C166" s="420" t="s">
        <v>490</v>
      </c>
      <c r="D166" s="398" t="s">
        <v>232</v>
      </c>
      <c r="E166" s="398" t="s">
        <v>232</v>
      </c>
      <c r="F166" s="398" t="s">
        <v>232</v>
      </c>
      <c r="H166" s="204"/>
      <c r="I166" s="204"/>
      <c r="J166" s="204"/>
      <c r="K166" s="204"/>
      <c r="L166" s="204"/>
    </row>
    <row r="167" spans="1:12" s="196" customFormat="1" ht="24.5" customHeight="1" thickBot="1">
      <c r="A167" s="405"/>
      <c r="B167" s="421"/>
      <c r="C167" s="421"/>
      <c r="D167" s="400"/>
      <c r="E167" s="400"/>
      <c r="F167" s="400"/>
      <c r="H167" s="204"/>
      <c r="I167" s="204"/>
      <c r="J167" s="204"/>
      <c r="K167" s="204"/>
      <c r="L167" s="204"/>
    </row>
    <row r="168" spans="1:12" s="196" customFormat="1" ht="104" customHeight="1" thickBot="1">
      <c r="A168" s="405"/>
      <c r="B168" s="218" t="s">
        <v>491</v>
      </c>
      <c r="C168" s="218" t="s">
        <v>492</v>
      </c>
      <c r="D168" s="243" t="s">
        <v>232</v>
      </c>
      <c r="E168" s="243" t="s">
        <v>232</v>
      </c>
      <c r="F168" s="243" t="s">
        <v>232</v>
      </c>
      <c r="H168" s="204"/>
      <c r="I168" s="204"/>
      <c r="J168" s="204"/>
      <c r="K168" s="204"/>
      <c r="L168" s="204"/>
    </row>
    <row r="169" spans="1:12" s="196" customFormat="1" ht="62.5" customHeight="1" thickBot="1">
      <c r="A169" s="211"/>
      <c r="B169" s="218" t="s">
        <v>493</v>
      </c>
      <c r="C169" s="218" t="s">
        <v>494</v>
      </c>
      <c r="D169" s="243" t="s">
        <v>232</v>
      </c>
      <c r="E169" s="243" t="s">
        <v>232</v>
      </c>
      <c r="F169" s="243" t="s">
        <v>232</v>
      </c>
      <c r="H169" s="204"/>
      <c r="I169" s="204"/>
      <c r="J169" s="204"/>
      <c r="K169" s="204"/>
      <c r="L169" s="204"/>
    </row>
    <row r="170" spans="1:12" s="196" customFormat="1" ht="99.25" customHeight="1" thickBot="1">
      <c r="A170" s="211"/>
      <c r="B170" s="218" t="s">
        <v>495</v>
      </c>
      <c r="C170" s="218" t="s">
        <v>496</v>
      </c>
      <c r="D170" s="243" t="s">
        <v>232</v>
      </c>
      <c r="E170" s="243" t="s">
        <v>232</v>
      </c>
      <c r="F170" s="243" t="s">
        <v>232</v>
      </c>
      <c r="H170" s="204"/>
      <c r="I170" s="204"/>
      <c r="J170" s="204"/>
      <c r="K170" s="204"/>
      <c r="L170" s="204"/>
    </row>
    <row r="171" spans="1:12" s="196" customFormat="1" ht="76" customHeight="1" thickBot="1">
      <c r="A171" s="211"/>
      <c r="B171" s="218" t="s">
        <v>497</v>
      </c>
      <c r="C171" s="218" t="s">
        <v>498</v>
      </c>
      <c r="D171" s="243" t="s">
        <v>232</v>
      </c>
      <c r="E171" s="243" t="s">
        <v>232</v>
      </c>
      <c r="F171" s="243" t="s">
        <v>232</v>
      </c>
      <c r="H171" s="204"/>
      <c r="I171" s="204"/>
      <c r="J171" s="204"/>
      <c r="K171" s="204"/>
      <c r="L171" s="204"/>
    </row>
    <row r="172" spans="1:12" s="196" customFormat="1" ht="13" customHeight="1">
      <c r="A172" s="213"/>
      <c r="B172" s="217" t="s">
        <v>499</v>
      </c>
      <c r="C172" s="420" t="s">
        <v>500</v>
      </c>
      <c r="D172" s="398" t="s">
        <v>232</v>
      </c>
      <c r="E172" s="398" t="s">
        <v>232</v>
      </c>
      <c r="F172" s="398" t="s">
        <v>232</v>
      </c>
      <c r="H172" s="204"/>
      <c r="I172" s="204"/>
      <c r="J172" s="204"/>
      <c r="K172" s="204"/>
      <c r="L172" s="204"/>
    </row>
    <row r="173" spans="1:12" s="196" customFormat="1" ht="78.5" customHeight="1" thickBot="1">
      <c r="A173" s="213"/>
      <c r="B173" s="218" t="s">
        <v>501</v>
      </c>
      <c r="C173" s="421"/>
      <c r="D173" s="400"/>
      <c r="E173" s="400"/>
      <c r="F173" s="400"/>
      <c r="H173" s="204"/>
      <c r="I173" s="204"/>
      <c r="J173" s="204"/>
      <c r="K173" s="204"/>
      <c r="L173" s="204"/>
    </row>
    <row r="174" spans="1:12" s="196" customFormat="1" ht="98.5" customHeight="1" thickBot="1">
      <c r="A174" s="213"/>
      <c r="B174" s="235" t="s">
        <v>502</v>
      </c>
      <c r="C174" s="218" t="s">
        <v>503</v>
      </c>
      <c r="D174" s="243" t="s">
        <v>232</v>
      </c>
      <c r="E174" s="243" t="s">
        <v>232</v>
      </c>
      <c r="F174" s="243" t="s">
        <v>232</v>
      </c>
      <c r="H174" s="204"/>
      <c r="I174" s="204"/>
      <c r="J174" s="204"/>
      <c r="K174" s="204"/>
      <c r="L174" s="204"/>
    </row>
    <row r="175" spans="1:12" s="196" customFormat="1" ht="13" customHeight="1">
      <c r="A175" s="211"/>
      <c r="B175" s="217" t="s">
        <v>504</v>
      </c>
      <c r="C175" s="420" t="s">
        <v>505</v>
      </c>
      <c r="D175" s="398" t="s">
        <v>232</v>
      </c>
      <c r="E175" s="398" t="s">
        <v>232</v>
      </c>
      <c r="F175" s="398" t="s">
        <v>232</v>
      </c>
      <c r="H175" s="204"/>
      <c r="I175" s="204"/>
      <c r="J175" s="204"/>
      <c r="K175" s="204"/>
      <c r="L175" s="204"/>
    </row>
    <row r="176" spans="1:12" s="197" customFormat="1" ht="68.5" customHeight="1" thickBot="1">
      <c r="A176" s="212"/>
      <c r="B176" s="222" t="s">
        <v>506</v>
      </c>
      <c r="C176" s="421"/>
      <c r="D176" s="400"/>
      <c r="E176" s="400"/>
      <c r="F176" s="400"/>
      <c r="H176" s="205"/>
      <c r="I176" s="205"/>
      <c r="J176" s="205"/>
      <c r="K176" s="205"/>
      <c r="L176" s="205"/>
    </row>
    <row r="177" spans="1:12" s="197" customFormat="1" ht="59" customHeight="1" thickBot="1">
      <c r="A177" s="405" t="s">
        <v>286</v>
      </c>
      <c r="B177" s="218" t="s">
        <v>507</v>
      </c>
      <c r="C177" s="218" t="s">
        <v>508</v>
      </c>
      <c r="D177" s="243" t="s">
        <v>232</v>
      </c>
      <c r="E177" s="243" t="s">
        <v>232</v>
      </c>
      <c r="F177" s="243" t="s">
        <v>232</v>
      </c>
      <c r="H177" s="205"/>
      <c r="I177" s="205"/>
      <c r="J177" s="205"/>
      <c r="K177" s="205"/>
      <c r="L177" s="205"/>
    </row>
    <row r="178" spans="1:12" s="197" customFormat="1" ht="59" customHeight="1" thickBot="1">
      <c r="A178" s="405"/>
      <c r="B178" s="218" t="s">
        <v>509</v>
      </c>
      <c r="C178" s="218" t="s">
        <v>510</v>
      </c>
      <c r="D178" s="243" t="s">
        <v>232</v>
      </c>
      <c r="E178" s="243" t="s">
        <v>232</v>
      </c>
      <c r="F178" s="243" t="s">
        <v>232</v>
      </c>
      <c r="H178" s="205"/>
      <c r="I178" s="205"/>
      <c r="J178" s="205"/>
      <c r="K178" s="205"/>
      <c r="L178" s="205"/>
    </row>
    <row r="179" spans="1:12" s="197" customFormat="1" ht="64" customHeight="1" thickBot="1">
      <c r="A179" s="405"/>
      <c r="B179" s="218" t="s">
        <v>511</v>
      </c>
      <c r="C179" s="218" t="s">
        <v>512</v>
      </c>
      <c r="D179" s="243" t="s">
        <v>232</v>
      </c>
      <c r="E179" s="243" t="s">
        <v>232</v>
      </c>
      <c r="F179" s="243" t="s">
        <v>232</v>
      </c>
      <c r="H179" s="205"/>
      <c r="I179" s="205"/>
      <c r="J179" s="205"/>
      <c r="K179" s="205"/>
      <c r="L179" s="205"/>
    </row>
    <row r="180" spans="1:12" s="196" customFormat="1" ht="13" customHeight="1" thickBot="1">
      <c r="A180" s="405"/>
      <c r="B180" s="217" t="s">
        <v>513</v>
      </c>
      <c r="C180" s="424" t="s">
        <v>514</v>
      </c>
      <c r="D180" s="398" t="s">
        <v>252</v>
      </c>
      <c r="E180" s="398" t="s">
        <v>232</v>
      </c>
      <c r="F180" s="398" t="s">
        <v>232</v>
      </c>
      <c r="H180" s="204"/>
      <c r="I180" s="204"/>
      <c r="J180" s="204"/>
      <c r="K180" s="204"/>
      <c r="L180" s="204"/>
    </row>
    <row r="181" spans="1:12" s="196" customFormat="1" ht="41" customHeight="1" thickBot="1">
      <c r="A181" s="405"/>
      <c r="B181" s="229" t="s">
        <v>515</v>
      </c>
      <c r="C181" s="424"/>
      <c r="D181" s="399"/>
      <c r="E181" s="399"/>
      <c r="F181" s="399"/>
      <c r="H181" s="204"/>
      <c r="I181" s="204"/>
      <c r="J181" s="204"/>
      <c r="K181" s="204"/>
      <c r="L181" s="204"/>
    </row>
    <row r="182" spans="1:12" s="196" customFormat="1" ht="73" customHeight="1" thickBot="1">
      <c r="A182" s="405"/>
      <c r="B182" s="247" t="s">
        <v>516</v>
      </c>
      <c r="C182" s="246" t="s">
        <v>517</v>
      </c>
      <c r="D182" s="226" t="s">
        <v>232</v>
      </c>
      <c r="E182" s="244" t="s">
        <v>232</v>
      </c>
      <c r="F182" s="244" t="s">
        <v>232</v>
      </c>
      <c r="H182" s="204"/>
      <c r="I182" s="204"/>
      <c r="J182" s="204"/>
      <c r="K182" s="204"/>
      <c r="L182" s="204"/>
    </row>
    <row r="183" spans="1:12" s="196" customFormat="1" ht="73" customHeight="1" thickBot="1">
      <c r="A183" s="405"/>
      <c r="B183" s="247" t="s">
        <v>518</v>
      </c>
      <c r="C183" s="246" t="s">
        <v>519</v>
      </c>
      <c r="D183" s="243" t="s">
        <v>232</v>
      </c>
      <c r="E183" s="243" t="s">
        <v>232</v>
      </c>
      <c r="F183" s="243" t="s">
        <v>232</v>
      </c>
      <c r="H183" s="204"/>
      <c r="I183" s="204"/>
      <c r="J183" s="204"/>
      <c r="K183" s="204"/>
      <c r="L183" s="204"/>
    </row>
    <row r="184" spans="1:12" s="196" customFormat="1" ht="73" customHeight="1" thickBot="1">
      <c r="A184" s="405"/>
      <c r="B184" s="247" t="s">
        <v>520</v>
      </c>
      <c r="C184" s="246" t="s">
        <v>521</v>
      </c>
      <c r="D184" s="243" t="s">
        <v>232</v>
      </c>
      <c r="E184" s="243" t="s">
        <v>232</v>
      </c>
      <c r="F184" s="243" t="s">
        <v>232</v>
      </c>
      <c r="H184" s="204"/>
      <c r="I184" s="204"/>
      <c r="J184" s="204"/>
      <c r="K184" s="204"/>
      <c r="L184" s="204"/>
    </row>
    <row r="185" spans="1:12" s="196" customFormat="1" ht="73" customHeight="1" thickBot="1">
      <c r="A185" s="213"/>
      <c r="B185" s="248" t="s">
        <v>522</v>
      </c>
      <c r="C185" s="246" t="s">
        <v>523</v>
      </c>
      <c r="D185" s="243" t="s">
        <v>232</v>
      </c>
      <c r="E185" s="243" t="s">
        <v>232</v>
      </c>
      <c r="F185" s="243" t="s">
        <v>232</v>
      </c>
      <c r="H185" s="204"/>
      <c r="I185" s="204"/>
      <c r="J185" s="204"/>
      <c r="K185" s="204"/>
      <c r="L185" s="204"/>
    </row>
    <row r="186" spans="1:12" s="196" customFormat="1" ht="13" customHeight="1">
      <c r="A186" s="213"/>
      <c r="B186" s="217" t="s">
        <v>524</v>
      </c>
      <c r="C186" s="420" t="s">
        <v>525</v>
      </c>
      <c r="D186" s="398" t="s">
        <v>232</v>
      </c>
      <c r="E186" s="398" t="s">
        <v>232</v>
      </c>
      <c r="F186" s="398" t="s">
        <v>232</v>
      </c>
      <c r="H186" s="204"/>
      <c r="I186" s="204"/>
      <c r="J186" s="204"/>
      <c r="K186" s="204"/>
      <c r="L186" s="204"/>
    </row>
    <row r="187" spans="1:12" s="196" customFormat="1" ht="96" customHeight="1" thickBot="1">
      <c r="A187" s="213"/>
      <c r="B187" s="218" t="s">
        <v>526</v>
      </c>
      <c r="C187" s="421"/>
      <c r="D187" s="400"/>
      <c r="E187" s="400"/>
      <c r="F187" s="400"/>
      <c r="H187" s="204"/>
      <c r="I187" s="204"/>
      <c r="J187" s="204"/>
      <c r="K187" s="204"/>
      <c r="L187" s="204"/>
    </row>
    <row r="188" spans="1:12" s="196" customFormat="1" ht="23" customHeight="1">
      <c r="A188" s="213"/>
      <c r="B188" s="420" t="s">
        <v>527</v>
      </c>
      <c r="C188" s="392" t="s">
        <v>528</v>
      </c>
      <c r="D188" s="398" t="s">
        <v>232</v>
      </c>
      <c r="E188" s="398" t="s">
        <v>232</v>
      </c>
      <c r="F188" s="398" t="s">
        <v>232</v>
      </c>
      <c r="H188" s="204"/>
      <c r="I188" s="204"/>
      <c r="J188" s="204"/>
      <c r="K188" s="204"/>
      <c r="L188" s="204"/>
    </row>
    <row r="189" spans="1:12" s="196" customFormat="1" ht="23" customHeight="1">
      <c r="A189" s="213"/>
      <c r="B189" s="423"/>
      <c r="C189" s="393"/>
      <c r="D189" s="399"/>
      <c r="E189" s="399"/>
      <c r="F189" s="399"/>
      <c r="H189" s="204"/>
      <c r="I189" s="204"/>
      <c r="J189" s="204"/>
      <c r="K189" s="204"/>
      <c r="L189" s="204"/>
    </row>
    <row r="190" spans="1:12" s="196" customFormat="1" ht="23" customHeight="1">
      <c r="A190" s="213"/>
      <c r="B190" s="423"/>
      <c r="C190" s="393"/>
      <c r="D190" s="399"/>
      <c r="E190" s="399"/>
      <c r="F190" s="399"/>
      <c r="H190" s="204"/>
      <c r="I190" s="204"/>
      <c r="J190" s="204"/>
      <c r="K190" s="204"/>
      <c r="L190" s="204"/>
    </row>
    <row r="191" spans="1:12" s="196" customFormat="1" ht="23" customHeight="1" thickBot="1">
      <c r="A191" s="214"/>
      <c r="B191" s="421"/>
      <c r="C191" s="394"/>
      <c r="D191" s="400"/>
      <c r="E191" s="400"/>
      <c r="F191" s="400"/>
      <c r="H191" s="204"/>
      <c r="I191" s="204"/>
      <c r="J191" s="204"/>
      <c r="K191" s="204"/>
      <c r="L191" s="204"/>
    </row>
    <row r="192" spans="1:12" s="196" customFormat="1" ht="13" customHeight="1">
      <c r="A192" s="404" t="s">
        <v>286</v>
      </c>
      <c r="B192" s="249" t="s">
        <v>529</v>
      </c>
      <c r="C192" s="420" t="s">
        <v>530</v>
      </c>
      <c r="D192" s="398" t="s">
        <v>232</v>
      </c>
      <c r="E192" s="398" t="s">
        <v>232</v>
      </c>
      <c r="F192" s="398" t="s">
        <v>232</v>
      </c>
      <c r="H192" s="204"/>
      <c r="I192" s="204"/>
      <c r="J192" s="204"/>
      <c r="K192" s="204"/>
      <c r="L192" s="204"/>
    </row>
    <row r="193" spans="1:12" s="196" customFormat="1" ht="58.5" customHeight="1" thickBot="1">
      <c r="A193" s="405"/>
      <c r="B193" s="222" t="s">
        <v>531</v>
      </c>
      <c r="C193" s="421"/>
      <c r="D193" s="400"/>
      <c r="E193" s="400"/>
      <c r="F193" s="400"/>
      <c r="H193" s="204"/>
      <c r="I193" s="204"/>
      <c r="J193" s="204"/>
      <c r="K193" s="204"/>
      <c r="L193" s="204"/>
    </row>
    <row r="194" spans="1:12" s="196" customFormat="1" ht="53" customHeight="1">
      <c r="A194" s="405"/>
      <c r="B194" s="228" t="s">
        <v>532</v>
      </c>
      <c r="C194" s="420" t="s">
        <v>533</v>
      </c>
      <c r="D194" s="398" t="s">
        <v>232</v>
      </c>
      <c r="E194" s="398" t="s">
        <v>232</v>
      </c>
      <c r="F194" s="398" t="s">
        <v>232</v>
      </c>
      <c r="H194" s="204"/>
      <c r="I194" s="204"/>
      <c r="J194" s="204"/>
      <c r="K194" s="204"/>
      <c r="L194" s="204"/>
    </row>
    <row r="195" spans="1:12" s="196" customFormat="1" ht="28" customHeight="1">
      <c r="A195" s="405"/>
      <c r="B195" s="228" t="s">
        <v>534</v>
      </c>
      <c r="C195" s="423"/>
      <c r="D195" s="399"/>
      <c r="E195" s="399"/>
      <c r="F195" s="399"/>
      <c r="H195" s="204"/>
      <c r="I195" s="204"/>
      <c r="J195" s="204"/>
      <c r="K195" s="204"/>
      <c r="L195" s="204"/>
    </row>
    <row r="196" spans="1:12" s="196" customFormat="1" ht="28" customHeight="1">
      <c r="A196" s="405"/>
      <c r="B196" s="228" t="s">
        <v>535</v>
      </c>
      <c r="C196" s="423"/>
      <c r="D196" s="399"/>
      <c r="E196" s="399"/>
      <c r="F196" s="399"/>
      <c r="H196" s="204"/>
      <c r="I196" s="204"/>
      <c r="J196" s="204"/>
      <c r="K196" s="204"/>
      <c r="L196" s="204"/>
    </row>
    <row r="197" spans="1:12" s="196" customFormat="1" ht="28" customHeight="1">
      <c r="A197" s="405"/>
      <c r="B197" s="228" t="s">
        <v>536</v>
      </c>
      <c r="C197" s="423"/>
      <c r="D197" s="399"/>
      <c r="E197" s="399"/>
      <c r="F197" s="399"/>
      <c r="H197" s="204"/>
      <c r="I197" s="204"/>
      <c r="J197" s="204"/>
      <c r="K197" s="204"/>
      <c r="L197" s="204"/>
    </row>
    <row r="198" spans="1:12" s="196" customFormat="1" ht="28" customHeight="1">
      <c r="A198" s="405"/>
      <c r="B198" s="228" t="s">
        <v>537</v>
      </c>
      <c r="C198" s="423"/>
      <c r="D198" s="399"/>
      <c r="E198" s="399"/>
      <c r="F198" s="399"/>
      <c r="H198" s="204"/>
      <c r="I198" s="204"/>
      <c r="J198" s="204"/>
      <c r="K198" s="204"/>
      <c r="L198" s="204"/>
    </row>
    <row r="199" spans="1:12" s="196" customFormat="1" ht="28" customHeight="1">
      <c r="A199" s="405"/>
      <c r="B199" s="228" t="s">
        <v>538</v>
      </c>
      <c r="C199" s="423"/>
      <c r="D199" s="399"/>
      <c r="E199" s="399"/>
      <c r="F199" s="399"/>
      <c r="H199" s="204"/>
      <c r="I199" s="204"/>
      <c r="J199" s="204"/>
      <c r="K199" s="204"/>
      <c r="L199" s="204"/>
    </row>
    <row r="200" spans="1:12" s="196" customFormat="1" ht="28" customHeight="1" thickBot="1">
      <c r="A200" s="406"/>
      <c r="B200" s="222" t="s">
        <v>539</v>
      </c>
      <c r="C200" s="421"/>
      <c r="D200" s="400"/>
      <c r="E200" s="400"/>
      <c r="F200" s="400"/>
      <c r="H200" s="204"/>
      <c r="I200" s="204"/>
      <c r="J200" s="204"/>
      <c r="K200" s="204"/>
      <c r="L200" s="204"/>
    </row>
    <row r="201" spans="1:12" s="196" customFormat="1" ht="13" customHeight="1">
      <c r="A201" s="404" t="s">
        <v>540</v>
      </c>
      <c r="B201" s="217" t="s">
        <v>541</v>
      </c>
      <c r="C201" s="229" t="s">
        <v>542</v>
      </c>
      <c r="D201" s="398" t="s">
        <v>232</v>
      </c>
      <c r="E201" s="398" t="s">
        <v>232</v>
      </c>
      <c r="F201" s="398" t="s">
        <v>232</v>
      </c>
      <c r="H201" s="204"/>
      <c r="I201" s="204"/>
      <c r="J201" s="204"/>
      <c r="K201" s="204"/>
      <c r="L201" s="204"/>
    </row>
    <row r="202" spans="1:12" s="196" customFormat="1" ht="87" customHeight="1" thickBot="1">
      <c r="A202" s="405"/>
      <c r="B202" s="218" t="s">
        <v>543</v>
      </c>
      <c r="C202" s="218" t="s">
        <v>544</v>
      </c>
      <c r="D202" s="400"/>
      <c r="E202" s="400"/>
      <c r="F202" s="400"/>
      <c r="H202" s="204"/>
      <c r="I202" s="204"/>
      <c r="J202" s="204"/>
      <c r="K202" s="204"/>
      <c r="L202" s="204"/>
    </row>
    <row r="203" spans="1:12" s="196" customFormat="1" ht="40.5" customHeight="1">
      <c r="A203" s="405"/>
      <c r="B203" s="420" t="s">
        <v>545</v>
      </c>
      <c r="C203" s="229" t="s">
        <v>546</v>
      </c>
      <c r="D203" s="398" t="s">
        <v>232</v>
      </c>
      <c r="E203" s="398" t="s">
        <v>232</v>
      </c>
      <c r="F203" s="398" t="s">
        <v>232</v>
      </c>
      <c r="H203" s="204"/>
      <c r="I203" s="204"/>
      <c r="J203" s="204"/>
      <c r="K203" s="204"/>
      <c r="L203" s="204"/>
    </row>
    <row r="204" spans="1:12" s="196" customFormat="1" ht="40.5" customHeight="1" thickBot="1">
      <c r="A204" s="406"/>
      <c r="B204" s="421"/>
      <c r="C204" s="218" t="s">
        <v>544</v>
      </c>
      <c r="D204" s="400"/>
      <c r="E204" s="400"/>
      <c r="F204" s="400"/>
      <c r="H204" s="204"/>
      <c r="I204" s="204"/>
      <c r="J204" s="204"/>
      <c r="K204" s="204"/>
      <c r="L204" s="204"/>
    </row>
    <row r="205" spans="1:12" s="196" customFormat="1" ht="13" customHeight="1">
      <c r="A205" s="404" t="s">
        <v>547</v>
      </c>
      <c r="B205" s="249" t="s">
        <v>548</v>
      </c>
      <c r="C205" s="220"/>
      <c r="D205" s="398" t="s">
        <v>232</v>
      </c>
      <c r="E205" s="398" t="s">
        <v>232</v>
      </c>
      <c r="F205" s="398" t="s">
        <v>232</v>
      </c>
      <c r="H205" s="204"/>
      <c r="I205" s="204"/>
      <c r="J205" s="204"/>
      <c r="K205" s="204"/>
      <c r="L205" s="204"/>
    </row>
    <row r="206" spans="1:12" s="196" customFormat="1" ht="100" customHeight="1" thickBot="1">
      <c r="A206" s="405"/>
      <c r="B206" s="222" t="s">
        <v>549</v>
      </c>
      <c r="C206" s="218" t="s">
        <v>550</v>
      </c>
      <c r="D206" s="400"/>
      <c r="E206" s="400"/>
      <c r="F206" s="400"/>
      <c r="H206" s="204"/>
      <c r="I206" s="204"/>
      <c r="J206" s="204"/>
      <c r="K206" s="204"/>
      <c r="L206" s="204"/>
    </row>
    <row r="207" spans="1:12" s="196" customFormat="1" ht="34.5">
      <c r="A207" s="405"/>
      <c r="B207" s="229" t="s">
        <v>551</v>
      </c>
      <c r="C207" s="229" t="s">
        <v>552</v>
      </c>
      <c r="D207" s="399" t="s">
        <v>232</v>
      </c>
      <c r="E207" s="399" t="s">
        <v>232</v>
      </c>
      <c r="F207" s="399" t="s">
        <v>232</v>
      </c>
      <c r="H207" s="204"/>
      <c r="I207" s="204"/>
      <c r="J207" s="204"/>
      <c r="K207" s="204"/>
      <c r="L207" s="204"/>
    </row>
    <row r="208" spans="1:12" s="196" customFormat="1" ht="87.5" customHeight="1">
      <c r="A208" s="405"/>
      <c r="B208" s="229" t="s">
        <v>553</v>
      </c>
      <c r="C208" s="229" t="s">
        <v>554</v>
      </c>
      <c r="D208" s="399"/>
      <c r="E208" s="399"/>
      <c r="F208" s="399"/>
      <c r="H208" s="204"/>
      <c r="I208" s="204"/>
      <c r="J208" s="204"/>
      <c r="K208" s="204"/>
      <c r="L208" s="204"/>
    </row>
    <row r="209" spans="1:12" s="196" customFormat="1" ht="53.5" customHeight="1">
      <c r="A209" s="405"/>
      <c r="B209" s="232"/>
      <c r="C209" s="229" t="s">
        <v>555</v>
      </c>
      <c r="D209" s="399"/>
      <c r="E209" s="399"/>
      <c r="F209" s="399"/>
      <c r="H209" s="204"/>
      <c r="I209" s="204"/>
      <c r="J209" s="204"/>
      <c r="K209" s="204"/>
      <c r="L209" s="204"/>
    </row>
    <row r="210" spans="1:12" s="196" customFormat="1" ht="18.5" thickBot="1">
      <c r="A210" s="405"/>
      <c r="B210" s="233"/>
      <c r="C210" s="242" t="s">
        <v>556</v>
      </c>
      <c r="D210" s="400"/>
      <c r="E210" s="400"/>
      <c r="F210" s="400"/>
      <c r="H210" s="204"/>
      <c r="I210" s="204"/>
      <c r="J210" s="204"/>
      <c r="K210" s="204"/>
      <c r="L210" s="204"/>
    </row>
    <row r="211" spans="1:12" s="196" customFormat="1" ht="60.5" customHeight="1" thickBot="1">
      <c r="A211" s="406"/>
      <c r="B211" s="218" t="s">
        <v>557</v>
      </c>
      <c r="C211" s="218" t="s">
        <v>558</v>
      </c>
      <c r="D211" s="243" t="s">
        <v>232</v>
      </c>
      <c r="E211" s="243" t="s">
        <v>232</v>
      </c>
      <c r="F211" s="243" t="s">
        <v>232</v>
      </c>
      <c r="H211" s="204"/>
      <c r="I211" s="204"/>
      <c r="J211" s="204"/>
      <c r="K211" s="204"/>
      <c r="L211" s="204"/>
    </row>
    <row r="212" spans="1:12" s="196" customFormat="1" ht="13" customHeight="1">
      <c r="A212" s="404" t="s">
        <v>559</v>
      </c>
      <c r="B212" s="249" t="s">
        <v>560</v>
      </c>
      <c r="C212" s="392" t="s">
        <v>561</v>
      </c>
      <c r="D212" s="250" t="s">
        <v>232</v>
      </c>
      <c r="E212" s="250" t="s">
        <v>232</v>
      </c>
      <c r="F212" s="250" t="s">
        <v>232</v>
      </c>
      <c r="H212" s="204"/>
      <c r="I212" s="204"/>
      <c r="J212" s="204"/>
      <c r="K212" s="204"/>
      <c r="L212" s="204"/>
    </row>
    <row r="213" spans="1:12" s="196" customFormat="1" ht="172.5" customHeight="1" thickBot="1">
      <c r="A213" s="405"/>
      <c r="B213" s="222" t="s">
        <v>562</v>
      </c>
      <c r="C213" s="393"/>
      <c r="D213" s="223"/>
      <c r="E213" s="223"/>
      <c r="F213" s="223"/>
      <c r="H213" s="204"/>
      <c r="I213" s="204"/>
      <c r="J213" s="204"/>
      <c r="K213" s="204"/>
      <c r="L213" s="204"/>
    </row>
    <row r="214" spans="1:12" s="196" customFormat="1" ht="82" customHeight="1" thickBot="1">
      <c r="A214" s="405"/>
      <c r="B214" s="218" t="s">
        <v>563</v>
      </c>
      <c r="C214" s="394"/>
      <c r="D214" s="221" t="s">
        <v>232</v>
      </c>
      <c r="E214" s="221" t="s">
        <v>232</v>
      </c>
      <c r="F214" s="221" t="s">
        <v>232</v>
      </c>
      <c r="H214" s="204"/>
      <c r="I214" s="204"/>
      <c r="J214" s="204"/>
      <c r="K214" s="204"/>
      <c r="L214" s="204"/>
    </row>
    <row r="215" spans="1:12" s="196" customFormat="1" ht="13" customHeight="1">
      <c r="A215" s="405"/>
      <c r="B215" s="229" t="s">
        <v>564</v>
      </c>
      <c r="C215" s="401" t="s">
        <v>565</v>
      </c>
      <c r="D215" s="221" t="s">
        <v>252</v>
      </c>
      <c r="E215" s="221" t="s">
        <v>252</v>
      </c>
      <c r="F215" s="221" t="s">
        <v>252</v>
      </c>
      <c r="H215" s="204"/>
      <c r="I215" s="204"/>
      <c r="J215" s="204"/>
      <c r="K215" s="204"/>
      <c r="L215" s="204"/>
    </row>
    <row r="216" spans="1:12" s="196" customFormat="1" ht="188.5" customHeight="1" thickBot="1">
      <c r="A216" s="405"/>
      <c r="B216" s="251" t="s">
        <v>566</v>
      </c>
      <c r="C216" s="402"/>
      <c r="D216" s="231"/>
      <c r="E216" s="231"/>
      <c r="F216" s="231"/>
      <c r="H216" s="204"/>
      <c r="I216" s="204"/>
      <c r="J216" s="204"/>
      <c r="K216" s="204"/>
      <c r="L216" s="204"/>
    </row>
    <row r="217" spans="1:12" s="196" customFormat="1" ht="13" customHeight="1">
      <c r="A217" s="405"/>
      <c r="B217" s="219" t="s">
        <v>567</v>
      </c>
      <c r="C217" s="392" t="s">
        <v>568</v>
      </c>
      <c r="D217" s="221" t="s">
        <v>232</v>
      </c>
      <c r="E217" s="221" t="s">
        <v>232</v>
      </c>
      <c r="F217" s="221" t="s">
        <v>232</v>
      </c>
      <c r="H217" s="204"/>
      <c r="I217" s="204"/>
      <c r="J217" s="204"/>
      <c r="K217" s="204"/>
      <c r="L217" s="204"/>
    </row>
    <row r="218" spans="1:12" s="196" customFormat="1" ht="74" customHeight="1" thickBot="1">
      <c r="A218" s="405"/>
      <c r="B218" s="222" t="s">
        <v>569</v>
      </c>
      <c r="C218" s="393"/>
      <c r="D218" s="231"/>
      <c r="E218" s="231"/>
      <c r="F218" s="231"/>
      <c r="H218" s="204"/>
      <c r="I218" s="204"/>
      <c r="J218" s="204"/>
      <c r="K218" s="204"/>
      <c r="L218" s="204"/>
    </row>
    <row r="219" spans="1:12" s="196" customFormat="1" ht="74" customHeight="1" thickBot="1">
      <c r="A219" s="405"/>
      <c r="B219" s="235" t="s">
        <v>570</v>
      </c>
      <c r="C219" s="222"/>
      <c r="D219" s="226" t="s">
        <v>232</v>
      </c>
      <c r="E219" s="226" t="s">
        <v>232</v>
      </c>
      <c r="F219" s="226" t="s">
        <v>232</v>
      </c>
      <c r="H219" s="204"/>
      <c r="I219" s="204"/>
      <c r="J219" s="204"/>
      <c r="K219" s="204"/>
      <c r="L219" s="204"/>
    </row>
    <row r="220" spans="1:12" s="196" customFormat="1" ht="13" customHeight="1">
      <c r="A220" s="405"/>
      <c r="B220" s="229" t="s">
        <v>571</v>
      </c>
      <c r="C220" s="392" t="s">
        <v>572</v>
      </c>
      <c r="D220" s="398" t="s">
        <v>252</v>
      </c>
      <c r="E220" s="398" t="s">
        <v>232</v>
      </c>
      <c r="F220" s="398" t="s">
        <v>232</v>
      </c>
      <c r="H220" s="204"/>
      <c r="I220" s="204"/>
      <c r="J220" s="204"/>
      <c r="K220" s="204"/>
      <c r="L220" s="204"/>
    </row>
    <row r="221" spans="1:12" s="196" customFormat="1" ht="114" customHeight="1" thickBot="1">
      <c r="A221" s="405"/>
      <c r="B221" s="218" t="s">
        <v>573</v>
      </c>
      <c r="C221" s="393"/>
      <c r="D221" s="400"/>
      <c r="E221" s="400"/>
      <c r="F221" s="400"/>
      <c r="H221" s="204"/>
      <c r="I221" s="204"/>
      <c r="J221" s="204"/>
      <c r="K221" s="204"/>
      <c r="L221" s="204"/>
    </row>
    <row r="222" spans="1:12" s="196" customFormat="1" ht="100" customHeight="1" thickBot="1">
      <c r="A222" s="406"/>
      <c r="B222" s="235" t="s">
        <v>574</v>
      </c>
      <c r="C222" s="394"/>
      <c r="D222" s="223" t="s">
        <v>232</v>
      </c>
      <c r="E222" s="223" t="s">
        <v>232</v>
      </c>
      <c r="F222" s="223" t="s">
        <v>232</v>
      </c>
      <c r="H222" s="204"/>
      <c r="I222" s="204"/>
      <c r="J222" s="204"/>
      <c r="K222" s="204"/>
      <c r="L222" s="204"/>
    </row>
    <row r="223" spans="1:12" s="196" customFormat="1" ht="13" customHeight="1">
      <c r="A223" s="404" t="s">
        <v>559</v>
      </c>
      <c r="B223" s="220" t="s">
        <v>575</v>
      </c>
      <c r="C223" s="420" t="s">
        <v>576</v>
      </c>
      <c r="D223" s="398" t="s">
        <v>232</v>
      </c>
      <c r="E223" s="398" t="s">
        <v>232</v>
      </c>
      <c r="F223" s="398" t="s">
        <v>232</v>
      </c>
      <c r="H223" s="204"/>
      <c r="I223" s="204"/>
      <c r="J223" s="204"/>
      <c r="K223" s="204"/>
      <c r="L223" s="204"/>
    </row>
    <row r="224" spans="1:12" s="196" customFormat="1" ht="57" customHeight="1">
      <c r="A224" s="405"/>
      <c r="B224" s="229" t="s">
        <v>577</v>
      </c>
      <c r="C224" s="423"/>
      <c r="D224" s="399"/>
      <c r="E224" s="399"/>
      <c r="F224" s="399"/>
      <c r="H224" s="204"/>
      <c r="I224" s="204"/>
      <c r="J224" s="204"/>
      <c r="K224" s="204"/>
      <c r="L224" s="204"/>
    </row>
    <row r="225" spans="1:12" s="196" customFormat="1" ht="73" customHeight="1">
      <c r="A225" s="405"/>
      <c r="B225" s="229" t="s">
        <v>578</v>
      </c>
      <c r="C225" s="423"/>
      <c r="D225" s="399"/>
      <c r="E225" s="399"/>
      <c r="F225" s="399"/>
      <c r="H225" s="204"/>
      <c r="I225" s="204"/>
      <c r="J225" s="204"/>
      <c r="K225" s="204"/>
      <c r="L225" s="204"/>
    </row>
    <row r="226" spans="1:12" s="196" customFormat="1" ht="131" customHeight="1" thickBot="1">
      <c r="A226" s="405"/>
      <c r="B226" s="218" t="s">
        <v>579</v>
      </c>
      <c r="C226" s="421"/>
      <c r="D226" s="400"/>
      <c r="E226" s="400"/>
      <c r="F226" s="400"/>
      <c r="H226" s="204"/>
      <c r="I226" s="204"/>
      <c r="J226" s="204"/>
      <c r="K226" s="204"/>
      <c r="L226" s="204"/>
    </row>
    <row r="227" spans="1:12" s="196" customFormat="1" ht="13.5" customHeight="1">
      <c r="A227" s="405"/>
      <c r="B227" s="219" t="s">
        <v>580</v>
      </c>
      <c r="C227" s="420" t="s">
        <v>581</v>
      </c>
      <c r="D227" s="398" t="s">
        <v>232</v>
      </c>
      <c r="E227" s="398" t="s">
        <v>232</v>
      </c>
      <c r="F227" s="398" t="s">
        <v>232</v>
      </c>
      <c r="H227" s="204"/>
      <c r="I227" s="204"/>
      <c r="J227" s="204"/>
      <c r="K227" s="204"/>
      <c r="L227" s="204"/>
    </row>
    <row r="228" spans="1:12" s="196" customFormat="1" ht="59.5" customHeight="1">
      <c r="A228" s="405"/>
      <c r="B228" s="228" t="s">
        <v>582</v>
      </c>
      <c r="C228" s="423"/>
      <c r="D228" s="399"/>
      <c r="E228" s="399"/>
      <c r="F228" s="399"/>
      <c r="H228" s="204"/>
      <c r="I228" s="204"/>
      <c r="J228" s="204"/>
      <c r="K228" s="204"/>
      <c r="L228" s="204"/>
    </row>
    <row r="229" spans="1:12" s="196" customFormat="1" ht="96.5" customHeight="1" thickBot="1">
      <c r="A229" s="405"/>
      <c r="B229" s="222" t="s">
        <v>583</v>
      </c>
      <c r="C229" s="421"/>
      <c r="D229" s="400"/>
      <c r="E229" s="400"/>
      <c r="F229" s="400"/>
      <c r="H229" s="204"/>
      <c r="I229" s="204"/>
      <c r="J229" s="204"/>
      <c r="K229" s="204"/>
      <c r="L229" s="204"/>
    </row>
    <row r="230" spans="1:12" s="196" customFormat="1" ht="12.5" customHeight="1">
      <c r="A230" s="405"/>
      <c r="B230" s="219" t="s">
        <v>584</v>
      </c>
      <c r="C230" s="392" t="s">
        <v>585</v>
      </c>
      <c r="D230" s="398" t="s">
        <v>232</v>
      </c>
      <c r="E230" s="398" t="s">
        <v>232</v>
      </c>
      <c r="F230" s="398" t="s">
        <v>232</v>
      </c>
      <c r="H230" s="204"/>
      <c r="I230" s="204"/>
      <c r="J230" s="204"/>
      <c r="K230" s="204"/>
      <c r="L230" s="204"/>
    </row>
    <row r="231" spans="1:12" s="196" customFormat="1" ht="130.5" customHeight="1" thickBot="1">
      <c r="A231" s="405"/>
      <c r="B231" s="222" t="s">
        <v>586</v>
      </c>
      <c r="C231" s="394"/>
      <c r="D231" s="400"/>
      <c r="E231" s="400"/>
      <c r="F231" s="400"/>
      <c r="H231" s="204"/>
      <c r="I231" s="204"/>
      <c r="J231" s="204"/>
      <c r="K231" s="204"/>
      <c r="L231" s="204"/>
    </row>
    <row r="232" spans="1:12" s="196" customFormat="1" ht="27.5" customHeight="1">
      <c r="A232" s="405"/>
      <c r="B232" s="229" t="s">
        <v>587</v>
      </c>
      <c r="C232" s="229" t="s">
        <v>588</v>
      </c>
      <c r="D232" s="399" t="s">
        <v>232</v>
      </c>
      <c r="E232" s="399" t="s">
        <v>232</v>
      </c>
      <c r="F232" s="399" t="s">
        <v>232</v>
      </c>
      <c r="H232" s="204"/>
      <c r="I232" s="204"/>
      <c r="J232" s="204"/>
      <c r="K232" s="204"/>
      <c r="L232" s="204"/>
    </row>
    <row r="233" spans="1:12" s="196" customFormat="1" ht="264" customHeight="1" thickBot="1">
      <c r="A233" s="406"/>
      <c r="B233" s="218" t="s">
        <v>589</v>
      </c>
      <c r="C233" s="218" t="s">
        <v>590</v>
      </c>
      <c r="D233" s="400"/>
      <c r="E233" s="400"/>
      <c r="F233" s="400"/>
      <c r="H233" s="204"/>
      <c r="I233" s="204"/>
      <c r="J233" s="204"/>
      <c r="K233" s="204"/>
      <c r="L233" s="204"/>
    </row>
    <row r="234" spans="1:12" s="196" customFormat="1" ht="13" customHeight="1">
      <c r="A234" s="404" t="s">
        <v>559</v>
      </c>
      <c r="B234" s="241" t="s">
        <v>591</v>
      </c>
      <c r="C234" s="420" t="s">
        <v>592</v>
      </c>
      <c r="D234" s="398" t="s">
        <v>232</v>
      </c>
      <c r="E234" s="398" t="s">
        <v>232</v>
      </c>
      <c r="F234" s="398" t="s">
        <v>232</v>
      </c>
      <c r="H234" s="204"/>
      <c r="I234" s="204"/>
      <c r="J234" s="204"/>
      <c r="K234" s="204"/>
      <c r="L234" s="204"/>
    </row>
    <row r="235" spans="1:12" s="196" customFormat="1" ht="122.5" customHeight="1">
      <c r="A235" s="405"/>
      <c r="B235" s="229" t="s">
        <v>593</v>
      </c>
      <c r="C235" s="423"/>
      <c r="D235" s="399"/>
      <c r="E235" s="399"/>
      <c r="F235" s="399"/>
      <c r="H235" s="204"/>
      <c r="I235" s="204"/>
      <c r="J235" s="204"/>
      <c r="K235" s="204"/>
      <c r="L235" s="204"/>
    </row>
    <row r="236" spans="1:12" s="196" customFormat="1" ht="38.5" customHeight="1">
      <c r="A236" s="405"/>
      <c r="B236" s="229" t="s">
        <v>594</v>
      </c>
      <c r="C236" s="423"/>
      <c r="D236" s="399"/>
      <c r="E236" s="399"/>
      <c r="F236" s="399"/>
      <c r="H236" s="204"/>
      <c r="I236" s="204"/>
      <c r="J236" s="204"/>
      <c r="K236" s="204"/>
      <c r="L236" s="204"/>
    </row>
    <row r="237" spans="1:12" s="196" customFormat="1" ht="18" customHeight="1">
      <c r="A237" s="405"/>
      <c r="B237" s="217" t="s">
        <v>595</v>
      </c>
      <c r="C237" s="423"/>
      <c r="D237" s="399"/>
      <c r="E237" s="399"/>
      <c r="F237" s="399"/>
      <c r="H237" s="204"/>
      <c r="I237" s="204"/>
      <c r="J237" s="204"/>
      <c r="K237" s="204"/>
      <c r="L237" s="204"/>
    </row>
    <row r="238" spans="1:12" s="196" customFormat="1" ht="18" customHeight="1">
      <c r="A238" s="405"/>
      <c r="B238" s="217" t="s">
        <v>596</v>
      </c>
      <c r="C238" s="423"/>
      <c r="D238" s="399"/>
      <c r="E238" s="399"/>
      <c r="F238" s="399"/>
      <c r="H238" s="204"/>
      <c r="I238" s="204"/>
      <c r="J238" s="204"/>
      <c r="K238" s="204"/>
      <c r="L238" s="204"/>
    </row>
    <row r="239" spans="1:12" s="196" customFormat="1" ht="18" customHeight="1">
      <c r="A239" s="405"/>
      <c r="B239" s="217" t="s">
        <v>597</v>
      </c>
      <c r="C239" s="423"/>
      <c r="D239" s="399"/>
      <c r="E239" s="399"/>
      <c r="F239" s="399"/>
      <c r="H239" s="204"/>
      <c r="I239" s="204"/>
      <c r="J239" s="204"/>
      <c r="K239" s="204"/>
      <c r="L239" s="204"/>
    </row>
    <row r="240" spans="1:12" s="196" customFormat="1" ht="18" customHeight="1">
      <c r="A240" s="405"/>
      <c r="B240" s="217" t="s">
        <v>598</v>
      </c>
      <c r="C240" s="423"/>
      <c r="D240" s="399"/>
      <c r="E240" s="399"/>
      <c r="F240" s="399"/>
      <c r="H240" s="204"/>
      <c r="I240" s="204"/>
      <c r="J240" s="204"/>
      <c r="K240" s="204"/>
      <c r="L240" s="204"/>
    </row>
    <row r="241" spans="1:12" s="196" customFormat="1" ht="18" customHeight="1">
      <c r="A241" s="405"/>
      <c r="B241" s="217" t="s">
        <v>599</v>
      </c>
      <c r="C241" s="423"/>
      <c r="D241" s="399"/>
      <c r="E241" s="399"/>
      <c r="F241" s="399"/>
      <c r="H241" s="204"/>
      <c r="I241" s="204"/>
      <c r="J241" s="204"/>
      <c r="K241" s="204"/>
      <c r="L241" s="204"/>
    </row>
    <row r="242" spans="1:12" s="196" customFormat="1" ht="18" customHeight="1">
      <c r="A242" s="405"/>
      <c r="B242" s="217" t="s">
        <v>600</v>
      </c>
      <c r="C242" s="423"/>
      <c r="D242" s="399"/>
      <c r="E242" s="399"/>
      <c r="F242" s="399"/>
      <c r="H242" s="204"/>
      <c r="I242" s="204"/>
      <c r="J242" s="204"/>
      <c r="K242" s="204"/>
      <c r="L242" s="204"/>
    </row>
    <row r="243" spans="1:12" s="196" customFormat="1" ht="18" customHeight="1" thickBot="1">
      <c r="A243" s="405"/>
      <c r="B243" s="252"/>
      <c r="C243" s="421"/>
      <c r="D243" s="400"/>
      <c r="E243" s="400"/>
      <c r="F243" s="400"/>
      <c r="H243" s="204"/>
      <c r="I243" s="204"/>
      <c r="J243" s="204"/>
      <c r="K243" s="204"/>
      <c r="L243" s="204"/>
    </row>
    <row r="244" spans="1:12" s="196" customFormat="1" ht="18" customHeight="1">
      <c r="A244" s="405"/>
      <c r="B244" s="217" t="s">
        <v>601</v>
      </c>
      <c r="C244" s="420" t="s">
        <v>602</v>
      </c>
      <c r="D244" s="398" t="s">
        <v>232</v>
      </c>
      <c r="E244" s="398" t="s">
        <v>232</v>
      </c>
      <c r="F244" s="398" t="s">
        <v>232</v>
      </c>
      <c r="H244" s="204"/>
      <c r="I244" s="204"/>
      <c r="J244" s="204"/>
      <c r="K244" s="204"/>
      <c r="L244" s="204"/>
    </row>
    <row r="245" spans="1:12" s="196" customFormat="1" ht="15.5" customHeight="1">
      <c r="A245" s="405"/>
      <c r="B245" s="217" t="s">
        <v>603</v>
      </c>
      <c r="C245" s="423"/>
      <c r="D245" s="399"/>
      <c r="E245" s="399"/>
      <c r="F245" s="399"/>
      <c r="H245" s="204"/>
      <c r="I245" s="204"/>
      <c r="J245" s="204"/>
      <c r="K245" s="204"/>
      <c r="L245" s="204"/>
    </row>
    <row r="246" spans="1:12" s="196" customFormat="1" ht="52" customHeight="1">
      <c r="A246" s="405"/>
      <c r="B246" s="229" t="s">
        <v>604</v>
      </c>
      <c r="C246" s="423"/>
      <c r="D246" s="399"/>
      <c r="E246" s="399"/>
      <c r="F246" s="399"/>
      <c r="H246" s="204"/>
      <c r="I246" s="204"/>
      <c r="J246" s="204"/>
      <c r="K246" s="204"/>
      <c r="L246" s="204"/>
    </row>
    <row r="247" spans="1:12" s="196" customFormat="1" ht="79" customHeight="1">
      <c r="A247" s="405"/>
      <c r="B247" s="229" t="s">
        <v>605</v>
      </c>
      <c r="C247" s="423"/>
      <c r="D247" s="399"/>
      <c r="E247" s="399"/>
      <c r="F247" s="399"/>
      <c r="H247" s="204"/>
      <c r="I247" s="204"/>
      <c r="J247" s="204"/>
      <c r="K247" s="204"/>
      <c r="L247" s="204"/>
    </row>
    <row r="248" spans="1:12" s="196" customFormat="1" ht="52" customHeight="1" thickBot="1">
      <c r="A248" s="405"/>
      <c r="B248" s="218" t="s">
        <v>606</v>
      </c>
      <c r="C248" s="421"/>
      <c r="D248" s="400"/>
      <c r="E248" s="400"/>
      <c r="F248" s="400"/>
      <c r="H248" s="204"/>
      <c r="I248" s="204"/>
      <c r="J248" s="204"/>
      <c r="K248" s="204"/>
      <c r="L248" s="204"/>
    </row>
    <row r="249" spans="1:12" s="196" customFormat="1" ht="18" customHeight="1">
      <c r="A249" s="405"/>
      <c r="B249" s="249" t="s">
        <v>607</v>
      </c>
      <c r="C249" s="420" t="s">
        <v>602</v>
      </c>
      <c r="D249" s="398" t="s">
        <v>232</v>
      </c>
      <c r="E249" s="398" t="s">
        <v>232</v>
      </c>
      <c r="F249" s="398" t="s">
        <v>232</v>
      </c>
      <c r="H249" s="204"/>
      <c r="I249" s="204"/>
      <c r="J249" s="204"/>
      <c r="K249" s="204"/>
      <c r="L249" s="204"/>
    </row>
    <row r="250" spans="1:12" s="196" customFormat="1" ht="18" customHeight="1">
      <c r="A250" s="405"/>
      <c r="B250" s="239" t="s">
        <v>603</v>
      </c>
      <c r="C250" s="423"/>
      <c r="D250" s="399"/>
      <c r="E250" s="399"/>
      <c r="F250" s="399"/>
      <c r="H250" s="204"/>
      <c r="I250" s="204"/>
      <c r="J250" s="204"/>
      <c r="K250" s="204"/>
      <c r="L250" s="204"/>
    </row>
    <row r="251" spans="1:12" s="196" customFormat="1" ht="41.5" customHeight="1">
      <c r="A251" s="405"/>
      <c r="B251" s="239" t="s">
        <v>608</v>
      </c>
      <c r="C251" s="423"/>
      <c r="D251" s="399"/>
      <c r="E251" s="399"/>
      <c r="F251" s="399"/>
      <c r="H251" s="204"/>
      <c r="I251" s="204"/>
      <c r="J251" s="204"/>
      <c r="K251" s="204"/>
      <c r="L251" s="204"/>
    </row>
    <row r="252" spans="1:12" s="196" customFormat="1" ht="55.5" customHeight="1">
      <c r="A252" s="405"/>
      <c r="B252" s="228" t="s">
        <v>609</v>
      </c>
      <c r="C252" s="423"/>
      <c r="D252" s="399"/>
      <c r="E252" s="399"/>
      <c r="F252" s="399"/>
      <c r="H252" s="204"/>
      <c r="I252" s="204"/>
      <c r="J252" s="204"/>
      <c r="K252" s="204"/>
      <c r="L252" s="204"/>
    </row>
    <row r="253" spans="1:12" s="196" customFormat="1" ht="41.5" customHeight="1">
      <c r="A253" s="405"/>
      <c r="B253" s="228" t="s">
        <v>610</v>
      </c>
      <c r="C253" s="423"/>
      <c r="D253" s="399"/>
      <c r="E253" s="399"/>
      <c r="F253" s="399"/>
      <c r="H253" s="204"/>
      <c r="I253" s="204"/>
      <c r="J253" s="204"/>
      <c r="K253" s="204"/>
      <c r="L253" s="204"/>
    </row>
    <row r="254" spans="1:12" s="196" customFormat="1" ht="41.5" customHeight="1" thickBot="1">
      <c r="A254" s="405"/>
      <c r="B254" s="222" t="s">
        <v>611</v>
      </c>
      <c r="C254" s="421"/>
      <c r="D254" s="400"/>
      <c r="E254" s="400"/>
      <c r="F254" s="400"/>
      <c r="H254" s="204"/>
      <c r="I254" s="204"/>
      <c r="J254" s="204"/>
      <c r="K254" s="204"/>
      <c r="L254" s="204"/>
    </row>
    <row r="255" spans="1:12" s="196" customFormat="1" ht="28" customHeight="1">
      <c r="A255" s="405"/>
      <c r="B255" s="249" t="s">
        <v>612</v>
      </c>
      <c r="C255" s="220" t="s">
        <v>613</v>
      </c>
      <c r="D255" s="398" t="s">
        <v>252</v>
      </c>
      <c r="E255" s="398" t="s">
        <v>232</v>
      </c>
      <c r="F255" s="398" t="s">
        <v>232</v>
      </c>
      <c r="H255" s="204"/>
      <c r="I255" s="204"/>
      <c r="J255" s="204"/>
      <c r="K255" s="204"/>
      <c r="L255" s="204"/>
    </row>
    <row r="256" spans="1:12" s="196" customFormat="1" ht="101.5" customHeight="1">
      <c r="A256" s="405"/>
      <c r="B256" s="228" t="s">
        <v>614</v>
      </c>
      <c r="C256" s="229" t="s">
        <v>615</v>
      </c>
      <c r="D256" s="399"/>
      <c r="E256" s="399"/>
      <c r="F256" s="399"/>
      <c r="H256" s="204"/>
      <c r="I256" s="204"/>
      <c r="J256" s="204"/>
      <c r="K256" s="204"/>
      <c r="L256" s="204"/>
    </row>
    <row r="257" spans="1:12" s="196" customFormat="1" ht="17.5" customHeight="1" thickBot="1">
      <c r="A257" s="406"/>
      <c r="B257" s="240"/>
      <c r="C257" s="218" t="s">
        <v>616</v>
      </c>
      <c r="D257" s="400"/>
      <c r="E257" s="400"/>
      <c r="F257" s="400"/>
      <c r="H257" s="204"/>
      <c r="I257" s="204"/>
      <c r="J257" s="204"/>
      <c r="K257" s="204"/>
      <c r="L257" s="204"/>
    </row>
    <row r="258" spans="1:12" s="196" customFormat="1" ht="20" customHeight="1">
      <c r="A258" s="405" t="s">
        <v>559</v>
      </c>
      <c r="B258" s="249" t="s">
        <v>617</v>
      </c>
      <c r="C258" s="232"/>
      <c r="D258" s="231" t="s">
        <v>252</v>
      </c>
      <c r="E258" s="231" t="s">
        <v>252</v>
      </c>
      <c r="F258" s="231" t="s">
        <v>252</v>
      </c>
      <c r="H258" s="204"/>
      <c r="I258" s="204"/>
      <c r="J258" s="204"/>
      <c r="K258" s="204"/>
      <c r="L258" s="204"/>
    </row>
    <row r="259" spans="1:12" s="196" customFormat="1" ht="20" customHeight="1">
      <c r="A259" s="405"/>
      <c r="B259" s="239" t="s">
        <v>618</v>
      </c>
      <c r="C259" s="232"/>
      <c r="D259" s="253"/>
      <c r="E259" s="253"/>
      <c r="F259" s="253"/>
      <c r="H259" s="204"/>
      <c r="I259" s="204"/>
      <c r="J259" s="204"/>
      <c r="K259" s="204"/>
      <c r="L259" s="204"/>
    </row>
    <row r="260" spans="1:12" s="196" customFormat="1" ht="52" customHeight="1">
      <c r="A260" s="405"/>
      <c r="B260" s="228" t="s">
        <v>619</v>
      </c>
      <c r="C260" s="232"/>
      <c r="D260" s="253"/>
      <c r="E260" s="253"/>
      <c r="F260" s="253"/>
      <c r="H260" s="204"/>
      <c r="I260" s="204"/>
      <c r="J260" s="204"/>
      <c r="K260" s="204"/>
      <c r="L260" s="204"/>
    </row>
    <row r="261" spans="1:12" s="196" customFormat="1" ht="52" customHeight="1">
      <c r="A261" s="405"/>
      <c r="B261" s="228" t="s">
        <v>620</v>
      </c>
      <c r="C261" s="232"/>
      <c r="D261" s="253"/>
      <c r="E261" s="253"/>
      <c r="F261" s="253"/>
      <c r="H261" s="204"/>
      <c r="I261" s="204"/>
      <c r="J261" s="204"/>
      <c r="K261" s="204"/>
      <c r="L261" s="204"/>
    </row>
    <row r="262" spans="1:12" s="196" customFormat="1" ht="52" customHeight="1">
      <c r="A262" s="405"/>
      <c r="B262" s="228" t="s">
        <v>621</v>
      </c>
      <c r="C262" s="232"/>
      <c r="D262" s="253"/>
      <c r="E262" s="253"/>
      <c r="F262" s="253"/>
      <c r="H262" s="204"/>
      <c r="I262" s="204"/>
      <c r="J262" s="204"/>
      <c r="K262" s="204"/>
      <c r="L262" s="204"/>
    </row>
    <row r="263" spans="1:12" s="196" customFormat="1" ht="106.5" customHeight="1" thickBot="1">
      <c r="A263" s="405"/>
      <c r="B263" s="228" t="s">
        <v>622</v>
      </c>
      <c r="C263" s="232"/>
      <c r="D263" s="253"/>
      <c r="E263" s="253"/>
      <c r="F263" s="253"/>
      <c r="H263" s="204"/>
      <c r="I263" s="204"/>
      <c r="J263" s="204"/>
      <c r="K263" s="204"/>
      <c r="L263" s="204"/>
    </row>
    <row r="264" spans="1:12" s="196" customFormat="1" ht="20" customHeight="1">
      <c r="A264" s="405"/>
      <c r="B264" s="249" t="s">
        <v>623</v>
      </c>
      <c r="C264" s="253"/>
      <c r="D264" s="221" t="s">
        <v>252</v>
      </c>
      <c r="E264" s="221" t="s">
        <v>252</v>
      </c>
      <c r="F264" s="221" t="s">
        <v>252</v>
      </c>
      <c r="H264" s="204"/>
      <c r="I264" s="204"/>
      <c r="J264" s="204"/>
      <c r="K264" s="204"/>
      <c r="L264" s="204"/>
    </row>
    <row r="265" spans="1:12" s="196" customFormat="1" ht="20" customHeight="1">
      <c r="A265" s="405"/>
      <c r="B265" s="239" t="s">
        <v>624</v>
      </c>
      <c r="C265" s="253"/>
      <c r="D265" s="253"/>
      <c r="E265" s="253"/>
      <c r="F265" s="253"/>
      <c r="H265" s="204"/>
      <c r="I265" s="204"/>
      <c r="J265" s="204"/>
      <c r="K265" s="204"/>
      <c r="L265" s="204"/>
    </row>
    <row r="266" spans="1:12" s="196" customFormat="1" ht="25" customHeight="1">
      <c r="A266" s="405"/>
      <c r="B266" s="228" t="s">
        <v>625</v>
      </c>
      <c r="C266" s="253"/>
      <c r="D266" s="253"/>
      <c r="E266" s="253"/>
      <c r="F266" s="253"/>
      <c r="H266" s="204"/>
      <c r="I266" s="204"/>
      <c r="J266" s="204"/>
      <c r="K266" s="204"/>
      <c r="L266" s="204"/>
    </row>
    <row r="267" spans="1:12" s="196" customFormat="1" ht="61" customHeight="1" thickBot="1">
      <c r="A267" s="405"/>
      <c r="B267" s="228" t="s">
        <v>626</v>
      </c>
      <c r="C267" s="253"/>
      <c r="D267" s="253"/>
      <c r="E267" s="253"/>
      <c r="F267" s="253"/>
      <c r="H267" s="204"/>
      <c r="I267" s="204"/>
      <c r="J267" s="204"/>
      <c r="K267" s="204"/>
      <c r="L267" s="204"/>
    </row>
    <row r="268" spans="1:12" s="196" customFormat="1" ht="20" customHeight="1">
      <c r="A268" s="405"/>
      <c r="B268" s="249" t="s">
        <v>627</v>
      </c>
      <c r="C268" s="232"/>
      <c r="D268" s="221" t="s">
        <v>252</v>
      </c>
      <c r="E268" s="221" t="s">
        <v>252</v>
      </c>
      <c r="F268" s="221" t="s">
        <v>252</v>
      </c>
      <c r="H268" s="204"/>
      <c r="I268" s="204"/>
      <c r="J268" s="204"/>
      <c r="K268" s="204"/>
      <c r="L268" s="204"/>
    </row>
    <row r="269" spans="1:12" s="196" customFormat="1" ht="20" customHeight="1">
      <c r="A269" s="405"/>
      <c r="B269" s="239" t="s">
        <v>624</v>
      </c>
      <c r="C269" s="232"/>
      <c r="D269" s="253"/>
      <c r="E269" s="253"/>
      <c r="F269" s="253"/>
      <c r="H269" s="204"/>
      <c r="I269" s="204"/>
      <c r="J269" s="204"/>
      <c r="K269" s="204"/>
      <c r="L269" s="204"/>
    </row>
    <row r="270" spans="1:12" s="196" customFormat="1" ht="22" customHeight="1">
      <c r="A270" s="405"/>
      <c r="B270" s="228" t="s">
        <v>625</v>
      </c>
      <c r="C270" s="232"/>
      <c r="D270" s="253"/>
      <c r="E270" s="253"/>
      <c r="F270" s="253"/>
      <c r="H270" s="204"/>
      <c r="I270" s="204"/>
      <c r="J270" s="204"/>
      <c r="K270" s="204"/>
      <c r="L270" s="204"/>
    </row>
    <row r="271" spans="1:12" s="196" customFormat="1" ht="22" customHeight="1">
      <c r="A271" s="405"/>
      <c r="B271" s="228" t="s">
        <v>628</v>
      </c>
      <c r="C271" s="232"/>
      <c r="D271" s="253"/>
      <c r="E271" s="253"/>
      <c r="F271" s="253"/>
      <c r="H271" s="204"/>
      <c r="I271" s="204"/>
      <c r="J271" s="204"/>
      <c r="K271" s="204"/>
      <c r="L271" s="204"/>
    </row>
    <row r="272" spans="1:12" s="196" customFormat="1" ht="60" customHeight="1">
      <c r="A272" s="405"/>
      <c r="B272" s="228" t="s">
        <v>629</v>
      </c>
      <c r="C272" s="232"/>
      <c r="D272" s="253"/>
      <c r="E272" s="253"/>
      <c r="F272" s="253"/>
      <c r="H272" s="204"/>
      <c r="I272" s="204"/>
      <c r="J272" s="204"/>
      <c r="K272" s="204"/>
      <c r="L272" s="204"/>
    </row>
    <row r="273" spans="1:12" s="196" customFormat="1" ht="45" customHeight="1" thickBot="1">
      <c r="A273" s="405"/>
      <c r="B273" s="222" t="s">
        <v>630</v>
      </c>
      <c r="C273" s="232"/>
      <c r="D273" s="253"/>
      <c r="E273" s="253"/>
      <c r="F273" s="253"/>
      <c r="H273" s="204"/>
      <c r="I273" s="204"/>
      <c r="J273" s="204"/>
      <c r="K273" s="204"/>
      <c r="L273" s="204"/>
    </row>
    <row r="274" spans="1:12" s="196" customFormat="1" ht="21.25" customHeight="1">
      <c r="A274" s="405"/>
      <c r="B274" s="249" t="s">
        <v>631</v>
      </c>
      <c r="C274" s="423"/>
      <c r="D274" s="398" t="s">
        <v>232</v>
      </c>
      <c r="E274" s="398" t="s">
        <v>232</v>
      </c>
      <c r="F274" s="398" t="s">
        <v>232</v>
      </c>
      <c r="H274" s="204"/>
      <c r="I274" s="204"/>
      <c r="J274" s="204"/>
      <c r="K274" s="204"/>
      <c r="L274" s="204"/>
    </row>
    <row r="275" spans="1:12" s="196" customFormat="1" ht="21.25" customHeight="1" thickBot="1">
      <c r="A275" s="405"/>
      <c r="B275" s="240" t="s">
        <v>632</v>
      </c>
      <c r="C275" s="423"/>
      <c r="D275" s="400"/>
      <c r="E275" s="400"/>
      <c r="F275" s="400"/>
      <c r="H275" s="204"/>
      <c r="I275" s="204"/>
      <c r="J275" s="204"/>
      <c r="K275" s="204"/>
      <c r="L275" s="204"/>
    </row>
    <row r="276" spans="1:12" s="196" customFormat="1" ht="42.5" customHeight="1" thickBot="1">
      <c r="A276" s="405"/>
      <c r="B276" s="245" t="s">
        <v>633</v>
      </c>
      <c r="C276" s="228"/>
      <c r="D276" s="243" t="s">
        <v>232</v>
      </c>
      <c r="E276" s="243" t="s">
        <v>232</v>
      </c>
      <c r="F276" s="243" t="s">
        <v>232</v>
      </c>
      <c r="H276" s="204"/>
      <c r="I276" s="204"/>
      <c r="J276" s="204"/>
      <c r="K276" s="204"/>
      <c r="L276" s="204"/>
    </row>
    <row r="277" spans="1:12" s="196" customFormat="1" ht="42.5" customHeight="1" thickBot="1">
      <c r="A277" s="405"/>
      <c r="B277" s="245" t="s">
        <v>634</v>
      </c>
      <c r="C277" s="228"/>
      <c r="D277" s="243" t="s">
        <v>232</v>
      </c>
      <c r="E277" s="243" t="s">
        <v>232</v>
      </c>
      <c r="F277" s="243" t="s">
        <v>232</v>
      </c>
      <c r="H277" s="204"/>
      <c r="I277" s="204"/>
      <c r="J277" s="204"/>
      <c r="K277" s="204"/>
      <c r="L277" s="204"/>
    </row>
    <row r="278" spans="1:12" s="196" customFormat="1" ht="21.25" customHeight="1">
      <c r="A278" s="405"/>
      <c r="B278" s="217" t="s">
        <v>635</v>
      </c>
      <c r="C278" s="423"/>
      <c r="D278" s="398" t="s">
        <v>232</v>
      </c>
      <c r="E278" s="398" t="s">
        <v>232</v>
      </c>
      <c r="F278" s="398" t="s">
        <v>232</v>
      </c>
      <c r="H278" s="204"/>
      <c r="I278" s="204"/>
      <c r="J278" s="204"/>
      <c r="K278" s="204"/>
      <c r="L278" s="204"/>
    </row>
    <row r="279" spans="1:12" s="196" customFormat="1" ht="21.25" customHeight="1" thickBot="1">
      <c r="A279" s="405"/>
      <c r="B279" s="245" t="s">
        <v>636</v>
      </c>
      <c r="C279" s="423"/>
      <c r="D279" s="400"/>
      <c r="E279" s="400"/>
      <c r="F279" s="400"/>
      <c r="H279" s="204"/>
      <c r="I279" s="204"/>
      <c r="J279" s="204"/>
      <c r="K279" s="204"/>
      <c r="L279" s="204"/>
    </row>
    <row r="280" spans="1:12" s="196" customFormat="1" ht="42.5" customHeight="1" thickBot="1">
      <c r="A280" s="405"/>
      <c r="B280" s="245" t="s">
        <v>637</v>
      </c>
      <c r="C280" s="228"/>
      <c r="D280" s="243" t="s">
        <v>232</v>
      </c>
      <c r="E280" s="243" t="s">
        <v>232</v>
      </c>
      <c r="F280" s="243" t="s">
        <v>232</v>
      </c>
      <c r="H280" s="204"/>
      <c r="I280" s="204"/>
      <c r="J280" s="204"/>
      <c r="K280" s="204"/>
      <c r="L280" s="204"/>
    </row>
    <row r="281" spans="1:12" s="196" customFormat="1" ht="42.5" customHeight="1" thickBot="1">
      <c r="A281" s="406"/>
      <c r="B281" s="245" t="s">
        <v>638</v>
      </c>
      <c r="C281" s="218"/>
      <c r="D281" s="243" t="s">
        <v>232</v>
      </c>
      <c r="E281" s="243" t="s">
        <v>232</v>
      </c>
      <c r="F281" s="243" t="s">
        <v>232</v>
      </c>
      <c r="H281" s="204"/>
      <c r="I281" s="204"/>
      <c r="J281" s="204"/>
      <c r="K281" s="204"/>
      <c r="L281" s="204"/>
    </row>
    <row r="282" spans="1:12" s="197" customFormat="1" ht="48" customHeight="1">
      <c r="A282" s="404" t="s">
        <v>559</v>
      </c>
      <c r="B282" s="220" t="s">
        <v>639</v>
      </c>
      <c r="C282" s="420" t="s">
        <v>640</v>
      </c>
      <c r="D282" s="398" t="s">
        <v>232</v>
      </c>
      <c r="E282" s="398" t="s">
        <v>232</v>
      </c>
      <c r="F282" s="398" t="s">
        <v>232</v>
      </c>
      <c r="H282" s="205"/>
      <c r="I282" s="205"/>
      <c r="J282" s="205"/>
      <c r="K282" s="205"/>
      <c r="L282" s="205"/>
    </row>
    <row r="283" spans="1:12" s="197" customFormat="1" ht="56" customHeight="1" thickBot="1">
      <c r="A283" s="405"/>
      <c r="B283" s="218" t="s">
        <v>641</v>
      </c>
      <c r="C283" s="421"/>
      <c r="D283" s="400"/>
      <c r="E283" s="400"/>
      <c r="F283" s="400"/>
      <c r="H283" s="205"/>
      <c r="I283" s="205"/>
      <c r="J283" s="205"/>
      <c r="K283" s="205"/>
      <c r="L283" s="205"/>
    </row>
    <row r="284" spans="1:12" s="197" customFormat="1" ht="45.4" customHeight="1">
      <c r="A284" s="405"/>
      <c r="B284" s="229" t="s">
        <v>642</v>
      </c>
      <c r="C284" s="420" t="s">
        <v>643</v>
      </c>
      <c r="D284" s="398" t="s">
        <v>232</v>
      </c>
      <c r="E284" s="398" t="s">
        <v>232</v>
      </c>
      <c r="F284" s="398" t="s">
        <v>232</v>
      </c>
      <c r="H284" s="205"/>
      <c r="I284" s="205"/>
      <c r="J284" s="205"/>
      <c r="K284" s="205"/>
      <c r="L284" s="205"/>
    </row>
    <row r="285" spans="1:12" s="197" customFormat="1" ht="45.4" customHeight="1" thickBot="1">
      <c r="A285" s="405"/>
      <c r="B285" s="218" t="s">
        <v>644</v>
      </c>
      <c r="C285" s="421"/>
      <c r="D285" s="400"/>
      <c r="E285" s="400"/>
      <c r="F285" s="400"/>
      <c r="H285" s="205"/>
      <c r="I285" s="205"/>
      <c r="J285" s="205"/>
      <c r="K285" s="205"/>
      <c r="L285" s="205"/>
    </row>
    <row r="286" spans="1:12" s="196" customFormat="1" ht="18" customHeight="1">
      <c r="A286" s="405"/>
      <c r="B286" s="402" t="s">
        <v>690</v>
      </c>
      <c r="C286" s="392" t="s">
        <v>692</v>
      </c>
      <c r="D286" s="398" t="s">
        <v>670</v>
      </c>
      <c r="E286" s="398" t="s">
        <v>670</v>
      </c>
      <c r="F286" s="417" t="s">
        <v>670</v>
      </c>
      <c r="G286" s="201"/>
      <c r="H286" s="204"/>
      <c r="I286" s="201"/>
      <c r="J286" s="440"/>
      <c r="K286" s="440"/>
      <c r="L286" s="440"/>
    </row>
    <row r="287" spans="1:12">
      <c r="A287" s="405"/>
      <c r="B287" s="402"/>
      <c r="C287" s="393"/>
      <c r="D287" s="399"/>
      <c r="E287" s="399"/>
      <c r="F287" s="390"/>
      <c r="G287" s="201"/>
      <c r="H287" s="201"/>
      <c r="I287" s="201"/>
      <c r="J287" s="440"/>
      <c r="K287" s="440"/>
      <c r="L287" s="440"/>
    </row>
    <row r="288" spans="1:12">
      <c r="A288" s="405"/>
      <c r="B288" s="402"/>
      <c r="C288" s="393"/>
      <c r="D288" s="399"/>
      <c r="E288" s="399"/>
      <c r="F288" s="390"/>
      <c r="G288" s="201"/>
      <c r="H288" s="201"/>
      <c r="I288" s="201"/>
      <c r="J288" s="440"/>
      <c r="K288" s="440"/>
      <c r="L288" s="440"/>
    </row>
    <row r="289" spans="1:12">
      <c r="A289" s="405"/>
      <c r="B289" s="402"/>
      <c r="C289" s="393"/>
      <c r="D289" s="399"/>
      <c r="E289" s="399"/>
      <c r="F289" s="390"/>
      <c r="G289" s="201"/>
      <c r="H289" s="201"/>
      <c r="I289" s="201"/>
      <c r="J289" s="440"/>
      <c r="K289" s="440"/>
      <c r="L289" s="440"/>
    </row>
    <row r="290" spans="1:12">
      <c r="A290" s="405"/>
      <c r="B290" s="402"/>
      <c r="C290" s="393"/>
      <c r="D290" s="399"/>
      <c r="E290" s="399"/>
      <c r="F290" s="390"/>
      <c r="G290" s="201"/>
      <c r="H290" s="201"/>
      <c r="I290" s="201"/>
      <c r="J290" s="440"/>
      <c r="K290" s="440"/>
      <c r="L290" s="440"/>
    </row>
    <row r="291" spans="1:12" ht="18.5" thickBot="1">
      <c r="A291" s="405"/>
      <c r="B291" s="402"/>
      <c r="C291" s="393"/>
      <c r="D291" s="399"/>
      <c r="E291" s="399"/>
      <c r="F291" s="390"/>
      <c r="G291" s="201"/>
      <c r="H291" s="201"/>
      <c r="I291" s="201"/>
      <c r="J291" s="440"/>
      <c r="K291" s="440"/>
      <c r="L291" s="440"/>
    </row>
    <row r="292" spans="1:12" ht="18" customHeight="1">
      <c r="A292" s="405"/>
      <c r="B292" s="401" t="s">
        <v>672</v>
      </c>
      <c r="C292" s="393"/>
      <c r="D292" s="416" t="s">
        <v>670</v>
      </c>
      <c r="E292" s="398" t="s">
        <v>670</v>
      </c>
      <c r="F292" s="417" t="s">
        <v>670</v>
      </c>
      <c r="G292" s="200"/>
      <c r="H292" s="201"/>
      <c r="I292" s="201"/>
      <c r="J292" s="440"/>
      <c r="K292" s="440"/>
      <c r="L292" s="440"/>
    </row>
    <row r="293" spans="1:12" ht="18.5" thickBot="1">
      <c r="A293" s="405"/>
      <c r="B293" s="403"/>
      <c r="C293" s="393"/>
      <c r="D293" s="414"/>
      <c r="E293" s="400"/>
      <c r="F293" s="415"/>
      <c r="G293" s="200"/>
      <c r="H293" s="201"/>
      <c r="I293" s="201"/>
      <c r="J293" s="440"/>
      <c r="K293" s="440"/>
      <c r="L293" s="440"/>
    </row>
    <row r="294" spans="1:12" ht="18" customHeight="1">
      <c r="A294" s="405"/>
      <c r="B294" s="402" t="s">
        <v>673</v>
      </c>
      <c r="C294" s="393"/>
      <c r="D294" s="422" t="s">
        <v>670</v>
      </c>
      <c r="E294" s="399" t="s">
        <v>670</v>
      </c>
      <c r="F294" s="390" t="s">
        <v>670</v>
      </c>
      <c r="G294" s="201"/>
      <c r="H294" s="201"/>
      <c r="I294" s="201"/>
      <c r="J294" s="440"/>
      <c r="K294" s="440"/>
      <c r="L294" s="440"/>
    </row>
    <row r="295" spans="1:12" ht="18.5" thickBot="1">
      <c r="A295" s="405"/>
      <c r="B295" s="402"/>
      <c r="C295" s="393"/>
      <c r="D295" s="422"/>
      <c r="E295" s="399"/>
      <c r="F295" s="390"/>
      <c r="G295" s="201"/>
      <c r="H295" s="201"/>
      <c r="I295" s="201"/>
      <c r="J295" s="440"/>
      <c r="K295" s="440"/>
      <c r="L295" s="440"/>
    </row>
    <row r="296" spans="1:12" ht="18" customHeight="1">
      <c r="A296" s="405"/>
      <c r="B296" s="401" t="s">
        <v>674</v>
      </c>
      <c r="C296" s="393"/>
      <c r="D296" s="416" t="s">
        <v>670</v>
      </c>
      <c r="E296" s="398" t="s">
        <v>670</v>
      </c>
      <c r="F296" s="417" t="s">
        <v>670</v>
      </c>
      <c r="G296" s="201"/>
      <c r="H296" s="201"/>
      <c r="I296" s="201"/>
      <c r="J296" s="440"/>
      <c r="K296" s="440"/>
      <c r="L296" s="440"/>
    </row>
    <row r="297" spans="1:12" ht="18.5" thickBot="1">
      <c r="A297" s="405"/>
      <c r="B297" s="403"/>
      <c r="C297" s="393"/>
      <c r="D297" s="414"/>
      <c r="E297" s="400"/>
      <c r="F297" s="415"/>
      <c r="G297" s="201"/>
      <c r="H297" s="201"/>
      <c r="I297" s="201"/>
      <c r="J297" s="440"/>
      <c r="K297" s="440"/>
      <c r="L297" s="440"/>
    </row>
    <row r="298" spans="1:12" ht="18" customHeight="1">
      <c r="A298" s="405"/>
      <c r="B298" s="402" t="s">
        <v>675</v>
      </c>
      <c r="C298" s="393"/>
      <c r="D298" s="418" t="s">
        <v>670</v>
      </c>
      <c r="E298" s="419" t="s">
        <v>670</v>
      </c>
      <c r="F298" s="391" t="s">
        <v>670</v>
      </c>
      <c r="G298" s="202"/>
      <c r="H298" s="201"/>
      <c r="I298" s="201"/>
      <c r="J298" s="440"/>
      <c r="K298" s="440"/>
      <c r="L298" s="440"/>
    </row>
    <row r="299" spans="1:12" ht="18.5" thickBot="1">
      <c r="A299" s="405"/>
      <c r="B299" s="402"/>
      <c r="C299" s="394"/>
      <c r="D299" s="418"/>
      <c r="E299" s="419"/>
      <c r="F299" s="391"/>
      <c r="G299" s="202"/>
      <c r="H299" s="201"/>
      <c r="I299" s="201"/>
      <c r="J299" s="440"/>
      <c r="K299" s="440"/>
      <c r="L299" s="440"/>
    </row>
    <row r="300" spans="1:12" ht="18" customHeight="1">
      <c r="A300" s="405"/>
      <c r="B300" s="392" t="s">
        <v>676</v>
      </c>
      <c r="C300" s="392" t="s">
        <v>692</v>
      </c>
      <c r="D300" s="416" t="s">
        <v>670</v>
      </c>
      <c r="E300" s="398" t="s">
        <v>670</v>
      </c>
      <c r="F300" s="417" t="s">
        <v>670</v>
      </c>
      <c r="G300" s="201"/>
      <c r="I300" s="201"/>
      <c r="J300" s="440"/>
      <c r="K300" s="440"/>
      <c r="L300" s="440"/>
    </row>
    <row r="301" spans="1:12">
      <c r="A301" s="405"/>
      <c r="B301" s="393"/>
      <c r="C301" s="393"/>
      <c r="D301" s="413"/>
      <c r="E301" s="399"/>
      <c r="F301" s="390"/>
      <c r="G301" s="201"/>
      <c r="H301" s="201"/>
      <c r="I301" s="201"/>
      <c r="J301" s="440"/>
      <c r="K301" s="440"/>
      <c r="L301" s="440"/>
    </row>
    <row r="302" spans="1:12">
      <c r="A302" s="405"/>
      <c r="B302" s="393"/>
      <c r="C302" s="393"/>
      <c r="D302" s="413"/>
      <c r="E302" s="399"/>
      <c r="F302" s="390"/>
      <c r="G302" s="201"/>
      <c r="H302" s="201"/>
      <c r="I302" s="201"/>
      <c r="J302" s="440"/>
      <c r="K302" s="440"/>
      <c r="L302" s="440"/>
    </row>
    <row r="303" spans="1:12">
      <c r="A303" s="405"/>
      <c r="B303" s="393"/>
      <c r="C303" s="393"/>
      <c r="D303" s="413"/>
      <c r="E303" s="399"/>
      <c r="F303" s="390"/>
      <c r="G303" s="201"/>
      <c r="H303" s="201"/>
      <c r="I303" s="201"/>
      <c r="J303" s="440"/>
      <c r="K303" s="440"/>
      <c r="L303" s="440"/>
    </row>
    <row r="304" spans="1:12">
      <c r="A304" s="405"/>
      <c r="B304" s="393"/>
      <c r="C304" s="393"/>
      <c r="D304" s="413"/>
      <c r="E304" s="399"/>
      <c r="F304" s="390"/>
      <c r="G304" s="201"/>
      <c r="H304" s="201"/>
      <c r="I304" s="201"/>
      <c r="J304" s="440"/>
      <c r="K304" s="440"/>
      <c r="L304" s="440"/>
    </row>
    <row r="305" spans="1:12" ht="18.5" thickBot="1">
      <c r="A305" s="405"/>
      <c r="B305" s="394"/>
      <c r="C305" s="393"/>
      <c r="D305" s="413"/>
      <c r="E305" s="399"/>
      <c r="F305" s="390"/>
      <c r="G305" s="201"/>
      <c r="H305" s="201"/>
      <c r="I305" s="201"/>
      <c r="J305" s="440"/>
      <c r="K305" s="440"/>
      <c r="L305" s="440"/>
    </row>
    <row r="306" spans="1:12" ht="18" customHeight="1">
      <c r="A306" s="405"/>
      <c r="B306" s="402" t="s">
        <v>684</v>
      </c>
      <c r="C306" s="393"/>
      <c r="D306" s="416" t="s">
        <v>670</v>
      </c>
      <c r="E306" s="398" t="s">
        <v>670</v>
      </c>
      <c r="F306" s="417" t="s">
        <v>670</v>
      </c>
      <c r="G306" s="201"/>
      <c r="H306" s="201"/>
      <c r="I306" s="201"/>
      <c r="J306" s="440"/>
      <c r="K306" s="440"/>
      <c r="L306" s="440"/>
    </row>
    <row r="307" spans="1:12" ht="18.5" thickBot="1">
      <c r="A307" s="405"/>
      <c r="B307" s="402"/>
      <c r="C307" s="393"/>
      <c r="D307" s="414"/>
      <c r="E307" s="400"/>
      <c r="F307" s="415"/>
      <c r="G307" s="201"/>
      <c r="H307" s="201"/>
      <c r="I307" s="201"/>
      <c r="J307" s="440"/>
      <c r="K307" s="440"/>
      <c r="L307" s="440"/>
    </row>
    <row r="308" spans="1:12" ht="18" customHeight="1">
      <c r="A308" s="405"/>
      <c r="B308" s="392" t="s">
        <v>685</v>
      </c>
      <c r="C308" s="393"/>
      <c r="D308" s="441" t="s">
        <v>670</v>
      </c>
      <c r="E308" s="419" t="s">
        <v>670</v>
      </c>
      <c r="F308" s="391" t="s">
        <v>670</v>
      </c>
      <c r="G308" s="203"/>
      <c r="H308" s="201"/>
      <c r="I308" s="201"/>
      <c r="J308" s="440"/>
      <c r="K308" s="440"/>
      <c r="L308" s="440"/>
    </row>
    <row r="309" spans="1:12" ht="18.5" thickBot="1">
      <c r="A309" s="405"/>
      <c r="B309" s="394"/>
      <c r="C309" s="393"/>
      <c r="D309" s="441"/>
      <c r="E309" s="419"/>
      <c r="F309" s="391"/>
      <c r="G309" s="203"/>
      <c r="H309" s="201"/>
      <c r="I309" s="201"/>
      <c r="J309" s="440"/>
      <c r="K309" s="440"/>
      <c r="L309" s="440"/>
    </row>
    <row r="310" spans="1:12" ht="18" customHeight="1">
      <c r="A310" s="405"/>
      <c r="B310" s="402" t="s">
        <v>686</v>
      </c>
      <c r="C310" s="393"/>
      <c r="D310" s="409" t="s">
        <v>670</v>
      </c>
      <c r="E310" s="409" t="s">
        <v>670</v>
      </c>
      <c r="F310" s="411" t="s">
        <v>670</v>
      </c>
      <c r="G310" s="203"/>
      <c r="H310" s="201"/>
      <c r="I310" s="201"/>
      <c r="J310" s="440"/>
      <c r="K310" s="440"/>
      <c r="L310" s="440"/>
    </row>
    <row r="311" spans="1:12" ht="18.5" thickBot="1">
      <c r="A311" s="405"/>
      <c r="B311" s="402"/>
      <c r="C311" s="393"/>
      <c r="D311" s="410"/>
      <c r="E311" s="410"/>
      <c r="F311" s="412"/>
      <c r="G311" s="203"/>
      <c r="H311" s="201"/>
      <c r="I311" s="201"/>
      <c r="J311" s="440"/>
      <c r="K311" s="440"/>
      <c r="L311" s="440"/>
    </row>
    <row r="312" spans="1:12" ht="18" customHeight="1">
      <c r="A312" s="405"/>
      <c r="B312" s="392" t="s">
        <v>687</v>
      </c>
      <c r="C312" s="393"/>
      <c r="D312" s="441" t="s">
        <v>670</v>
      </c>
      <c r="E312" s="419" t="s">
        <v>670</v>
      </c>
      <c r="F312" s="391" t="s">
        <v>670</v>
      </c>
      <c r="G312" s="210"/>
      <c r="H312" s="201"/>
      <c r="I312" s="201"/>
      <c r="J312" s="440"/>
      <c r="K312" s="440"/>
      <c r="L312" s="440"/>
    </row>
    <row r="313" spans="1:12" ht="18.5" thickBot="1">
      <c r="A313" s="405"/>
      <c r="B313" s="394"/>
      <c r="C313" s="393"/>
      <c r="D313" s="441"/>
      <c r="E313" s="419"/>
      <c r="F313" s="391"/>
      <c r="G313" s="210"/>
      <c r="H313" s="201"/>
      <c r="I313" s="201"/>
      <c r="J313" s="440"/>
      <c r="K313" s="440"/>
      <c r="L313" s="440"/>
    </row>
    <row r="314" spans="1:12" ht="18" customHeight="1">
      <c r="A314" s="405"/>
      <c r="B314" s="402" t="s">
        <v>688</v>
      </c>
      <c r="C314" s="393"/>
      <c r="D314" s="407" t="s">
        <v>670</v>
      </c>
      <c r="E314" s="409" t="s">
        <v>670</v>
      </c>
      <c r="F314" s="411" t="s">
        <v>670</v>
      </c>
      <c r="G314" s="203"/>
      <c r="H314" s="201"/>
      <c r="I314" s="201"/>
      <c r="J314" s="440"/>
      <c r="K314" s="440"/>
      <c r="L314" s="440"/>
    </row>
    <row r="315" spans="1:12" ht="18.5" thickBot="1">
      <c r="A315" s="405"/>
      <c r="B315" s="402"/>
      <c r="C315" s="393"/>
      <c r="D315" s="408"/>
      <c r="E315" s="410"/>
      <c r="F315" s="412"/>
      <c r="G315" s="203"/>
      <c r="H315" s="201"/>
      <c r="I315" s="201"/>
      <c r="J315" s="440"/>
      <c r="K315" s="440"/>
      <c r="L315" s="440"/>
    </row>
    <row r="316" spans="1:12" ht="18" customHeight="1">
      <c r="A316" s="405"/>
      <c r="B316" s="392" t="s">
        <v>689</v>
      </c>
      <c r="C316" s="393"/>
      <c r="D316" s="413" t="s">
        <v>670</v>
      </c>
      <c r="E316" s="399" t="s">
        <v>670</v>
      </c>
      <c r="F316" s="390" t="s">
        <v>670</v>
      </c>
      <c r="G316" s="201"/>
      <c r="H316" s="201"/>
      <c r="I316" s="201"/>
      <c r="J316" s="440"/>
      <c r="K316" s="440"/>
      <c r="L316" s="440"/>
    </row>
    <row r="317" spans="1:12" ht="18.5" thickBot="1">
      <c r="A317" s="406"/>
      <c r="B317" s="394"/>
      <c r="C317" s="394"/>
      <c r="D317" s="414"/>
      <c r="E317" s="400"/>
      <c r="F317" s="415"/>
      <c r="G317" s="201"/>
      <c r="H317" s="201"/>
      <c r="I317" s="201"/>
      <c r="J317" s="440"/>
      <c r="K317" s="440"/>
      <c r="L317" s="440"/>
    </row>
    <row r="318" spans="1:12" ht="18" customHeight="1">
      <c r="A318" s="395" t="s">
        <v>671</v>
      </c>
      <c r="B318" s="392" t="s">
        <v>646</v>
      </c>
      <c r="C318" s="392" t="s">
        <v>681</v>
      </c>
      <c r="D318" s="398" t="s">
        <v>670</v>
      </c>
      <c r="E318" s="398" t="s">
        <v>670</v>
      </c>
      <c r="F318" s="398" t="s">
        <v>670</v>
      </c>
      <c r="G318" s="201"/>
      <c r="H318" s="443"/>
      <c r="I318" s="443"/>
      <c r="J318" s="440"/>
      <c r="K318" s="440"/>
      <c r="L318" s="440"/>
    </row>
    <row r="319" spans="1:12">
      <c r="A319" s="396"/>
      <c r="B319" s="393"/>
      <c r="C319" s="393"/>
      <c r="D319" s="399"/>
      <c r="E319" s="399"/>
      <c r="F319" s="399"/>
      <c r="G319" s="201"/>
      <c r="H319" s="443"/>
      <c r="I319" s="443"/>
      <c r="J319" s="442"/>
      <c r="K319" s="442"/>
      <c r="L319" s="442"/>
    </row>
    <row r="320" spans="1:12">
      <c r="A320" s="396"/>
      <c r="B320" s="254" t="s">
        <v>647</v>
      </c>
      <c r="C320" s="393"/>
      <c r="D320" s="399"/>
      <c r="E320" s="399"/>
      <c r="F320" s="399"/>
      <c r="G320" s="200"/>
      <c r="H320" s="444"/>
      <c r="I320" s="444"/>
      <c r="J320" s="207"/>
      <c r="K320" s="207"/>
      <c r="L320" s="207"/>
    </row>
    <row r="321" spans="1:12" ht="18" customHeight="1">
      <c r="A321" s="396"/>
      <c r="B321" s="393" t="s">
        <v>648</v>
      </c>
      <c r="C321" s="393"/>
      <c r="D321" s="399"/>
      <c r="E321" s="399"/>
      <c r="F321" s="399"/>
      <c r="G321" s="201"/>
      <c r="H321" s="444"/>
      <c r="I321" s="444"/>
      <c r="J321" s="440"/>
      <c r="K321" s="440"/>
      <c r="L321" s="440"/>
    </row>
    <row r="322" spans="1:12">
      <c r="A322" s="396"/>
      <c r="B322" s="393"/>
      <c r="C322" s="393"/>
      <c r="D322" s="399"/>
      <c r="E322" s="399"/>
      <c r="F322" s="399"/>
      <c r="G322" s="201"/>
      <c r="H322" s="444"/>
      <c r="I322" s="444"/>
      <c r="J322" s="442"/>
      <c r="K322" s="442"/>
      <c r="L322" s="442"/>
    </row>
    <row r="323" spans="1:12">
      <c r="A323" s="396"/>
      <c r="B323" s="393"/>
      <c r="C323" s="393"/>
      <c r="D323" s="399"/>
      <c r="E323" s="399"/>
      <c r="F323" s="399"/>
      <c r="G323" s="201"/>
      <c r="H323" s="444"/>
      <c r="I323" s="444"/>
      <c r="J323" s="442"/>
      <c r="K323" s="442"/>
      <c r="L323" s="442"/>
    </row>
    <row r="324" spans="1:12" ht="18" customHeight="1">
      <c r="A324" s="396"/>
      <c r="B324" s="393" t="s">
        <v>677</v>
      </c>
      <c r="C324" s="393"/>
      <c r="D324" s="399"/>
      <c r="E324" s="399"/>
      <c r="F324" s="399"/>
      <c r="G324" s="201"/>
      <c r="H324" s="444"/>
      <c r="I324" s="444"/>
      <c r="J324" s="442"/>
      <c r="K324" s="442"/>
      <c r="L324" s="442"/>
    </row>
    <row r="325" spans="1:12">
      <c r="A325" s="396"/>
      <c r="B325" s="393"/>
      <c r="C325" s="393"/>
      <c r="D325" s="399"/>
      <c r="E325" s="399"/>
      <c r="F325" s="399"/>
      <c r="G325" s="201"/>
      <c r="H325" s="444"/>
      <c r="I325" s="444"/>
      <c r="J325" s="442"/>
      <c r="K325" s="442"/>
      <c r="L325" s="442"/>
    </row>
    <row r="326" spans="1:12" ht="18" customHeight="1">
      <c r="A326" s="396"/>
      <c r="B326" s="454" t="s">
        <v>691</v>
      </c>
      <c r="C326" s="393"/>
      <c r="D326" s="399"/>
      <c r="E326" s="399"/>
      <c r="F326" s="399"/>
      <c r="G326" s="201"/>
      <c r="H326" s="444"/>
      <c r="I326" s="444"/>
      <c r="J326" s="442"/>
      <c r="K326" s="442"/>
      <c r="L326" s="442"/>
    </row>
    <row r="327" spans="1:12">
      <c r="A327" s="396"/>
      <c r="B327" s="454"/>
      <c r="C327" s="393"/>
      <c r="D327" s="399"/>
      <c r="E327" s="399"/>
      <c r="F327" s="399"/>
      <c r="G327" s="201"/>
      <c r="H327" s="444"/>
      <c r="I327" s="444"/>
      <c r="J327" s="442"/>
      <c r="K327" s="442"/>
      <c r="L327" s="442"/>
    </row>
    <row r="328" spans="1:12">
      <c r="A328" s="396"/>
      <c r="B328" s="454"/>
      <c r="C328" s="393"/>
      <c r="D328" s="399"/>
      <c r="E328" s="399"/>
      <c r="F328" s="399"/>
      <c r="G328" s="201"/>
      <c r="H328" s="444"/>
      <c r="I328" s="444"/>
      <c r="J328" s="442"/>
      <c r="K328" s="442"/>
      <c r="L328" s="442"/>
    </row>
    <row r="329" spans="1:12" ht="18" customHeight="1">
      <c r="A329" s="396"/>
      <c r="B329" s="454" t="s">
        <v>678</v>
      </c>
      <c r="C329" s="393"/>
      <c r="D329" s="399"/>
      <c r="E329" s="399"/>
      <c r="F329" s="399"/>
      <c r="G329" s="201"/>
      <c r="H329" s="444"/>
      <c r="I329" s="444"/>
      <c r="J329" s="440"/>
      <c r="K329" s="440"/>
      <c r="L329" s="440"/>
    </row>
    <row r="330" spans="1:12">
      <c r="A330" s="396"/>
      <c r="B330" s="454"/>
      <c r="C330" s="393"/>
      <c r="D330" s="399"/>
      <c r="E330" s="399"/>
      <c r="F330" s="399"/>
      <c r="G330" s="201"/>
      <c r="H330" s="444"/>
      <c r="I330" s="444"/>
      <c r="J330" s="442"/>
      <c r="K330" s="442"/>
      <c r="L330" s="442"/>
    </row>
    <row r="331" spans="1:12">
      <c r="A331" s="396"/>
      <c r="B331" s="454"/>
      <c r="C331" s="393"/>
      <c r="D331" s="399"/>
      <c r="E331" s="399"/>
      <c r="F331" s="399"/>
      <c r="G331" s="201"/>
      <c r="H331" s="444"/>
      <c r="I331" s="444"/>
      <c r="J331" s="442"/>
      <c r="K331" s="442"/>
      <c r="L331" s="442"/>
    </row>
    <row r="332" spans="1:12" ht="18" customHeight="1">
      <c r="A332" s="396"/>
      <c r="B332" s="454" t="s">
        <v>649</v>
      </c>
      <c r="C332" s="393"/>
      <c r="D332" s="399"/>
      <c r="E332" s="399"/>
      <c r="F332" s="399"/>
      <c r="G332" s="201"/>
      <c r="H332" s="444"/>
      <c r="I332" s="444"/>
      <c r="J332" s="440"/>
      <c r="K332" s="440"/>
      <c r="L332" s="440"/>
    </row>
    <row r="333" spans="1:12">
      <c r="A333" s="396"/>
      <c r="B333" s="454"/>
      <c r="C333" s="393"/>
      <c r="D333" s="399"/>
      <c r="E333" s="399"/>
      <c r="F333" s="399"/>
      <c r="G333" s="201"/>
      <c r="H333" s="444"/>
      <c r="I333" s="444"/>
      <c r="J333" s="442"/>
      <c r="K333" s="442"/>
      <c r="L333" s="442"/>
    </row>
    <row r="334" spans="1:12">
      <c r="A334" s="396"/>
      <c r="B334" s="454"/>
      <c r="C334" s="393"/>
      <c r="D334" s="399"/>
      <c r="E334" s="399"/>
      <c r="F334" s="399"/>
      <c r="G334" s="201"/>
      <c r="H334" s="444"/>
      <c r="I334" s="444"/>
      <c r="J334" s="208"/>
      <c r="K334" s="208"/>
      <c r="L334" s="208"/>
    </row>
    <row r="335" spans="1:12" ht="18" customHeight="1">
      <c r="A335" s="396"/>
      <c r="B335" s="454" t="s">
        <v>679</v>
      </c>
      <c r="C335" s="393"/>
      <c r="D335" s="399"/>
      <c r="E335" s="399"/>
      <c r="F335" s="399"/>
      <c r="G335" s="201"/>
      <c r="H335" s="444"/>
      <c r="I335" s="444"/>
      <c r="J335" s="440"/>
      <c r="K335" s="440"/>
      <c r="L335" s="440"/>
    </row>
    <row r="336" spans="1:12">
      <c r="A336" s="396"/>
      <c r="B336" s="454"/>
      <c r="C336" s="393"/>
      <c r="D336" s="399"/>
      <c r="E336" s="399"/>
      <c r="F336" s="399"/>
      <c r="G336" s="201"/>
      <c r="H336" s="444"/>
      <c r="I336" s="444"/>
      <c r="J336" s="442"/>
      <c r="K336" s="442"/>
      <c r="L336" s="442"/>
    </row>
    <row r="337" spans="1:12" ht="18" customHeight="1">
      <c r="A337" s="396"/>
      <c r="B337" s="454" t="s">
        <v>650</v>
      </c>
      <c r="C337" s="393"/>
      <c r="D337" s="399"/>
      <c r="E337" s="399"/>
      <c r="F337" s="399"/>
      <c r="G337" s="201"/>
      <c r="H337" s="444"/>
      <c r="I337" s="444"/>
      <c r="J337" s="440"/>
      <c r="K337" s="440"/>
      <c r="L337" s="440"/>
    </row>
    <row r="338" spans="1:12">
      <c r="A338" s="396"/>
      <c r="B338" s="454"/>
      <c r="C338" s="393"/>
      <c r="D338" s="399"/>
      <c r="E338" s="399"/>
      <c r="F338" s="399"/>
      <c r="G338" s="201"/>
      <c r="H338" s="444"/>
      <c r="I338" s="444"/>
      <c r="J338" s="442"/>
      <c r="K338" s="442"/>
      <c r="L338" s="442"/>
    </row>
    <row r="339" spans="1:12" ht="18" customHeight="1">
      <c r="A339" s="396"/>
      <c r="B339" s="454" t="s">
        <v>680</v>
      </c>
      <c r="C339" s="393"/>
      <c r="D339" s="399"/>
      <c r="E339" s="399"/>
      <c r="F339" s="399"/>
      <c r="G339" s="201"/>
      <c r="H339" s="444"/>
      <c r="I339" s="444"/>
      <c r="J339" s="440"/>
      <c r="K339" s="440"/>
      <c r="L339" s="440"/>
    </row>
    <row r="340" spans="1:12">
      <c r="A340" s="396"/>
      <c r="B340" s="454"/>
      <c r="C340" s="393"/>
      <c r="D340" s="399"/>
      <c r="E340" s="399"/>
      <c r="F340" s="399"/>
      <c r="G340" s="201"/>
      <c r="H340" s="444"/>
      <c r="I340" s="444"/>
      <c r="J340" s="442"/>
      <c r="K340" s="442"/>
      <c r="L340" s="442"/>
    </row>
    <row r="341" spans="1:12">
      <c r="A341" s="396"/>
      <c r="B341" s="253" t="s">
        <v>651</v>
      </c>
      <c r="C341" s="393"/>
      <c r="D341" s="399"/>
      <c r="E341" s="399"/>
      <c r="F341" s="399"/>
      <c r="G341" s="201"/>
      <c r="H341" s="444"/>
      <c r="I341" s="444"/>
      <c r="J341" s="440"/>
      <c r="K341" s="440"/>
      <c r="L341" s="440"/>
    </row>
    <row r="342" spans="1:12" ht="18" customHeight="1">
      <c r="A342" s="396"/>
      <c r="B342" s="393" t="s">
        <v>652</v>
      </c>
      <c r="C342" s="393"/>
      <c r="D342" s="399"/>
      <c r="E342" s="399"/>
      <c r="F342" s="399"/>
      <c r="G342" s="201"/>
      <c r="H342" s="444"/>
      <c r="I342" s="444"/>
      <c r="J342" s="442"/>
      <c r="K342" s="442"/>
      <c r="L342" s="442"/>
    </row>
    <row r="343" spans="1:12">
      <c r="A343" s="396"/>
      <c r="B343" s="393"/>
      <c r="C343" s="393"/>
      <c r="D343" s="399"/>
      <c r="E343" s="399"/>
      <c r="F343" s="399"/>
      <c r="G343" s="201"/>
      <c r="H343" s="444"/>
      <c r="I343" s="444"/>
      <c r="J343" s="442"/>
      <c r="K343" s="442"/>
      <c r="L343" s="442"/>
    </row>
    <row r="344" spans="1:12">
      <c r="A344" s="396"/>
      <c r="B344" s="393"/>
      <c r="C344" s="393"/>
      <c r="D344" s="399"/>
      <c r="E344" s="399"/>
      <c r="F344" s="399"/>
      <c r="G344" s="201"/>
      <c r="H344" s="444"/>
      <c r="I344" s="444"/>
      <c r="J344" s="442"/>
      <c r="K344" s="442"/>
      <c r="L344" s="442"/>
    </row>
    <row r="345" spans="1:12">
      <c r="A345" s="396"/>
      <c r="B345" s="393"/>
      <c r="C345" s="393"/>
      <c r="D345" s="399"/>
      <c r="E345" s="399"/>
      <c r="F345" s="399"/>
      <c r="G345" s="201"/>
      <c r="H345" s="444"/>
      <c r="I345" s="444"/>
      <c r="J345" s="442"/>
      <c r="K345" s="442"/>
      <c r="L345" s="442"/>
    </row>
    <row r="346" spans="1:12">
      <c r="A346" s="396"/>
      <c r="B346" s="393"/>
      <c r="C346" s="393"/>
      <c r="D346" s="399"/>
      <c r="E346" s="399"/>
      <c r="F346" s="399"/>
      <c r="G346" s="201"/>
      <c r="H346" s="444"/>
      <c r="I346" s="444"/>
      <c r="J346" s="442"/>
      <c r="K346" s="442"/>
      <c r="L346" s="442"/>
    </row>
    <row r="347" spans="1:12">
      <c r="A347" s="396"/>
      <c r="B347" s="393"/>
      <c r="C347" s="393"/>
      <c r="D347" s="399"/>
      <c r="E347" s="399"/>
      <c r="F347" s="399"/>
      <c r="G347" s="201"/>
      <c r="H347" s="444"/>
      <c r="I347" s="444"/>
      <c r="J347" s="442"/>
      <c r="K347" s="442"/>
      <c r="L347" s="442"/>
    </row>
    <row r="348" spans="1:12" ht="25" customHeight="1" thickBot="1">
      <c r="A348" s="397"/>
      <c r="B348" s="394"/>
      <c r="C348" s="394"/>
      <c r="D348" s="400"/>
      <c r="E348" s="400"/>
      <c r="F348" s="400"/>
      <c r="G348" s="200"/>
      <c r="H348" s="209"/>
      <c r="I348" s="209"/>
      <c r="J348" s="208"/>
      <c r="K348" s="208"/>
      <c r="L348" s="208"/>
    </row>
    <row r="349" spans="1:12" ht="18" customHeight="1">
      <c r="A349" s="445" t="s">
        <v>671</v>
      </c>
      <c r="B349" s="392" t="s">
        <v>653</v>
      </c>
      <c r="C349" s="401" t="s">
        <v>682</v>
      </c>
      <c r="D349" s="398" t="s">
        <v>670</v>
      </c>
      <c r="E349" s="398" t="s">
        <v>670</v>
      </c>
      <c r="F349" s="398" t="s">
        <v>670</v>
      </c>
      <c r="G349" s="201"/>
      <c r="H349" s="443"/>
      <c r="I349" s="443"/>
      <c r="J349" s="440"/>
      <c r="K349" s="440"/>
      <c r="L349" s="440"/>
    </row>
    <row r="350" spans="1:12">
      <c r="A350" s="446"/>
      <c r="B350" s="393"/>
      <c r="C350" s="402"/>
      <c r="D350" s="399"/>
      <c r="E350" s="399"/>
      <c r="F350" s="399"/>
      <c r="G350" s="201"/>
      <c r="H350" s="443"/>
      <c r="I350" s="443"/>
      <c r="J350" s="442"/>
      <c r="K350" s="442"/>
      <c r="L350" s="442"/>
    </row>
    <row r="351" spans="1:12" ht="18" customHeight="1">
      <c r="A351" s="446"/>
      <c r="B351" s="454" t="s">
        <v>654</v>
      </c>
      <c r="C351" s="402"/>
      <c r="D351" s="399"/>
      <c r="E351" s="399"/>
      <c r="F351" s="399"/>
      <c r="G351" s="200"/>
      <c r="H351" s="444"/>
      <c r="I351" s="444"/>
      <c r="J351" s="440"/>
      <c r="K351" s="440"/>
      <c r="L351" s="440"/>
    </row>
    <row r="352" spans="1:12">
      <c r="A352" s="446"/>
      <c r="B352" s="454"/>
      <c r="C352" s="402"/>
      <c r="D352" s="399"/>
      <c r="E352" s="399"/>
      <c r="F352" s="399"/>
      <c r="G352" s="200"/>
      <c r="H352" s="444"/>
      <c r="I352" s="444"/>
      <c r="J352" s="442"/>
      <c r="K352" s="442"/>
      <c r="L352" s="442"/>
    </row>
    <row r="353" spans="1:12" ht="18" customHeight="1">
      <c r="A353" s="446"/>
      <c r="B353" s="393" t="s">
        <v>683</v>
      </c>
      <c r="C353" s="402"/>
      <c r="D353" s="399"/>
      <c r="E353" s="399"/>
      <c r="F353" s="399"/>
      <c r="G353" s="201"/>
      <c r="H353" s="444"/>
      <c r="I353" s="444"/>
      <c r="J353" s="440"/>
      <c r="K353" s="440"/>
      <c r="L353" s="440"/>
    </row>
    <row r="354" spans="1:12">
      <c r="A354" s="446"/>
      <c r="B354" s="393"/>
      <c r="C354" s="402"/>
      <c r="D354" s="399"/>
      <c r="E354" s="399"/>
      <c r="F354" s="399"/>
      <c r="G354" s="201"/>
      <c r="H354" s="444"/>
      <c r="I354" s="444"/>
      <c r="J354" s="442"/>
      <c r="K354" s="442"/>
      <c r="L354" s="442"/>
    </row>
    <row r="355" spans="1:12" ht="18.5" thickBot="1">
      <c r="A355" s="446"/>
      <c r="B355" s="394"/>
      <c r="C355" s="403"/>
      <c r="D355" s="400"/>
      <c r="E355" s="400"/>
      <c r="F355" s="400"/>
      <c r="G355" s="201"/>
      <c r="H355" s="444"/>
      <c r="I355" s="444"/>
      <c r="J355" s="442"/>
      <c r="K355" s="442"/>
      <c r="L355" s="442"/>
    </row>
    <row r="356" spans="1:12">
      <c r="A356" s="447"/>
      <c r="B356" s="257" t="s">
        <v>655</v>
      </c>
      <c r="C356" s="392" t="s">
        <v>682</v>
      </c>
      <c r="D356" s="451" t="s">
        <v>670</v>
      </c>
      <c r="E356" s="398" t="s">
        <v>670</v>
      </c>
      <c r="F356" s="417" t="s">
        <v>670</v>
      </c>
      <c r="G356" s="201"/>
      <c r="H356" s="449"/>
      <c r="I356" s="450"/>
      <c r="J356" s="440"/>
      <c r="K356" s="440"/>
      <c r="L356" s="440"/>
    </row>
    <row r="357" spans="1:12">
      <c r="A357" s="447"/>
      <c r="B357" s="257" t="s">
        <v>647</v>
      </c>
      <c r="C357" s="393"/>
      <c r="D357" s="422"/>
      <c r="E357" s="399"/>
      <c r="F357" s="390"/>
      <c r="G357" s="201"/>
      <c r="H357" s="450"/>
      <c r="I357" s="450"/>
      <c r="J357" s="442"/>
      <c r="K357" s="442"/>
      <c r="L357" s="442"/>
    </row>
    <row r="358" spans="1:12">
      <c r="A358" s="447"/>
      <c r="B358" s="257" t="s">
        <v>656</v>
      </c>
      <c r="C358" s="393"/>
      <c r="D358" s="422"/>
      <c r="E358" s="399"/>
      <c r="F358" s="390"/>
      <c r="G358" s="201"/>
      <c r="H358" s="444"/>
      <c r="I358" s="444"/>
      <c r="J358" s="442"/>
      <c r="K358" s="442"/>
      <c r="L358" s="442"/>
    </row>
    <row r="359" spans="1:12" ht="18" customHeight="1">
      <c r="A359" s="447"/>
      <c r="B359" s="257" t="s">
        <v>657</v>
      </c>
      <c r="C359" s="393"/>
      <c r="D359" s="422"/>
      <c r="E359" s="399"/>
      <c r="F359" s="390"/>
      <c r="G359" s="201"/>
      <c r="H359" s="444"/>
      <c r="I359" s="444"/>
      <c r="J359" s="442"/>
      <c r="K359" s="442"/>
      <c r="L359" s="442"/>
    </row>
    <row r="360" spans="1:12">
      <c r="A360" s="447"/>
      <c r="B360" s="257" t="s">
        <v>658</v>
      </c>
      <c r="C360" s="393"/>
      <c r="D360" s="422"/>
      <c r="E360" s="399"/>
      <c r="F360" s="390"/>
      <c r="G360" s="201"/>
      <c r="H360" s="444"/>
      <c r="I360" s="444"/>
      <c r="J360" s="442"/>
      <c r="K360" s="442"/>
      <c r="L360" s="442"/>
    </row>
    <row r="361" spans="1:12" ht="18.5" thickBot="1">
      <c r="A361" s="447"/>
      <c r="B361" s="258" t="s">
        <v>659</v>
      </c>
      <c r="C361" s="394"/>
      <c r="D361" s="452"/>
      <c r="E361" s="400"/>
      <c r="F361" s="415"/>
      <c r="G361" s="201"/>
      <c r="H361" s="444"/>
      <c r="I361" s="444"/>
      <c r="J361" s="442"/>
      <c r="K361" s="442"/>
      <c r="L361" s="442"/>
    </row>
    <row r="362" spans="1:12">
      <c r="A362" s="447"/>
      <c r="B362" s="255" t="s">
        <v>660</v>
      </c>
      <c r="C362" s="393" t="s">
        <v>682</v>
      </c>
      <c r="D362" s="422" t="s">
        <v>670</v>
      </c>
      <c r="E362" s="399" t="s">
        <v>670</v>
      </c>
      <c r="F362" s="390" t="s">
        <v>670</v>
      </c>
      <c r="G362" s="201"/>
      <c r="H362" s="449"/>
      <c r="I362" s="450"/>
      <c r="J362" s="440"/>
      <c r="K362" s="440"/>
      <c r="L362" s="440"/>
    </row>
    <row r="363" spans="1:12" ht="18.5" thickBot="1">
      <c r="A363" s="447"/>
      <c r="B363" s="255" t="s">
        <v>661</v>
      </c>
      <c r="C363" s="393"/>
      <c r="D363" s="422"/>
      <c r="E363" s="399"/>
      <c r="F363" s="390"/>
      <c r="G363" s="201"/>
      <c r="H363" s="450"/>
      <c r="I363" s="450"/>
      <c r="J363" s="442"/>
      <c r="K363" s="442"/>
      <c r="L363" s="442"/>
    </row>
    <row r="364" spans="1:12">
      <c r="A364" s="447"/>
      <c r="B364" s="256" t="s">
        <v>662</v>
      </c>
      <c r="C364" s="392" t="s">
        <v>682</v>
      </c>
      <c r="D364" s="451" t="s">
        <v>670</v>
      </c>
      <c r="E364" s="398" t="s">
        <v>670</v>
      </c>
      <c r="F364" s="417" t="s">
        <v>670</v>
      </c>
      <c r="G364" s="201"/>
      <c r="H364" s="449"/>
      <c r="I364" s="450"/>
      <c r="J364" s="440"/>
      <c r="K364" s="440"/>
      <c r="L364" s="440"/>
    </row>
    <row r="365" spans="1:12" ht="18" customHeight="1">
      <c r="A365" s="447"/>
      <c r="B365" s="257" t="s">
        <v>663</v>
      </c>
      <c r="C365" s="393"/>
      <c r="D365" s="422"/>
      <c r="E365" s="399"/>
      <c r="F365" s="390"/>
      <c r="G365" s="201"/>
      <c r="H365" s="450"/>
      <c r="I365" s="450"/>
      <c r="J365" s="442"/>
      <c r="K365" s="442"/>
      <c r="L365" s="442"/>
    </row>
    <row r="366" spans="1:12">
      <c r="A366" s="447"/>
      <c r="B366" s="257" t="s">
        <v>664</v>
      </c>
      <c r="C366" s="393"/>
      <c r="D366" s="422"/>
      <c r="E366" s="399"/>
      <c r="F366" s="390"/>
      <c r="G366" s="201"/>
      <c r="H366" s="453"/>
      <c r="I366" s="453"/>
      <c r="J366" s="442"/>
      <c r="K366" s="442"/>
      <c r="L366" s="442"/>
    </row>
    <row r="367" spans="1:12" ht="18" customHeight="1" thickBot="1">
      <c r="A367" s="447"/>
      <c r="B367" s="258" t="s">
        <v>665</v>
      </c>
      <c r="C367" s="394"/>
      <c r="D367" s="452"/>
      <c r="E367" s="400"/>
      <c r="F367" s="415"/>
      <c r="G367" s="201"/>
      <c r="H367" s="453"/>
      <c r="I367" s="453"/>
      <c r="J367" s="442"/>
      <c r="K367" s="442"/>
      <c r="L367" s="442"/>
    </row>
    <row r="368" spans="1:12">
      <c r="A368" s="447"/>
      <c r="B368" s="255" t="s">
        <v>666</v>
      </c>
      <c r="C368" s="393" t="s">
        <v>682</v>
      </c>
      <c r="D368" s="422" t="s">
        <v>670</v>
      </c>
      <c r="E368" s="399" t="s">
        <v>670</v>
      </c>
      <c r="F368" s="390" t="s">
        <v>670</v>
      </c>
      <c r="G368" s="201"/>
      <c r="H368" s="449"/>
      <c r="I368" s="450"/>
      <c r="J368" s="440"/>
      <c r="K368" s="440"/>
      <c r="L368" s="440"/>
    </row>
    <row r="369" spans="1:12" ht="18" customHeight="1">
      <c r="A369" s="447"/>
      <c r="B369" s="455" t="s">
        <v>667</v>
      </c>
      <c r="C369" s="393"/>
      <c r="D369" s="422"/>
      <c r="E369" s="399"/>
      <c r="F369" s="390"/>
      <c r="G369" s="201"/>
      <c r="H369" s="450"/>
      <c r="I369" s="450"/>
      <c r="J369" s="442"/>
      <c r="K369" s="442"/>
      <c r="L369" s="442"/>
    </row>
    <row r="370" spans="1:12" ht="18.5" thickBot="1">
      <c r="A370" s="447"/>
      <c r="B370" s="455"/>
      <c r="C370" s="393"/>
      <c r="D370" s="422"/>
      <c r="E370" s="399"/>
      <c r="F370" s="390"/>
      <c r="G370" s="201"/>
      <c r="H370" s="453"/>
      <c r="I370" s="453"/>
      <c r="J370" s="442"/>
      <c r="K370" s="442"/>
      <c r="L370" s="442"/>
    </row>
    <row r="371" spans="1:12">
      <c r="A371" s="447"/>
      <c r="B371" s="256" t="s">
        <v>668</v>
      </c>
      <c r="C371" s="392" t="s">
        <v>682</v>
      </c>
      <c r="D371" s="451" t="s">
        <v>670</v>
      </c>
      <c r="E371" s="398" t="s">
        <v>670</v>
      </c>
      <c r="F371" s="417" t="s">
        <v>670</v>
      </c>
      <c r="G371" s="201"/>
      <c r="H371" s="449"/>
      <c r="I371" s="450"/>
      <c r="J371" s="440"/>
      <c r="K371" s="440"/>
      <c r="L371" s="440"/>
    </row>
    <row r="372" spans="1:12" ht="18" customHeight="1">
      <c r="A372" s="447"/>
      <c r="B372" s="456" t="s">
        <v>669</v>
      </c>
      <c r="C372" s="393"/>
      <c r="D372" s="422"/>
      <c r="E372" s="399"/>
      <c r="F372" s="390"/>
      <c r="G372" s="201"/>
      <c r="H372" s="450"/>
      <c r="I372" s="450"/>
      <c r="J372" s="442"/>
      <c r="K372" s="442"/>
      <c r="L372" s="442"/>
    </row>
    <row r="373" spans="1:12" ht="18.5" thickBot="1">
      <c r="A373" s="448"/>
      <c r="B373" s="457"/>
      <c r="C373" s="394"/>
      <c r="D373" s="452"/>
      <c r="E373" s="400"/>
      <c r="F373" s="415"/>
      <c r="G373" s="201"/>
      <c r="H373" s="444"/>
      <c r="I373" s="444"/>
      <c r="J373" s="442"/>
      <c r="K373" s="442"/>
      <c r="L373" s="442"/>
    </row>
    <row r="374" spans="1:12">
      <c r="G374" s="206"/>
    </row>
    <row r="375" spans="1:12">
      <c r="G375" s="206"/>
    </row>
  </sheetData>
  <autoFilter ref="A3:F285" xr:uid="{00000000-0009-0000-0000-000000000000}"/>
  <mergeCells count="445">
    <mergeCell ref="D368:D370"/>
    <mergeCell ref="E368:E370"/>
    <mergeCell ref="F368:F370"/>
    <mergeCell ref="D371:D373"/>
    <mergeCell ref="E371:E373"/>
    <mergeCell ref="F371:F373"/>
    <mergeCell ref="B349:B350"/>
    <mergeCell ref="B351:B352"/>
    <mergeCell ref="B353:B355"/>
    <mergeCell ref="B369:B370"/>
    <mergeCell ref="B372:B373"/>
    <mergeCell ref="B339:B340"/>
    <mergeCell ref="B342:B348"/>
    <mergeCell ref="L332:L333"/>
    <mergeCell ref="J335:J336"/>
    <mergeCell ref="B286:B291"/>
    <mergeCell ref="B292:B293"/>
    <mergeCell ref="B294:B295"/>
    <mergeCell ref="B296:B297"/>
    <mergeCell ref="B298:B299"/>
    <mergeCell ref="B300:B305"/>
    <mergeCell ref="B306:B307"/>
    <mergeCell ref="B308:B309"/>
    <mergeCell ref="B310:B311"/>
    <mergeCell ref="B326:B328"/>
    <mergeCell ref="B329:B331"/>
    <mergeCell ref="B332:B334"/>
    <mergeCell ref="B335:B336"/>
    <mergeCell ref="H368:I370"/>
    <mergeCell ref="J368:J370"/>
    <mergeCell ref="K368:K370"/>
    <mergeCell ref="L368:L370"/>
    <mergeCell ref="H371:I373"/>
    <mergeCell ref="J371:J373"/>
    <mergeCell ref="K371:K373"/>
    <mergeCell ref="L371:L373"/>
    <mergeCell ref="H362:I363"/>
    <mergeCell ref="J362:J363"/>
    <mergeCell ref="K362:K363"/>
    <mergeCell ref="L362:L363"/>
    <mergeCell ref="H364:I367"/>
    <mergeCell ref="J364:J367"/>
    <mergeCell ref="K364:K367"/>
    <mergeCell ref="L364:L367"/>
    <mergeCell ref="A349:A373"/>
    <mergeCell ref="H349:I355"/>
    <mergeCell ref="J349:J350"/>
    <mergeCell ref="K349:K350"/>
    <mergeCell ref="L349:L350"/>
    <mergeCell ref="J351:J352"/>
    <mergeCell ref="K351:K352"/>
    <mergeCell ref="L351:L352"/>
    <mergeCell ref="J353:J355"/>
    <mergeCell ref="K353:K355"/>
    <mergeCell ref="L353:L355"/>
    <mergeCell ref="H356:I361"/>
    <mergeCell ref="J356:J361"/>
    <mergeCell ref="K356:K361"/>
    <mergeCell ref="L356:L361"/>
    <mergeCell ref="D356:D361"/>
    <mergeCell ref="E356:E361"/>
    <mergeCell ref="F356:F361"/>
    <mergeCell ref="D362:D363"/>
    <mergeCell ref="E362:E363"/>
    <mergeCell ref="F362:F363"/>
    <mergeCell ref="D364:D367"/>
    <mergeCell ref="E364:E367"/>
    <mergeCell ref="F364:F367"/>
    <mergeCell ref="B337:B338"/>
    <mergeCell ref="J286:J291"/>
    <mergeCell ref="K286:K291"/>
    <mergeCell ref="L286:L291"/>
    <mergeCell ref="J292:J293"/>
    <mergeCell ref="K292:K293"/>
    <mergeCell ref="L292:L293"/>
    <mergeCell ref="K310:K311"/>
    <mergeCell ref="L310:L311"/>
    <mergeCell ref="J312:J313"/>
    <mergeCell ref="K312:K313"/>
    <mergeCell ref="L312:L313"/>
    <mergeCell ref="J314:J315"/>
    <mergeCell ref="K314:K315"/>
    <mergeCell ref="L314:L315"/>
    <mergeCell ref="J316:J317"/>
    <mergeCell ref="K316:K317"/>
    <mergeCell ref="L316:L317"/>
    <mergeCell ref="B312:B313"/>
    <mergeCell ref="B316:B317"/>
    <mergeCell ref="B318:B319"/>
    <mergeCell ref="B321:B323"/>
    <mergeCell ref="B324:B325"/>
    <mergeCell ref="J339:J340"/>
    <mergeCell ref="K339:K340"/>
    <mergeCell ref="L339:L340"/>
    <mergeCell ref="H318:I347"/>
    <mergeCell ref="J318:J319"/>
    <mergeCell ref="K318:K319"/>
    <mergeCell ref="L318:L319"/>
    <mergeCell ref="J321:J328"/>
    <mergeCell ref="K321:K328"/>
    <mergeCell ref="L321:L328"/>
    <mergeCell ref="J329:J331"/>
    <mergeCell ref="K329:K331"/>
    <mergeCell ref="L329:L331"/>
    <mergeCell ref="J332:J333"/>
    <mergeCell ref="K332:K333"/>
    <mergeCell ref="J341:J347"/>
    <mergeCell ref="K341:K347"/>
    <mergeCell ref="L341:L347"/>
    <mergeCell ref="K335:K336"/>
    <mergeCell ref="L335:L336"/>
    <mergeCell ref="J337:J338"/>
    <mergeCell ref="K337:K338"/>
    <mergeCell ref="L337:L338"/>
    <mergeCell ref="B314:B315"/>
    <mergeCell ref="J300:J305"/>
    <mergeCell ref="K300:K305"/>
    <mergeCell ref="L300:L305"/>
    <mergeCell ref="J306:J307"/>
    <mergeCell ref="K306:K307"/>
    <mergeCell ref="L306:L307"/>
    <mergeCell ref="J308:J309"/>
    <mergeCell ref="K308:K309"/>
    <mergeCell ref="L308:L309"/>
    <mergeCell ref="F300:F305"/>
    <mergeCell ref="D306:D307"/>
    <mergeCell ref="E306:E307"/>
    <mergeCell ref="F306:F307"/>
    <mergeCell ref="D308:D309"/>
    <mergeCell ref="E308:E309"/>
    <mergeCell ref="F308:F309"/>
    <mergeCell ref="D310:D311"/>
    <mergeCell ref="E310:E311"/>
    <mergeCell ref="F310:F311"/>
    <mergeCell ref="D312:D313"/>
    <mergeCell ref="E312:E313"/>
    <mergeCell ref="J310:J311"/>
    <mergeCell ref="C300:C317"/>
    <mergeCell ref="J294:J295"/>
    <mergeCell ref="K294:K295"/>
    <mergeCell ref="L294:L295"/>
    <mergeCell ref="J296:J297"/>
    <mergeCell ref="K296:K297"/>
    <mergeCell ref="L296:L297"/>
    <mergeCell ref="J298:J299"/>
    <mergeCell ref="K298:K299"/>
    <mergeCell ref="L298:L299"/>
    <mergeCell ref="A1:F1"/>
    <mergeCell ref="A2:A3"/>
    <mergeCell ref="B2:B3"/>
    <mergeCell ref="C2:C3"/>
    <mergeCell ref="E2:E3"/>
    <mergeCell ref="F2:F3"/>
    <mergeCell ref="A14:A30"/>
    <mergeCell ref="A31:A32"/>
    <mergeCell ref="D31:D32"/>
    <mergeCell ref="E31:E32"/>
    <mergeCell ref="F31:F32"/>
    <mergeCell ref="A33:A39"/>
    <mergeCell ref="A4:A8"/>
    <mergeCell ref="C4:C5"/>
    <mergeCell ref="D4:D5"/>
    <mergeCell ref="E4:E5"/>
    <mergeCell ref="F4:F5"/>
    <mergeCell ref="A9:A13"/>
    <mergeCell ref="D57:D58"/>
    <mergeCell ref="E57:E58"/>
    <mergeCell ref="F57:F58"/>
    <mergeCell ref="C60:C61"/>
    <mergeCell ref="D60:D61"/>
    <mergeCell ref="E60:E61"/>
    <mergeCell ref="F60:F61"/>
    <mergeCell ref="A40:A41"/>
    <mergeCell ref="A53:A62"/>
    <mergeCell ref="D53:D54"/>
    <mergeCell ref="E53:E54"/>
    <mergeCell ref="F53:F54"/>
    <mergeCell ref="C55:C56"/>
    <mergeCell ref="D55:D56"/>
    <mergeCell ref="E55:E56"/>
    <mergeCell ref="F55:F56"/>
    <mergeCell ref="C57:C58"/>
    <mergeCell ref="A74:A83"/>
    <mergeCell ref="C74:C75"/>
    <mergeCell ref="D74:D75"/>
    <mergeCell ref="E74:E75"/>
    <mergeCell ref="F74:F75"/>
    <mergeCell ref="C76:C77"/>
    <mergeCell ref="D68:D69"/>
    <mergeCell ref="E68:E69"/>
    <mergeCell ref="F68:F69"/>
    <mergeCell ref="C70:C71"/>
    <mergeCell ref="D70:D71"/>
    <mergeCell ref="E70:E71"/>
    <mergeCell ref="F70:F71"/>
    <mergeCell ref="A63:A73"/>
    <mergeCell ref="C63:C64"/>
    <mergeCell ref="D63:D64"/>
    <mergeCell ref="E63:E64"/>
    <mergeCell ref="F63:F64"/>
    <mergeCell ref="C65:C66"/>
    <mergeCell ref="D65:D66"/>
    <mergeCell ref="E65:E66"/>
    <mergeCell ref="F65:F66"/>
    <mergeCell ref="C68:C69"/>
    <mergeCell ref="D76:D77"/>
    <mergeCell ref="E76:E77"/>
    <mergeCell ref="F76:F77"/>
    <mergeCell ref="C79:C80"/>
    <mergeCell ref="D79:D80"/>
    <mergeCell ref="E79:E80"/>
    <mergeCell ref="F79:F80"/>
    <mergeCell ref="C72:C73"/>
    <mergeCell ref="D72:D73"/>
    <mergeCell ref="E72:E73"/>
    <mergeCell ref="F72:F73"/>
    <mergeCell ref="C88:C89"/>
    <mergeCell ref="D88:D89"/>
    <mergeCell ref="E88:E89"/>
    <mergeCell ref="F88:F89"/>
    <mergeCell ref="C90:C91"/>
    <mergeCell ref="D90:D91"/>
    <mergeCell ref="E90:E91"/>
    <mergeCell ref="F90:F91"/>
    <mergeCell ref="A84:A95"/>
    <mergeCell ref="B84:B85"/>
    <mergeCell ref="C84:C85"/>
    <mergeCell ref="D84:D85"/>
    <mergeCell ref="E84:E85"/>
    <mergeCell ref="F84:F85"/>
    <mergeCell ref="B86:B87"/>
    <mergeCell ref="D86:D87"/>
    <mergeCell ref="E86:E87"/>
    <mergeCell ref="F86:F87"/>
    <mergeCell ref="C93:C95"/>
    <mergeCell ref="D93:D95"/>
    <mergeCell ref="E93:E95"/>
    <mergeCell ref="F93:F95"/>
    <mergeCell ref="A96:A105"/>
    <mergeCell ref="C104:C105"/>
    <mergeCell ref="D104:D105"/>
    <mergeCell ref="E104:E105"/>
    <mergeCell ref="F104:F105"/>
    <mergeCell ref="D117:D118"/>
    <mergeCell ref="E117:E118"/>
    <mergeCell ref="F117:F118"/>
    <mergeCell ref="C119:C120"/>
    <mergeCell ref="D119:D120"/>
    <mergeCell ref="E119:E120"/>
    <mergeCell ref="F119:F120"/>
    <mergeCell ref="A106:A120"/>
    <mergeCell ref="C111:C112"/>
    <mergeCell ref="D111:D112"/>
    <mergeCell ref="E111:E112"/>
    <mergeCell ref="F111:F112"/>
    <mergeCell ref="C113:C116"/>
    <mergeCell ref="D113:D116"/>
    <mergeCell ref="E113:E116"/>
    <mergeCell ref="F113:F116"/>
    <mergeCell ref="C117:C118"/>
    <mergeCell ref="A121:A137"/>
    <mergeCell ref="C123:C133"/>
    <mergeCell ref="D123:D133"/>
    <mergeCell ref="E123:E133"/>
    <mergeCell ref="F123:F133"/>
    <mergeCell ref="C134:C135"/>
    <mergeCell ref="D134:D135"/>
    <mergeCell ref="E134:E135"/>
    <mergeCell ref="F134:F135"/>
    <mergeCell ref="A138:A141"/>
    <mergeCell ref="C140:C141"/>
    <mergeCell ref="D140:D141"/>
    <mergeCell ref="E140:E141"/>
    <mergeCell ref="F140:F141"/>
    <mergeCell ref="C144:C145"/>
    <mergeCell ref="D144:D145"/>
    <mergeCell ref="E144:E145"/>
    <mergeCell ref="F144:F145"/>
    <mergeCell ref="C159:C160"/>
    <mergeCell ref="D159:D160"/>
    <mergeCell ref="E159:E160"/>
    <mergeCell ref="F159:F160"/>
    <mergeCell ref="C161:C162"/>
    <mergeCell ref="D161:D162"/>
    <mergeCell ref="E161:E162"/>
    <mergeCell ref="F161:F162"/>
    <mergeCell ref="A149:A154"/>
    <mergeCell ref="C151:C152"/>
    <mergeCell ref="C155:C156"/>
    <mergeCell ref="D155:D156"/>
    <mergeCell ref="E155:E156"/>
    <mergeCell ref="F155:F156"/>
    <mergeCell ref="C172:C173"/>
    <mergeCell ref="D172:D173"/>
    <mergeCell ref="E172:E173"/>
    <mergeCell ref="F172:F173"/>
    <mergeCell ref="C175:C176"/>
    <mergeCell ref="D175:D176"/>
    <mergeCell ref="E175:E176"/>
    <mergeCell ref="F175:F176"/>
    <mergeCell ref="A163:A168"/>
    <mergeCell ref="C163:C164"/>
    <mergeCell ref="D163:D165"/>
    <mergeCell ref="E163:E165"/>
    <mergeCell ref="F163:F165"/>
    <mergeCell ref="B166:B167"/>
    <mergeCell ref="C166:C167"/>
    <mergeCell ref="D166:D167"/>
    <mergeCell ref="E166:E167"/>
    <mergeCell ref="F166:F167"/>
    <mergeCell ref="A177:A184"/>
    <mergeCell ref="C180:C181"/>
    <mergeCell ref="D180:D181"/>
    <mergeCell ref="E180:E181"/>
    <mergeCell ref="F180:F181"/>
    <mergeCell ref="C186:C187"/>
    <mergeCell ref="D186:D187"/>
    <mergeCell ref="E186:E187"/>
    <mergeCell ref="F186:F187"/>
    <mergeCell ref="B188:B191"/>
    <mergeCell ref="C188:C191"/>
    <mergeCell ref="D188:D191"/>
    <mergeCell ref="E188:E191"/>
    <mergeCell ref="F188:F191"/>
    <mergeCell ref="A192:A200"/>
    <mergeCell ref="C192:C193"/>
    <mergeCell ref="D192:D193"/>
    <mergeCell ref="E192:E193"/>
    <mergeCell ref="F192:F193"/>
    <mergeCell ref="C194:C200"/>
    <mergeCell ref="D194:D200"/>
    <mergeCell ref="E194:E200"/>
    <mergeCell ref="F194:F200"/>
    <mergeCell ref="A201:A204"/>
    <mergeCell ref="D201:D202"/>
    <mergeCell ref="E201:E202"/>
    <mergeCell ref="F201:F202"/>
    <mergeCell ref="B203:B204"/>
    <mergeCell ref="D203:D204"/>
    <mergeCell ref="E203:E204"/>
    <mergeCell ref="F203:F204"/>
    <mergeCell ref="A205:A211"/>
    <mergeCell ref="D205:D206"/>
    <mergeCell ref="E205:E206"/>
    <mergeCell ref="F205:F206"/>
    <mergeCell ref="D207:D210"/>
    <mergeCell ref="E207:E210"/>
    <mergeCell ref="F207:F210"/>
    <mergeCell ref="A223:A233"/>
    <mergeCell ref="C223:C226"/>
    <mergeCell ref="D223:D226"/>
    <mergeCell ref="E223:E226"/>
    <mergeCell ref="F223:F226"/>
    <mergeCell ref="C227:C229"/>
    <mergeCell ref="D227:D229"/>
    <mergeCell ref="E227:E229"/>
    <mergeCell ref="A212:A222"/>
    <mergeCell ref="C212:C214"/>
    <mergeCell ref="C215:C216"/>
    <mergeCell ref="C217:C218"/>
    <mergeCell ref="C220:C222"/>
    <mergeCell ref="D220:D221"/>
    <mergeCell ref="F227:F229"/>
    <mergeCell ref="C230:C231"/>
    <mergeCell ref="D230:D231"/>
    <mergeCell ref="E230:E231"/>
    <mergeCell ref="F230:F231"/>
    <mergeCell ref="D232:D233"/>
    <mergeCell ref="E232:E233"/>
    <mergeCell ref="F232:F233"/>
    <mergeCell ref="E220:E221"/>
    <mergeCell ref="F220:F221"/>
    <mergeCell ref="D249:D254"/>
    <mergeCell ref="E249:E254"/>
    <mergeCell ref="F249:F254"/>
    <mergeCell ref="D255:D257"/>
    <mergeCell ref="E255:E257"/>
    <mergeCell ref="F255:F257"/>
    <mergeCell ref="A234:A257"/>
    <mergeCell ref="C234:C243"/>
    <mergeCell ref="D234:D243"/>
    <mergeCell ref="E234:E243"/>
    <mergeCell ref="F234:F243"/>
    <mergeCell ref="C244:C248"/>
    <mergeCell ref="D244:D248"/>
    <mergeCell ref="E244:E248"/>
    <mergeCell ref="F244:F248"/>
    <mergeCell ref="C249:C254"/>
    <mergeCell ref="A258:A281"/>
    <mergeCell ref="C274:C275"/>
    <mergeCell ref="D274:D275"/>
    <mergeCell ref="E274:E275"/>
    <mergeCell ref="F274:F275"/>
    <mergeCell ref="C278:C279"/>
    <mergeCell ref="D278:D279"/>
    <mergeCell ref="E278:E279"/>
    <mergeCell ref="F278:F279"/>
    <mergeCell ref="D296:D297"/>
    <mergeCell ref="E296:E297"/>
    <mergeCell ref="F296:F297"/>
    <mergeCell ref="D298:D299"/>
    <mergeCell ref="E298:E299"/>
    <mergeCell ref="F298:F299"/>
    <mergeCell ref="D300:D305"/>
    <mergeCell ref="E300:E305"/>
    <mergeCell ref="C282:C283"/>
    <mergeCell ref="D282:D283"/>
    <mergeCell ref="E282:E283"/>
    <mergeCell ref="F282:F283"/>
    <mergeCell ref="C284:C285"/>
    <mergeCell ref="D284:D285"/>
    <mergeCell ref="E284:E285"/>
    <mergeCell ref="F284:F285"/>
    <mergeCell ref="D286:D291"/>
    <mergeCell ref="E286:E291"/>
    <mergeCell ref="F286:F291"/>
    <mergeCell ref="D292:D293"/>
    <mergeCell ref="E292:E293"/>
    <mergeCell ref="F292:F293"/>
    <mergeCell ref="D294:D295"/>
    <mergeCell ref="E294:E295"/>
    <mergeCell ref="F294:F295"/>
    <mergeCell ref="F312:F313"/>
    <mergeCell ref="C371:C373"/>
    <mergeCell ref="C368:C370"/>
    <mergeCell ref="C356:C361"/>
    <mergeCell ref="C362:C363"/>
    <mergeCell ref="C364:C367"/>
    <mergeCell ref="A318:A348"/>
    <mergeCell ref="C318:C348"/>
    <mergeCell ref="D318:D348"/>
    <mergeCell ref="E318:E348"/>
    <mergeCell ref="F318:F348"/>
    <mergeCell ref="C349:C355"/>
    <mergeCell ref="D349:D355"/>
    <mergeCell ref="E349:E355"/>
    <mergeCell ref="F349:F355"/>
    <mergeCell ref="A282:A317"/>
    <mergeCell ref="D314:D315"/>
    <mergeCell ref="E314:E315"/>
    <mergeCell ref="F314:F315"/>
    <mergeCell ref="D316:D317"/>
    <mergeCell ref="E316:E317"/>
    <mergeCell ref="F316:F317"/>
    <mergeCell ref="C286:C299"/>
  </mergeCells>
  <phoneticPr fontId="2"/>
  <printOptions horizontalCentered="1"/>
  <pageMargins left="0.55118110236220474" right="0.55118110236220474" top="0.59055118110236227" bottom="0.59055118110236227" header="0.51181102362204722" footer="0.31496062992125984"/>
  <pageSetup paperSize="9" scale="81" orientation="portrait" r:id="rId1"/>
  <headerFooter>
    <oddFooter>&amp;C&amp;P/&amp;N</oddFooter>
  </headerFooter>
  <rowBreaks count="22" manualBreakCount="22">
    <brk id="13" max="5" man="1"/>
    <brk id="30" max="16383" man="1"/>
    <brk id="41" max="16383" man="1"/>
    <brk id="52" max="16383" man="1"/>
    <brk id="62" max="16383" man="1"/>
    <brk id="73" max="16383" man="1"/>
    <brk id="83" max="16383" man="1"/>
    <brk id="95" max="5" man="1"/>
    <brk id="105" max="16383" man="1"/>
    <brk id="120" max="16383" man="1"/>
    <brk id="137" max="16383" man="1"/>
    <brk id="148" max="16383" man="1"/>
    <brk id="162" max="16383" man="1"/>
    <brk id="176" max="16383" man="1"/>
    <brk id="191" max="16383" man="1"/>
    <brk id="211" max="16383" man="1"/>
    <brk id="222" max="16383" man="1"/>
    <brk id="233" max="16383" man="1"/>
    <brk id="257" max="16383" man="1"/>
    <brk id="281" max="16383" man="1"/>
    <brk id="317" max="5" man="1"/>
    <brk id="348"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20</vt:i4>
      </vt:variant>
    </vt:vector>
  </HeadingPairs>
  <TitlesOfParts>
    <vt:vector size="28" baseType="lpstr">
      <vt:lpstr>名簿兼勤務表 (夜間対応型訪問介護)</vt:lpstr>
      <vt:lpstr>【記載例】夜間対応型訪問介護</vt:lpstr>
      <vt:lpstr>【記載例】シフト記号表（勤務時間帯）</vt:lpstr>
      <vt:lpstr>夜間対応型訪問介護</vt:lpstr>
      <vt:lpstr>シフト記号表</vt:lpstr>
      <vt:lpstr>記入方法</vt:lpstr>
      <vt:lpstr>プルダウン・リスト</vt:lpstr>
      <vt:lpstr>自己点検票</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【記載例】夜間対応型訪問介護!Print_Area</vt:lpstr>
      <vt:lpstr>シフト記号表!Print_Area</vt:lpstr>
      <vt:lpstr>記入方法!Print_Area</vt:lpstr>
      <vt:lpstr>自己点検票!Print_Area</vt:lpstr>
      <vt:lpstr>'名簿兼勤務表 (夜間対応型訪問介護)'!Print_Area</vt:lpstr>
      <vt:lpstr>夜間対応型訪問介護!Print_Area</vt:lpstr>
      <vt:lpstr>【記載例】夜間対応型訪問介護!Print_Titles</vt:lpstr>
      <vt:lpstr>自己点検票!Print_Titles</vt:lpstr>
      <vt:lpstr>夜間対応型訪問介護!Print_Titles</vt:lpstr>
      <vt:lpstr>オペレーター</vt:lpstr>
      <vt:lpstr>シフト記号表</vt:lpstr>
      <vt:lpstr>管理者</vt:lpstr>
      <vt:lpstr>職種</vt:lpstr>
      <vt:lpstr>訪問介護員</vt:lpstr>
      <vt:lpstr>面接相談員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吉本 駿介</cp:lastModifiedBy>
  <cp:lastPrinted>2026-08-21T05:42:17Z</cp:lastPrinted>
  <dcterms:created xsi:type="dcterms:W3CDTF">2020-01-28T01:12:50Z</dcterms:created>
  <dcterms:modified xsi:type="dcterms:W3CDTF">2026-08-21T05:42:26Z</dcterms:modified>
</cp:coreProperties>
</file>