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tha08v\fs04_Redirect01\APP\Win2012R2\06848524\Downloads\"/>
    </mc:Choice>
  </mc:AlternateContent>
  <bookViews>
    <workbookView xWindow="30525" yWindow="15" windowWidth="25830" windowHeight="146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<sst xmlns="http://schemas.openxmlformats.org/spreadsheetml/2006/main" count="6838" uniqueCount="2428">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</sst>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2"/>
              <a:chOff x="4479758" y="4496303"/>
              <a:chExt cx="301792" cy="78002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86"/>
              <a:chOff x="4549825" y="5456600"/>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55"/>
              <a:chOff x="5763126" y="8931962"/>
              <a:chExt cx="301792" cy="49476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69"/>
              <a:chOff x="4549825" y="6438946"/>
              <a:chExt cx="308371" cy="77926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87" y="8154125"/>
              <a:ext cx="220584" cy="694605"/>
              <a:chOff x="5767563" y="8168757"/>
              <a:chExt cx="217629"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7"/>
              <a:ext cx="200248" cy="744720"/>
              <a:chOff x="4539019" y="8166112"/>
              <a:chExt cx="208607" cy="749742"/>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91"/>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8"/>
              <a:chOff x="4479758" y="4496292"/>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88"/>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9"/>
              <a:ext cx="304800" cy="371505"/>
              <a:chOff x="5763126" y="8931944"/>
              <a:chExt cx="301792" cy="494814"/>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23"/>
              <a:ext cx="220588" cy="694586"/>
              <a:chOff x="5767479" y="8168799"/>
              <a:chExt cx="217622" cy="79249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6" y="8168799"/>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120" y="816604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60" y="816604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20" y="864075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898" y="730523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8"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3" y="777551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3"/>
              <a:chExt cx="308371" cy="779293"/>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8"/>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6"/>
              <a:ext cx="304800" cy="714372"/>
              <a:chOff x="4479758" y="4496303"/>
              <a:chExt cx="301792" cy="78002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86"/>
              <a:chOff x="4549825" y="5456600"/>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55"/>
              <a:chOff x="5763126" y="8931962"/>
              <a:chExt cx="301792" cy="49476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69"/>
              <a:chOff x="4549825" y="6438946"/>
              <a:chExt cx="308371" cy="77926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87" y="8154125"/>
              <a:ext cx="220584" cy="694605"/>
              <a:chOff x="5767563" y="8168757"/>
              <a:chExt cx="217629"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7"/>
              <a:ext cx="200248" cy="744720"/>
              <a:chOff x="4539019" y="8166112"/>
              <a:chExt cx="208607" cy="749742"/>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1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2"/>
              <a:chOff x="4479758" y="4496303"/>
              <a:chExt cx="301792" cy="78002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86"/>
              <a:chOff x="4549825" y="5456600"/>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55"/>
              <a:chOff x="5763126" y="8931962"/>
              <a:chExt cx="301792" cy="49476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69"/>
              <a:chOff x="4549825" y="6438946"/>
              <a:chExt cx="308371" cy="77926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87" y="8154125"/>
              <a:ext cx="220584" cy="694605"/>
              <a:chOff x="5767563" y="8168757"/>
              <a:chExt cx="217629"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7"/>
              <a:ext cx="200248" cy="744720"/>
              <a:chOff x="4539019" y="8166112"/>
              <a:chExt cx="208607" cy="749742"/>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1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2"/>
              <a:chOff x="4479758" y="4496303"/>
              <a:chExt cx="301792" cy="78002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86"/>
              <a:chOff x="4549825" y="5456600"/>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55"/>
              <a:chOff x="5763126" y="8931962"/>
              <a:chExt cx="301792" cy="49476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69"/>
              <a:chOff x="4549825" y="6438946"/>
              <a:chExt cx="308371" cy="77926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87" y="8154125"/>
              <a:ext cx="220584" cy="694605"/>
              <a:chOff x="5767563" y="8168757"/>
              <a:chExt cx="217629"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7"/>
              <a:ext cx="200248" cy="744720"/>
              <a:chOff x="4539019" y="8166112"/>
              <a:chExt cx="208607" cy="749742"/>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1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2"/>
              <a:chOff x="4479758" y="4496303"/>
              <a:chExt cx="301792" cy="78002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86"/>
              <a:chOff x="4549825" y="5456600"/>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55"/>
              <a:chOff x="5763126" y="8931962"/>
              <a:chExt cx="301792" cy="49476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69"/>
              <a:chOff x="4549825" y="6438946"/>
              <a:chExt cx="308371" cy="77926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87" y="8154125"/>
              <a:ext cx="220584" cy="694605"/>
              <a:chOff x="5767563" y="8168757"/>
              <a:chExt cx="217629"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7"/>
              <a:ext cx="200248" cy="744720"/>
              <a:chOff x="4539019" y="8166112"/>
              <a:chExt cx="208607" cy="749742"/>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1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2"/>
              <a:chOff x="4479758" y="4496303"/>
              <a:chExt cx="301792" cy="78002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86"/>
              <a:chOff x="4549825" y="5456600"/>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55"/>
              <a:chOff x="5763126" y="8931962"/>
              <a:chExt cx="301792" cy="49476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69"/>
              <a:chOff x="4549825" y="6438946"/>
              <a:chExt cx="308371" cy="77926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87" y="8154125"/>
              <a:ext cx="220584" cy="694605"/>
              <a:chOff x="5767563" y="8168757"/>
              <a:chExt cx="217629"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7"/>
              <a:ext cx="200248" cy="744720"/>
              <a:chOff x="4539019" y="8166112"/>
              <a:chExt cx="208607" cy="749742"/>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1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2"/>
              <a:chOff x="4479758" y="4496303"/>
              <a:chExt cx="301792" cy="78002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86"/>
              <a:chOff x="4549825" y="5456600"/>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55"/>
              <a:chOff x="5763126" y="8931962"/>
              <a:chExt cx="301792" cy="49476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69"/>
              <a:chOff x="4549825" y="6438946"/>
              <a:chExt cx="308371" cy="77926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87" y="8154125"/>
              <a:ext cx="220584" cy="694605"/>
              <a:chOff x="5767563" y="8168757"/>
              <a:chExt cx="217629"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7"/>
              <a:ext cx="200248" cy="744720"/>
              <a:chOff x="4539019" y="8166112"/>
              <a:chExt cx="208607" cy="749742"/>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1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2"/>
              <a:chOff x="4479758" y="4496303"/>
              <a:chExt cx="301792" cy="78002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86"/>
              <a:chOff x="4549825" y="5456600"/>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55"/>
              <a:chOff x="5763126" y="8931962"/>
              <a:chExt cx="301792" cy="49476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69"/>
              <a:chOff x="4549825" y="6438946"/>
              <a:chExt cx="308371" cy="77926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87" y="8154125"/>
              <a:ext cx="220584" cy="694605"/>
              <a:chOff x="5767563" y="8168757"/>
              <a:chExt cx="217629"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7"/>
              <a:ext cx="200248" cy="744720"/>
              <a:chOff x="4539019" y="8166112"/>
              <a:chExt cx="208607" cy="749742"/>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3" Type="http://schemas.openxmlformats.org/officeDocument/2006/relationships/vmlDrawing" Target="../drawings/vmlDrawing10.v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 Type="http://schemas.openxmlformats.org/officeDocument/2006/relationships/drawing" Target="../drawings/drawing10.xml" />
  <Relationship Id="rId16" Type="http://schemas.openxmlformats.org/officeDocument/2006/relationships/ctrlProp" Target="../ctrlProps/ctrlProp466.xml" />
  <Relationship Id="rId20" Type="http://schemas.openxmlformats.org/officeDocument/2006/relationships/ctrlProp" Target="../ctrlProps/ctrlProp470.xml" />
  <Relationship Id="rId29" Type="http://schemas.openxmlformats.org/officeDocument/2006/relationships/ctrlProp" Target="../ctrlProps/ctrlProp479.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3" Type="http://schemas.openxmlformats.org/officeDocument/2006/relationships/vmlDrawing" Target="../drawings/vmlDrawing11.v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 Type="http://schemas.openxmlformats.org/officeDocument/2006/relationships/drawing" Target="../drawings/drawing11.xml" />
  <Relationship Id="rId16" Type="http://schemas.openxmlformats.org/officeDocument/2006/relationships/ctrlProp" Target="../ctrlProps/ctrlProp515.xml" />
  <Relationship Id="rId20" Type="http://schemas.openxmlformats.org/officeDocument/2006/relationships/ctrlProp" Target="../ctrlProps/ctrlProp519.xml" />
  <Relationship Id="rId29" Type="http://schemas.openxmlformats.org/officeDocument/2006/relationships/ctrlProp" Target="../ctrlProps/ctrlProp528.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3" Type="http://schemas.openxmlformats.org/officeDocument/2006/relationships/vmlDrawing" Target="../drawings/vmlDrawing2.v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 Type="http://schemas.openxmlformats.org/officeDocument/2006/relationships/drawing" Target="../drawings/drawing2.xml" />
  <Relationship Id="rId16" Type="http://schemas.openxmlformats.org/officeDocument/2006/relationships/ctrlProp" Target="../ctrlProps/ctrlProp74.xml" />
  <Relationship Id="rId20" Type="http://schemas.openxmlformats.org/officeDocument/2006/relationships/ctrlProp" Target="../ctrlProps/ctrlProp78.xml" />
  <Relationship Id="rId29" Type="http://schemas.openxmlformats.org/officeDocument/2006/relationships/ctrlProp" Target="../ctrlProps/ctrlProp87.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3" Type="http://schemas.openxmlformats.org/officeDocument/2006/relationships/vmlDrawing" Target="../drawings/vmlDrawing3.v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 Type="http://schemas.openxmlformats.org/officeDocument/2006/relationships/drawing" Target="../drawings/drawing3.xml" />
  <Relationship Id="rId16" Type="http://schemas.openxmlformats.org/officeDocument/2006/relationships/ctrlProp" Target="../ctrlProps/ctrlProp123.xml" />
  <Relationship Id="rId20" Type="http://schemas.openxmlformats.org/officeDocument/2006/relationships/ctrlProp" Target="../ctrlProps/ctrlProp127.xml" />
  <Relationship Id="rId29" Type="http://schemas.openxmlformats.org/officeDocument/2006/relationships/ctrlProp" Target="../ctrlProps/ctrlProp136.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3" Type="http://schemas.openxmlformats.org/officeDocument/2006/relationships/vmlDrawing" Target="../drawings/vmlDrawing4.v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 Type="http://schemas.openxmlformats.org/officeDocument/2006/relationships/drawing" Target="../drawings/drawing4.xml" />
  <Relationship Id="rId16" Type="http://schemas.openxmlformats.org/officeDocument/2006/relationships/ctrlProp" Target="../ctrlProps/ctrlProp172.xml" />
  <Relationship Id="rId20" Type="http://schemas.openxmlformats.org/officeDocument/2006/relationships/ctrlProp" Target="../ctrlProps/ctrlProp176.xml" />
  <Relationship Id="rId29" Type="http://schemas.openxmlformats.org/officeDocument/2006/relationships/ctrlProp" Target="../ctrlProps/ctrlProp185.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3" Type="http://schemas.openxmlformats.org/officeDocument/2006/relationships/vmlDrawing" Target="../drawings/vmlDrawing5.v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 Type="http://schemas.openxmlformats.org/officeDocument/2006/relationships/drawing" Target="../drawings/drawing5.xml" />
  <Relationship Id="rId16" Type="http://schemas.openxmlformats.org/officeDocument/2006/relationships/ctrlProp" Target="../ctrlProps/ctrlProp221.xml" />
  <Relationship Id="rId20" Type="http://schemas.openxmlformats.org/officeDocument/2006/relationships/ctrlProp" Target="../ctrlProps/ctrlProp225.xml" />
  <Relationship Id="rId29" Type="http://schemas.openxmlformats.org/officeDocument/2006/relationships/ctrlProp" Target="../ctrlProps/ctrlProp234.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3" Type="http://schemas.openxmlformats.org/officeDocument/2006/relationships/vmlDrawing" Target="../drawings/vmlDrawing6.v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 Type="http://schemas.openxmlformats.org/officeDocument/2006/relationships/drawing" Target="../drawings/drawing6.xml" />
  <Relationship Id="rId16" Type="http://schemas.openxmlformats.org/officeDocument/2006/relationships/ctrlProp" Target="../ctrlProps/ctrlProp270.xml" />
  <Relationship Id="rId20" Type="http://schemas.openxmlformats.org/officeDocument/2006/relationships/ctrlProp" Target="../ctrlProps/ctrlProp274.xml" />
  <Relationship Id="rId29" Type="http://schemas.openxmlformats.org/officeDocument/2006/relationships/ctrlProp" Target="../ctrlProps/ctrlProp283.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3" Type="http://schemas.openxmlformats.org/officeDocument/2006/relationships/vmlDrawing" Target="../drawings/vmlDrawing7.v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 Type="http://schemas.openxmlformats.org/officeDocument/2006/relationships/drawing" Target="../drawings/drawing7.xml" />
  <Relationship Id="rId16" Type="http://schemas.openxmlformats.org/officeDocument/2006/relationships/ctrlProp" Target="../ctrlProps/ctrlProp319.xml" />
  <Relationship Id="rId20" Type="http://schemas.openxmlformats.org/officeDocument/2006/relationships/ctrlProp" Target="../ctrlProps/ctrlProp323.xml" />
  <Relationship Id="rId29" Type="http://schemas.openxmlformats.org/officeDocument/2006/relationships/ctrlProp" Target="../ctrlProps/ctrlProp332.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3" Type="http://schemas.openxmlformats.org/officeDocument/2006/relationships/vmlDrawing" Target="../drawings/vmlDrawing8.v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 Type="http://schemas.openxmlformats.org/officeDocument/2006/relationships/drawing" Target="../drawings/drawing8.xml" />
  <Relationship Id="rId16" Type="http://schemas.openxmlformats.org/officeDocument/2006/relationships/ctrlProp" Target="../ctrlProps/ctrlProp368.xml" />
  <Relationship Id="rId20" Type="http://schemas.openxmlformats.org/officeDocument/2006/relationships/ctrlProp" Target="../ctrlProps/ctrlProp372.xml" />
  <Relationship Id="rId29" Type="http://schemas.openxmlformats.org/officeDocument/2006/relationships/ctrlProp" Target="../ctrlProps/ctrlProp381.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3" Type="http://schemas.openxmlformats.org/officeDocument/2006/relationships/vmlDrawing" Target="../drawings/vmlDrawing9.v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 Type="http://schemas.openxmlformats.org/officeDocument/2006/relationships/drawing" Target="../drawings/drawing9.xml" />
  <Relationship Id="rId16" Type="http://schemas.openxmlformats.org/officeDocument/2006/relationships/ctrlProp" Target="../ctrlProps/ctrlProp417.xml" />
  <Relationship Id="rId20" Type="http://schemas.openxmlformats.org/officeDocument/2006/relationships/ctrlProp" Target="../ctrlProps/ctrlProp421.xml" />
  <Relationship Id="rId29" Type="http://schemas.openxmlformats.org/officeDocument/2006/relationships/ctrlProp" Target="../ctrlProps/ctrlProp430.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541" t="s">
        <v>25</v>
      </c>
      <c r="AA1" s="541"/>
      <c r="AB1" s="541"/>
      <c r="AC1" s="541"/>
      <c r="AD1" s="542"/>
      <c r="AE1" s="542"/>
      <c r="AF1" s="542"/>
      <c r="AG1" s="542"/>
      <c r="AH1" s="542"/>
      <c r="AI1" s="542"/>
      <c r="AJ1" s="542"/>
      <c r="AK1" s="542"/>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43" t="s">
        <v>26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44" t="s">
        <v>21</v>
      </c>
      <c r="C6" s="545"/>
      <c r="D6" s="545"/>
      <c r="E6" s="545"/>
      <c r="F6" s="545"/>
      <c r="G6" s="546"/>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8"/>
      <c r="AL6" s="236"/>
    </row>
    <row r="7" spans="1:39" s="237" customFormat="1" ht="25.5" customHeight="1">
      <c r="A7" s="236"/>
      <c r="B7" s="549" t="s">
        <v>20</v>
      </c>
      <c r="C7" s="550"/>
      <c r="D7" s="550"/>
      <c r="E7" s="550"/>
      <c r="F7" s="550"/>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3"/>
      <c r="AL7" s="236"/>
    </row>
    <row r="8" spans="1:39" s="237" customFormat="1" ht="12.75" customHeight="1">
      <c r="A8" s="236"/>
      <c r="B8" s="578" t="s">
        <v>2081</v>
      </c>
      <c r="C8" s="579"/>
      <c r="D8" s="579"/>
      <c r="E8" s="579"/>
      <c r="F8" s="579"/>
      <c r="G8" s="580"/>
      <c r="H8" s="238" t="s">
        <v>2287</v>
      </c>
      <c r="I8" s="975"/>
      <c r="J8" s="975"/>
      <c r="K8" s="239" t="s">
        <v>2289</v>
      </c>
      <c r="L8" s="975"/>
      <c r="M8" s="976"/>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63"/>
      <c r="C9" s="564"/>
      <c r="D9" s="564"/>
      <c r="E9" s="564"/>
      <c r="F9" s="564"/>
      <c r="G9" s="565"/>
      <c r="H9" s="581"/>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236"/>
    </row>
    <row r="10" spans="1:39" s="237" customFormat="1" ht="16.5" customHeight="1">
      <c r="A10" s="236"/>
      <c r="B10" s="563"/>
      <c r="C10" s="564"/>
      <c r="D10" s="564"/>
      <c r="E10" s="564"/>
      <c r="F10" s="564"/>
      <c r="G10" s="565"/>
      <c r="H10" s="584"/>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236"/>
    </row>
    <row r="11" spans="1:39" s="237" customFormat="1" ht="13.5" customHeight="1">
      <c r="A11" s="236"/>
      <c r="B11" s="585" t="s">
        <v>21</v>
      </c>
      <c r="C11" s="586"/>
      <c r="D11" s="586"/>
      <c r="E11" s="586"/>
      <c r="F11" s="586"/>
      <c r="G11" s="58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c r="AL11" s="236"/>
    </row>
    <row r="12" spans="1:39" s="237" customFormat="1" ht="22.5" customHeight="1">
      <c r="A12" s="236"/>
      <c r="B12" s="563" t="s">
        <v>2082</v>
      </c>
      <c r="C12" s="564"/>
      <c r="D12" s="564"/>
      <c r="E12" s="564"/>
      <c r="F12" s="564"/>
      <c r="G12" s="565"/>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236"/>
    </row>
    <row r="13" spans="1:39" s="237" customFormat="1" ht="18.75" customHeight="1">
      <c r="A13" s="236"/>
      <c r="B13" s="568" t="s">
        <v>2083</v>
      </c>
      <c r="C13" s="568"/>
      <c r="D13" s="568"/>
      <c r="E13" s="568"/>
      <c r="F13" s="568"/>
      <c r="G13" s="568"/>
      <c r="H13" s="569" t="s">
        <v>24</v>
      </c>
      <c r="I13" s="568"/>
      <c r="J13" s="568"/>
      <c r="K13" s="568"/>
      <c r="L13" s="570"/>
      <c r="M13" s="571"/>
      <c r="N13" s="571"/>
      <c r="O13" s="571"/>
      <c r="P13" s="571"/>
      <c r="Q13" s="571"/>
      <c r="R13" s="571"/>
      <c r="S13" s="571"/>
      <c r="T13" s="571"/>
      <c r="U13" s="572"/>
      <c r="V13" s="573" t="s">
        <v>2288</v>
      </c>
      <c r="W13" s="574"/>
      <c r="X13" s="574"/>
      <c r="Y13" s="569"/>
      <c r="Z13" s="575"/>
      <c r="AA13" s="576"/>
      <c r="AB13" s="576"/>
      <c r="AC13" s="576"/>
      <c r="AD13" s="576"/>
      <c r="AE13" s="576"/>
      <c r="AF13" s="576"/>
      <c r="AG13" s="576"/>
      <c r="AH13" s="576"/>
      <c r="AI13" s="576"/>
      <c r="AJ13" s="576"/>
      <c r="AK13" s="577"/>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88" t="s">
        <v>31</v>
      </c>
      <c r="C17" s="589"/>
      <c r="D17" s="589"/>
      <c r="E17" s="589"/>
      <c r="F17" s="589"/>
      <c r="G17" s="589"/>
      <c r="H17" s="589"/>
      <c r="I17" s="589"/>
      <c r="J17" s="589"/>
      <c r="K17" s="589"/>
      <c r="L17" s="589"/>
      <c r="M17" s="589"/>
      <c r="N17" s="589"/>
      <c r="O17" s="589"/>
      <c r="P17" s="589"/>
      <c r="Q17" s="589"/>
      <c r="R17" s="589"/>
      <c r="S17" s="589"/>
      <c r="T17" s="589"/>
      <c r="U17" s="589"/>
      <c r="V17" s="589"/>
      <c r="W17" s="591"/>
      <c r="X17" s="143"/>
      <c r="Y17" s="143"/>
      <c r="Z17" s="143"/>
      <c r="AA17" s="143"/>
      <c r="AB17" s="143"/>
      <c r="AC17" s="143"/>
      <c r="AD17" s="143"/>
      <c r="AE17" s="143"/>
      <c r="AF17" s="143"/>
      <c r="AG17" s="143"/>
      <c r="AH17" s="143"/>
      <c r="AI17" s="143"/>
      <c r="AJ17" s="143"/>
      <c r="AK17" s="143"/>
      <c r="AL17" s="227"/>
    </row>
    <row r="18" spans="1:55" ht="26.25" customHeight="1">
      <c r="A18" s="227"/>
      <c r="B18" s="247" t="s">
        <v>33</v>
      </c>
      <c r="C18" s="980" t="s">
        <v>34</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92" t="s">
        <v>36</v>
      </c>
      <c r="E19" s="592"/>
      <c r="F19" s="592"/>
      <c r="G19" s="592"/>
      <c r="H19" s="592"/>
      <c r="I19" s="592"/>
      <c r="J19" s="592"/>
      <c r="K19" s="592"/>
      <c r="L19" s="592"/>
      <c r="M19" s="592"/>
      <c r="N19" s="592"/>
      <c r="O19" s="592"/>
      <c r="P19" s="593"/>
      <c r="Q19" s="981">
        <f>SUM('別紙様式6-2 事業所個票１:事業所個票10'!BI51)</f>
        <v>0</v>
      </c>
      <c r="R19" s="982"/>
      <c r="S19" s="982"/>
      <c r="T19" s="982"/>
      <c r="U19" s="982"/>
      <c r="V19" s="983"/>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92" t="s">
        <v>38</v>
      </c>
      <c r="F20" s="592"/>
      <c r="G20" s="592"/>
      <c r="H20" s="592"/>
      <c r="I20" s="592"/>
      <c r="J20" s="592"/>
      <c r="K20" s="592"/>
      <c r="L20" s="592"/>
      <c r="M20" s="592"/>
      <c r="N20" s="592"/>
      <c r="O20" s="592"/>
      <c r="P20" s="985"/>
      <c r="Q20" s="599"/>
      <c r="R20" s="600"/>
      <c r="S20" s="600"/>
      <c r="T20" s="600"/>
      <c r="U20" s="600"/>
      <c r="V20" s="601"/>
      <c r="W20" s="254" t="s">
        <v>32</v>
      </c>
      <c r="X20" s="143" t="s">
        <v>39</v>
      </c>
      <c r="Y20" s="255" t="str">
        <f>IF(Q20&gt;Q19,"×","")</f>
        <v/>
      </c>
      <c r="Z20" s="227"/>
      <c r="AA20" s="227"/>
      <c r="AB20" s="227"/>
      <c r="AC20" s="227"/>
      <c r="AD20" s="227"/>
      <c r="AE20" s="227"/>
      <c r="AF20" s="227"/>
      <c r="AG20" s="227"/>
      <c r="AH20" s="227"/>
      <c r="AI20" s="227"/>
      <c r="AJ20" s="227"/>
      <c r="AK20" s="227"/>
      <c r="AL20" s="227"/>
      <c r="AM20" s="977" t="s">
        <v>2141</v>
      </c>
      <c r="AN20" s="978"/>
      <c r="AO20" s="978"/>
      <c r="AP20" s="978"/>
      <c r="AQ20" s="978"/>
      <c r="AR20" s="978"/>
      <c r="AS20" s="978"/>
      <c r="AT20" s="978"/>
      <c r="AU20" s="978"/>
      <c r="AV20" s="978"/>
      <c r="AW20" s="978"/>
      <c r="AX20" s="978"/>
      <c r="AY20" s="978"/>
      <c r="AZ20" s="978"/>
      <c r="BA20" s="978"/>
      <c r="BB20" s="978"/>
      <c r="BC20" s="979"/>
    </row>
    <row r="21" spans="1:55" ht="28.5" customHeight="1" thickBot="1">
      <c r="A21" s="227"/>
      <c r="B21" s="256" t="s">
        <v>40</v>
      </c>
      <c r="C21" s="592" t="s">
        <v>2142</v>
      </c>
      <c r="D21" s="980"/>
      <c r="E21" s="980"/>
      <c r="F21" s="980"/>
      <c r="G21" s="980"/>
      <c r="H21" s="980"/>
      <c r="I21" s="980"/>
      <c r="J21" s="980"/>
      <c r="K21" s="980"/>
      <c r="L21" s="980"/>
      <c r="M21" s="980"/>
      <c r="N21" s="980"/>
      <c r="O21" s="980"/>
      <c r="P21" s="980"/>
      <c r="Q21" s="981">
        <f>Q18-Q20</f>
        <v>0</v>
      </c>
      <c r="R21" s="982"/>
      <c r="S21" s="982"/>
      <c r="T21" s="982"/>
      <c r="U21" s="982"/>
      <c r="V21" s="983"/>
      <c r="W21" s="257" t="s">
        <v>32</v>
      </c>
      <c r="X21" s="143" t="s">
        <v>39</v>
      </c>
      <c r="Y21" s="596" t="str">
        <f>IFERROR(IF(Q22&gt;=Q21,"○","×"),"")</f>
        <v>○</v>
      </c>
      <c r="Z21" s="227"/>
      <c r="AA21" s="227"/>
      <c r="AB21" s="227"/>
      <c r="AC21" s="227"/>
      <c r="AD21" s="227"/>
      <c r="AE21" s="227"/>
      <c r="AF21" s="227"/>
      <c r="AG21" s="227"/>
      <c r="AH21" s="227"/>
      <c r="AI21" s="227"/>
      <c r="AJ21" s="227"/>
      <c r="AK21" s="227"/>
      <c r="AL21" s="227"/>
      <c r="AM21" s="607" t="s">
        <v>2243</v>
      </c>
      <c r="AN21" s="608"/>
      <c r="AO21" s="608"/>
      <c r="AP21" s="608"/>
      <c r="AQ21" s="608"/>
      <c r="AR21" s="608"/>
      <c r="AS21" s="608"/>
      <c r="AT21" s="608"/>
      <c r="AU21" s="608"/>
      <c r="AV21" s="608"/>
      <c r="AW21" s="608"/>
      <c r="AX21" s="608"/>
      <c r="AY21" s="608"/>
      <c r="AZ21" s="608"/>
      <c r="BA21" s="608"/>
      <c r="BB21" s="608"/>
      <c r="BC21" s="609"/>
    </row>
    <row r="22" spans="1:55" ht="30" customHeight="1" thickBot="1">
      <c r="A22" s="227"/>
      <c r="B22" s="256" t="s">
        <v>41</v>
      </c>
      <c r="C22" s="592" t="s">
        <v>42</v>
      </c>
      <c r="D22" s="592"/>
      <c r="E22" s="592"/>
      <c r="F22" s="592"/>
      <c r="G22" s="592"/>
      <c r="H22" s="592"/>
      <c r="I22" s="592"/>
      <c r="J22" s="592"/>
      <c r="K22" s="592"/>
      <c r="L22" s="592"/>
      <c r="M22" s="592"/>
      <c r="N22" s="592"/>
      <c r="O22" s="592"/>
      <c r="P22" s="592"/>
      <c r="Q22" s="599"/>
      <c r="R22" s="600"/>
      <c r="S22" s="600"/>
      <c r="T22" s="600"/>
      <c r="U22" s="600"/>
      <c r="V22" s="601"/>
      <c r="W22" s="258" t="s">
        <v>32</v>
      </c>
      <c r="X22" s="143" t="s">
        <v>39</v>
      </c>
      <c r="Y22" s="598"/>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88" t="s">
        <v>43</v>
      </c>
      <c r="C24" s="589"/>
      <c r="D24" s="589"/>
      <c r="E24" s="589"/>
      <c r="F24" s="589"/>
      <c r="G24" s="589"/>
      <c r="H24" s="589"/>
      <c r="I24" s="589"/>
      <c r="J24" s="589"/>
      <c r="K24" s="589"/>
      <c r="L24" s="589"/>
      <c r="M24" s="589"/>
      <c r="N24" s="589"/>
      <c r="O24" s="589"/>
      <c r="P24" s="589"/>
      <c r="Q24" s="590"/>
      <c r="R24" s="590"/>
      <c r="S24" s="590"/>
      <c r="T24" s="590"/>
      <c r="U24" s="590"/>
      <c r="V24" s="590"/>
      <c r="W24" s="59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92" t="s">
        <v>2143</v>
      </c>
      <c r="D25" s="592"/>
      <c r="E25" s="592"/>
      <c r="F25" s="592"/>
      <c r="G25" s="592"/>
      <c r="H25" s="592"/>
      <c r="I25" s="592"/>
      <c r="J25" s="592"/>
      <c r="K25" s="592"/>
      <c r="L25" s="592"/>
      <c r="M25" s="592"/>
      <c r="N25" s="592"/>
      <c r="O25" s="592"/>
      <c r="P25" s="593"/>
      <c r="Q25" s="594">
        <f>Q19-Q20</f>
        <v>0</v>
      </c>
      <c r="R25" s="595"/>
      <c r="S25" s="595"/>
      <c r="T25" s="595"/>
      <c r="U25" s="595"/>
      <c r="V25" s="595"/>
      <c r="W25" s="248" t="s">
        <v>32</v>
      </c>
      <c r="X25" s="143" t="s">
        <v>39</v>
      </c>
      <c r="Y25" s="557" t="str">
        <f>IFERROR(IF(Q25&lt;=0,"",IF(Q26&gt;=Q25,"○","△")),"")</f>
        <v/>
      </c>
      <c r="Z25" s="143" t="s">
        <v>39</v>
      </c>
      <c r="AA25" s="596" t="str">
        <f>IFERROR(IF(Y25="△",IF(Q28&gt;=Q25,"○","×"),""),"")</f>
        <v/>
      </c>
      <c r="AB25" s="227"/>
      <c r="AC25" s="227"/>
      <c r="AD25" s="227"/>
      <c r="AE25" s="227"/>
      <c r="AF25" s="227"/>
      <c r="AG25" s="227"/>
      <c r="AH25" s="227"/>
      <c r="AI25" s="227"/>
      <c r="AJ25" s="227"/>
      <c r="AK25" s="227"/>
      <c r="AL25" s="227"/>
    </row>
    <row r="26" spans="1:55" ht="37.5" customHeight="1" thickBot="1">
      <c r="A26" s="227"/>
      <c r="B26" s="256" t="s">
        <v>45</v>
      </c>
      <c r="C26" s="592" t="s">
        <v>2244</v>
      </c>
      <c r="D26" s="592"/>
      <c r="E26" s="592"/>
      <c r="F26" s="592"/>
      <c r="G26" s="592"/>
      <c r="H26" s="592"/>
      <c r="I26" s="592"/>
      <c r="J26" s="592"/>
      <c r="K26" s="592"/>
      <c r="L26" s="592"/>
      <c r="M26" s="592"/>
      <c r="N26" s="592"/>
      <c r="O26" s="592"/>
      <c r="P26" s="593"/>
      <c r="Q26" s="599"/>
      <c r="R26" s="600"/>
      <c r="S26" s="600"/>
      <c r="T26" s="600"/>
      <c r="U26" s="600"/>
      <c r="V26" s="601"/>
      <c r="W26" s="248" t="s">
        <v>32</v>
      </c>
      <c r="X26" s="143" t="s">
        <v>39</v>
      </c>
      <c r="Y26" s="558"/>
      <c r="Z26" s="143"/>
      <c r="AA26" s="597"/>
      <c r="AB26" s="227"/>
      <c r="AC26" s="227"/>
      <c r="AD26" s="227"/>
      <c r="AE26" s="227"/>
      <c r="AF26" s="227"/>
      <c r="AG26" s="227"/>
      <c r="AH26" s="227"/>
      <c r="AI26" s="227"/>
      <c r="AJ26" s="227"/>
      <c r="AK26" s="227"/>
      <c r="AL26" s="227"/>
    </row>
    <row r="27" spans="1:55" ht="26.25" customHeight="1" thickBot="1">
      <c r="A27" s="227"/>
      <c r="B27" s="256" t="s">
        <v>46</v>
      </c>
      <c r="C27" s="592" t="s">
        <v>2144</v>
      </c>
      <c r="D27" s="592"/>
      <c r="E27" s="592"/>
      <c r="F27" s="592"/>
      <c r="G27" s="592"/>
      <c r="H27" s="592"/>
      <c r="I27" s="592"/>
      <c r="J27" s="592"/>
      <c r="K27" s="592"/>
      <c r="L27" s="592"/>
      <c r="M27" s="592"/>
      <c r="N27" s="592"/>
      <c r="O27" s="592"/>
      <c r="P27" s="593"/>
      <c r="Q27" s="599"/>
      <c r="R27" s="600"/>
      <c r="S27" s="600"/>
      <c r="T27" s="600"/>
      <c r="U27" s="600"/>
      <c r="V27" s="601"/>
      <c r="W27" s="248" t="s">
        <v>32</v>
      </c>
      <c r="X27" s="143"/>
      <c r="Y27" s="143"/>
      <c r="Z27" s="143"/>
      <c r="AA27" s="597"/>
      <c r="AB27" s="227"/>
      <c r="AC27" s="227"/>
      <c r="AD27" s="227"/>
      <c r="AE27" s="227"/>
      <c r="AF27" s="227"/>
      <c r="AG27" s="227"/>
      <c r="AH27" s="227"/>
      <c r="AI27" s="227"/>
      <c r="AJ27" s="227"/>
      <c r="AK27" s="227"/>
      <c r="AL27" s="22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27"/>
      <c r="B28" s="256" t="s">
        <v>47</v>
      </c>
      <c r="C28" s="592" t="s">
        <v>2145</v>
      </c>
      <c r="D28" s="592"/>
      <c r="E28" s="592"/>
      <c r="F28" s="592"/>
      <c r="G28" s="592"/>
      <c r="H28" s="592"/>
      <c r="I28" s="592"/>
      <c r="J28" s="592"/>
      <c r="K28" s="592"/>
      <c r="L28" s="592"/>
      <c r="M28" s="592"/>
      <c r="N28" s="592"/>
      <c r="O28" s="592"/>
      <c r="P28" s="593"/>
      <c r="Q28" s="617">
        <f>Q26+Q27</f>
        <v>0</v>
      </c>
      <c r="R28" s="618"/>
      <c r="S28" s="618"/>
      <c r="T28" s="618"/>
      <c r="U28" s="618"/>
      <c r="V28" s="619"/>
      <c r="W28" s="248" t="s">
        <v>32</v>
      </c>
      <c r="X28" s="227"/>
      <c r="Y28" s="227"/>
      <c r="Z28" s="227" t="s">
        <v>39</v>
      </c>
      <c r="AA28" s="598"/>
      <c r="AB28" s="227"/>
      <c r="AC28" s="227"/>
      <c r="AD28" s="227"/>
      <c r="AE28" s="227"/>
      <c r="AF28" s="227"/>
      <c r="AG28" s="227"/>
      <c r="AH28" s="227"/>
      <c r="AI28" s="227"/>
      <c r="AJ28" s="227"/>
      <c r="AK28" s="227"/>
      <c r="AL28" s="227"/>
      <c r="AM28" s="614"/>
      <c r="AN28" s="615"/>
      <c r="AO28" s="615"/>
      <c r="AP28" s="615"/>
      <c r="AQ28" s="615"/>
      <c r="AR28" s="615"/>
      <c r="AS28" s="615"/>
      <c r="AT28" s="615"/>
      <c r="AU28" s="615"/>
      <c r="AV28" s="615"/>
      <c r="AW28" s="615"/>
      <c r="AX28" s="615"/>
      <c r="AY28" s="615"/>
      <c r="AZ28" s="615"/>
      <c r="BA28" s="615"/>
      <c r="BB28" s="615"/>
      <c r="BC28" s="616"/>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602" t="s">
        <v>2299</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227"/>
    </row>
    <row r="32" spans="1:55" ht="48" customHeight="1">
      <c r="A32" s="227"/>
      <c r="B32" s="263" t="s">
        <v>28</v>
      </c>
      <c r="C32" s="602" t="s">
        <v>2146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227"/>
    </row>
    <row r="33" spans="1:55" ht="24.75" customHeight="1">
      <c r="A33" s="227"/>
      <c r="B33" s="263" t="s">
        <v>28</v>
      </c>
      <c r="C33" s="602" t="s">
        <v>2147</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227"/>
    </row>
    <row r="34" spans="1:55" ht="35.25" customHeight="1">
      <c r="A34" s="227"/>
      <c r="B34" s="263" t="s">
        <v>28</v>
      </c>
      <c r="C34" s="602" t="s">
        <v>2246</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603" t="b">
        <v>1</v>
      </c>
      <c r="C37" s="604"/>
      <c r="D37" s="605" t="s">
        <v>48</v>
      </c>
      <c r="E37" s="606"/>
      <c r="F37" s="606"/>
      <c r="G37" s="606"/>
      <c r="H37" s="606"/>
      <c r="I37" s="606"/>
      <c r="J37" s="606"/>
      <c r="K37" s="606"/>
      <c r="L37" s="606"/>
      <c r="M37" s="606"/>
      <c r="N37" s="606"/>
      <c r="O37" s="606"/>
      <c r="P37" s="606"/>
      <c r="Q37" s="606"/>
      <c r="R37" s="606"/>
      <c r="S37" s="606"/>
      <c r="T37" s="606"/>
      <c r="U37" s="606"/>
      <c r="V37" s="606"/>
      <c r="W37" s="606"/>
      <c r="X37" s="606"/>
      <c r="Y37" s="606"/>
      <c r="Z37" s="606"/>
      <c r="AA37" s="143" t="s">
        <v>39</v>
      </c>
      <c r="AB37" s="255" t="str">
        <f>IFERROR(IF(AM36=TRUE,"○","×"),"")</f>
        <v>×</v>
      </c>
      <c r="AC37" s="143"/>
      <c r="AD37" s="143"/>
      <c r="AE37" s="143"/>
      <c r="AF37" s="143"/>
      <c r="AG37" s="143"/>
      <c r="AH37" s="143"/>
      <c r="AI37" s="143"/>
      <c r="AJ37" s="143"/>
      <c r="AK37" s="143"/>
      <c r="AL37" s="227"/>
      <c r="AM37" s="607" t="s">
        <v>49</v>
      </c>
      <c r="AN37" s="608"/>
      <c r="AO37" s="608"/>
      <c r="AP37" s="608"/>
      <c r="AQ37" s="608"/>
      <c r="AR37" s="608"/>
      <c r="AS37" s="608"/>
      <c r="AT37" s="608"/>
      <c r="AU37" s="608"/>
      <c r="AV37" s="608"/>
      <c r="AW37" s="608"/>
      <c r="AX37" s="608"/>
      <c r="AY37" s="608"/>
      <c r="AZ37" s="608"/>
      <c r="BA37" s="608"/>
      <c r="BB37" s="608"/>
      <c r="BC37" s="609"/>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610" t="s">
        <v>2148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227"/>
    </row>
    <row r="41" spans="1:55" ht="24.75" customHeight="1" thickBot="1">
      <c r="A41" s="227"/>
      <c r="B41" s="263" t="s">
        <v>28</v>
      </c>
      <c r="C41" s="610" t="s">
        <v>50</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31" t="s">
        <v>2247</v>
      </c>
      <c r="AN42" s="608"/>
      <c r="AO42" s="608"/>
      <c r="AP42" s="608"/>
      <c r="AQ42" s="608"/>
      <c r="AR42" s="608"/>
      <c r="AS42" s="608"/>
      <c r="AT42" s="608"/>
      <c r="AU42" s="608"/>
      <c r="AV42" s="608"/>
      <c r="AW42" s="608"/>
      <c r="AX42" s="608"/>
      <c r="AY42" s="608"/>
      <c r="AZ42" s="608"/>
      <c r="BA42" s="608"/>
      <c r="BB42" s="608"/>
      <c r="BC42" s="609"/>
    </row>
    <row r="43" spans="1:55" ht="21.75" customHeight="1" thickBot="1">
      <c r="A43" s="227"/>
      <c r="B43" s="559" t="s">
        <v>52</v>
      </c>
      <c r="C43" s="560"/>
      <c r="D43" s="560"/>
      <c r="E43" s="560"/>
      <c r="F43" s="560"/>
      <c r="G43" s="560"/>
      <c r="H43" s="560"/>
      <c r="I43" s="560"/>
      <c r="J43" s="560"/>
      <c r="K43" s="560"/>
      <c r="L43" s="560"/>
      <c r="M43" s="560"/>
      <c r="N43" s="632"/>
      <c r="O43" s="633" t="s">
        <v>53</v>
      </c>
      <c r="P43" s="634"/>
      <c r="Q43" s="635">
        <v>6</v>
      </c>
      <c r="R43" s="635"/>
      <c r="S43" s="268" t="s">
        <v>54</v>
      </c>
      <c r="T43" s="636">
        <v>6</v>
      </c>
      <c r="U43" s="637"/>
      <c r="V43" s="269" t="s">
        <v>55</v>
      </c>
      <c r="W43" s="638" t="s">
        <v>56</v>
      </c>
      <c r="X43" s="638"/>
      <c r="Y43" s="638" t="s">
        <v>53</v>
      </c>
      <c r="Z43" s="639"/>
      <c r="AA43" s="636">
        <v>7</v>
      </c>
      <c r="AB43" s="637"/>
      <c r="AC43" s="270" t="s">
        <v>54</v>
      </c>
      <c r="AD43" s="636">
        <v>5</v>
      </c>
      <c r="AE43" s="637"/>
      <c r="AF43" s="269" t="s">
        <v>55</v>
      </c>
      <c r="AG43" s="269" t="s">
        <v>57</v>
      </c>
      <c r="AH43" s="269">
        <f>IF(Q43&gt;=1,(AA43*12+AD43)-(Q43*12+T43)+1,"")</f>
        <v>12</v>
      </c>
      <c r="AI43" s="638" t="s">
        <v>58</v>
      </c>
      <c r="AJ43" s="638"/>
      <c r="AK43" s="271" t="s">
        <v>59</v>
      </c>
      <c r="AL43" s="227"/>
      <c r="AM43" s="260"/>
      <c r="BB43" s="265"/>
    </row>
    <row r="44" spans="1:55" s="237" customFormat="1" ht="25.5" customHeight="1" thickBot="1">
      <c r="A44" s="236"/>
      <c r="B44" s="620" t="s">
        <v>60</v>
      </c>
      <c r="C44" s="621"/>
      <c r="D44" s="621"/>
      <c r="E44" s="621"/>
      <c r="F44" s="272" t="b">
        <v>1</v>
      </c>
      <c r="G44" s="622" t="s">
        <v>61</v>
      </c>
      <c r="H44" s="623"/>
      <c r="I44" s="624"/>
      <c r="J44" s="273" t="b">
        <v>0</v>
      </c>
      <c r="K44" s="622" t="s">
        <v>62</v>
      </c>
      <c r="L44" s="623"/>
      <c r="M44" s="623"/>
      <c r="N44" s="623"/>
      <c r="O44" s="625"/>
      <c r="P44" s="274" t="b">
        <v>0</v>
      </c>
      <c r="Q44" s="626" t="s">
        <v>63</v>
      </c>
      <c r="R44" s="627"/>
      <c r="S44" s="627"/>
      <c r="T44" s="627"/>
      <c r="U44" s="627"/>
      <c r="V44" s="628"/>
      <c r="W44" s="274"/>
      <c r="X44" s="626" t="s">
        <v>64</v>
      </c>
      <c r="Y44" s="627"/>
      <c r="Z44" s="628"/>
      <c r="AA44" s="274" t="b">
        <v>1</v>
      </c>
      <c r="AB44" s="629" t="s">
        <v>65</v>
      </c>
      <c r="AC44" s="630"/>
      <c r="AD44" s="275" t="s">
        <v>6</v>
      </c>
      <c r="AE44" s="641"/>
      <c r="AF44" s="641"/>
      <c r="AG44" s="641"/>
      <c r="AH44" s="641"/>
      <c r="AI44" s="641"/>
      <c r="AJ44" s="642" t="s">
        <v>66</v>
      </c>
      <c r="AK44" s="643"/>
      <c r="AL44" s="236"/>
      <c r="AM44" s="631" t="s">
        <v>2066</v>
      </c>
      <c r="AN44" s="608"/>
      <c r="AO44" s="608"/>
      <c r="AP44" s="608"/>
      <c r="AQ44" s="608"/>
      <c r="AR44" s="608"/>
      <c r="AS44" s="608"/>
      <c r="AT44" s="608"/>
      <c r="AU44" s="608"/>
      <c r="AV44" s="608"/>
      <c r="AW44" s="608"/>
      <c r="AX44" s="608"/>
      <c r="AY44" s="608"/>
      <c r="AZ44" s="608"/>
      <c r="BA44" s="608"/>
      <c r="BB44" s="608"/>
      <c r="BC44" s="609"/>
    </row>
    <row r="45" spans="1:55" s="237" customFormat="1" ht="18.75" customHeight="1" thickBot="1">
      <c r="A45" s="236"/>
      <c r="B45" s="696" t="s">
        <v>67</v>
      </c>
      <c r="C45" s="697"/>
      <c r="D45" s="697"/>
      <c r="E45" s="697"/>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98"/>
      <c r="C46" s="699"/>
      <c r="D46" s="699"/>
      <c r="E46" s="699"/>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644"/>
      <c r="Z46" s="644"/>
      <c r="AA46" s="644"/>
      <c r="AB46" s="644"/>
      <c r="AC46" s="644"/>
      <c r="AD46" s="644"/>
      <c r="AE46" s="644"/>
      <c r="AF46" s="644"/>
      <c r="AG46" s="644"/>
      <c r="AH46" s="644"/>
      <c r="AI46" s="644"/>
      <c r="AJ46" s="644"/>
      <c r="AK46" s="284" t="s">
        <v>70</v>
      </c>
      <c r="AL46" s="236"/>
      <c r="AM46" s="611" t="s">
        <v>2066</v>
      </c>
      <c r="AN46" s="645"/>
      <c r="AO46" s="645"/>
      <c r="AP46" s="645"/>
      <c r="AQ46" s="645"/>
      <c r="AR46" s="645"/>
      <c r="AS46" s="645"/>
      <c r="AT46" s="645"/>
      <c r="AU46" s="645"/>
      <c r="AV46" s="645"/>
      <c r="AW46" s="645"/>
      <c r="AX46" s="645"/>
      <c r="AY46" s="645"/>
      <c r="AZ46" s="645"/>
      <c r="BA46" s="645"/>
      <c r="BB46" s="645"/>
      <c r="BC46" s="646"/>
    </row>
    <row r="47" spans="1:55" s="237" customFormat="1" ht="19.5" customHeight="1" thickBot="1">
      <c r="A47" s="236"/>
      <c r="B47" s="698"/>
      <c r="C47" s="699"/>
      <c r="D47" s="699"/>
      <c r="E47" s="699"/>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47"/>
      <c r="AN47" s="648"/>
      <c r="AO47" s="648"/>
      <c r="AP47" s="648"/>
      <c r="AQ47" s="648"/>
      <c r="AR47" s="648"/>
      <c r="AS47" s="648"/>
      <c r="AT47" s="648"/>
      <c r="AU47" s="648"/>
      <c r="AV47" s="648"/>
      <c r="AW47" s="648"/>
      <c r="AX47" s="648"/>
      <c r="AY47" s="648"/>
      <c r="AZ47" s="648"/>
      <c r="BA47" s="648"/>
      <c r="BB47" s="648"/>
      <c r="BC47" s="649"/>
    </row>
    <row r="48" spans="1:55" s="237" customFormat="1" ht="20.25" customHeight="1">
      <c r="A48" s="236"/>
      <c r="B48" s="698"/>
      <c r="C48" s="699"/>
      <c r="D48" s="699"/>
      <c r="E48" s="699"/>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236"/>
    </row>
    <row r="49" spans="1:59" s="237" customFormat="1" ht="18" customHeight="1">
      <c r="A49" s="236"/>
      <c r="B49" s="698"/>
      <c r="C49" s="699"/>
      <c r="D49" s="699"/>
      <c r="E49" s="699"/>
      <c r="F49" s="653"/>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236"/>
      <c r="AM49" s="287" t="s">
        <v>2151</v>
      </c>
      <c r="AR49" s="133" t="b">
        <v>0</v>
      </c>
      <c r="AS49" s="640" t="s">
        <v>2149</v>
      </c>
      <c r="AT49" s="640"/>
    </row>
    <row r="50" spans="1:59" s="237" customFormat="1" ht="18" customHeight="1">
      <c r="A50" s="236"/>
      <c r="B50" s="698"/>
      <c r="C50" s="699"/>
      <c r="D50" s="699"/>
      <c r="E50" s="699"/>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5"/>
      <c r="AL50" s="236"/>
      <c r="AM50" s="133" t="b">
        <v>0</v>
      </c>
      <c r="AN50" s="640" t="s">
        <v>2152</v>
      </c>
      <c r="AO50" s="640"/>
      <c r="AP50" s="640"/>
      <c r="AR50" s="133" t="b">
        <v>0</v>
      </c>
      <c r="AS50" s="640" t="s">
        <v>2150</v>
      </c>
      <c r="AT50" s="640"/>
    </row>
    <row r="51" spans="1:59" s="237" customFormat="1" ht="18" customHeight="1">
      <c r="A51" s="236"/>
      <c r="B51" s="698"/>
      <c r="C51" s="699"/>
      <c r="D51" s="699"/>
      <c r="E51" s="699"/>
      <c r="F51" s="653"/>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5"/>
      <c r="AL51" s="236"/>
      <c r="AM51" s="133" t="b">
        <v>0</v>
      </c>
      <c r="AN51" s="640" t="s">
        <v>62</v>
      </c>
      <c r="AO51" s="640"/>
      <c r="AP51" s="640"/>
      <c r="AR51" s="133" t="b">
        <v>0</v>
      </c>
      <c r="AS51" s="640" t="s">
        <v>65</v>
      </c>
      <c r="AT51" s="640"/>
    </row>
    <row r="52" spans="1:59" s="237" customFormat="1" ht="18" customHeight="1">
      <c r="A52" s="236"/>
      <c r="B52" s="698"/>
      <c r="C52" s="699"/>
      <c r="D52" s="699"/>
      <c r="E52" s="699"/>
      <c r="F52" s="656"/>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8"/>
      <c r="AL52" s="236"/>
      <c r="AM52" s="133" t="b">
        <v>0</v>
      </c>
      <c r="AN52" s="640" t="s">
        <v>63</v>
      </c>
      <c r="AO52" s="640"/>
      <c r="AP52" s="640"/>
      <c r="AR52" s="133" t="b">
        <v>0</v>
      </c>
      <c r="AS52" s="640" t="s">
        <v>2153</v>
      </c>
      <c r="AT52" s="640"/>
    </row>
    <row r="53" spans="1:59" s="237" customFormat="1" ht="18.75" customHeight="1">
      <c r="A53" s="236"/>
      <c r="B53" s="698"/>
      <c r="C53" s="699"/>
      <c r="D53" s="699"/>
      <c r="E53" s="699"/>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640" t="s">
        <v>64</v>
      </c>
      <c r="AO53" s="640"/>
      <c r="AP53" s="640"/>
      <c r="AQ53" s="229"/>
      <c r="AR53" s="133" t="b">
        <v>0</v>
      </c>
      <c r="AS53" s="640" t="s">
        <v>78</v>
      </c>
      <c r="AT53" s="640"/>
      <c r="AV53" s="229"/>
      <c r="AW53" s="229"/>
      <c r="AX53" s="229"/>
      <c r="AY53" s="229"/>
      <c r="AZ53" s="229"/>
      <c r="BG53" s="229"/>
    </row>
    <row r="54" spans="1:59" ht="18.75" customHeight="1">
      <c r="A54" s="227"/>
      <c r="B54" s="700"/>
      <c r="C54" s="701"/>
      <c r="D54" s="701"/>
      <c r="E54" s="701"/>
      <c r="F54" s="290" t="s">
        <v>73</v>
      </c>
      <c r="G54" s="291"/>
      <c r="H54" s="291"/>
      <c r="I54" s="291"/>
      <c r="J54" s="291"/>
      <c r="K54" s="291"/>
      <c r="L54" s="291"/>
      <c r="M54" s="675" t="s">
        <v>74</v>
      </c>
      <c r="N54" s="676"/>
      <c r="O54" s="676"/>
      <c r="P54" s="676"/>
      <c r="Q54" s="676"/>
      <c r="R54" s="286" t="s">
        <v>75</v>
      </c>
      <c r="S54" s="676"/>
      <c r="T54" s="676"/>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640" t="s">
        <v>65</v>
      </c>
      <c r="AO54" s="640"/>
      <c r="AP54" s="640"/>
      <c r="AR54" s="133" t="b">
        <v>0</v>
      </c>
      <c r="AS54" s="640" t="s">
        <v>2154</v>
      </c>
      <c r="AT54" s="640"/>
    </row>
    <row r="55" spans="1:59" ht="24.75" customHeight="1">
      <c r="A55" s="227"/>
      <c r="B55" s="677" t="s">
        <v>79</v>
      </c>
      <c r="C55" s="678"/>
      <c r="D55" s="678"/>
      <c r="E55" s="679"/>
      <c r="F55" s="683"/>
      <c r="G55" s="685" t="s">
        <v>80</v>
      </c>
      <c r="H55" s="686"/>
      <c r="I55" s="687"/>
      <c r="J55" s="685" t="s">
        <v>81</v>
      </c>
      <c r="K55" s="686"/>
      <c r="L55" s="686"/>
      <c r="M55" s="691"/>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3"/>
      <c r="AL55" s="294"/>
      <c r="AM55" s="237"/>
    </row>
    <row r="56" spans="1:59" ht="18.75" customHeight="1" thickBot="1">
      <c r="A56" s="227"/>
      <c r="B56" s="680"/>
      <c r="C56" s="681"/>
      <c r="D56" s="681"/>
      <c r="E56" s="682"/>
      <c r="F56" s="684"/>
      <c r="G56" s="688"/>
      <c r="H56" s="689"/>
      <c r="I56" s="690"/>
      <c r="J56" s="688"/>
      <c r="K56" s="689"/>
      <c r="L56" s="689"/>
      <c r="M56" s="690"/>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59" t="s">
        <v>82</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227"/>
    </row>
    <row r="59" spans="1:59" ht="33" customHeight="1" thickBot="1">
      <c r="A59" s="227"/>
      <c r="B59" s="660" t="s">
        <v>2155</v>
      </c>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227"/>
      <c r="AS59" s="265"/>
    </row>
    <row r="60" spans="1:59" ht="18.75" customHeight="1">
      <c r="A60" s="227"/>
      <c r="B60" s="297" t="s">
        <v>33</v>
      </c>
      <c r="C60" s="661" t="s">
        <v>83</v>
      </c>
      <c r="D60" s="662"/>
      <c r="E60" s="662"/>
      <c r="F60" s="662"/>
      <c r="G60" s="662"/>
      <c r="H60" s="662"/>
      <c r="I60" s="662"/>
      <c r="J60" s="662"/>
      <c r="K60" s="662"/>
      <c r="L60" s="662"/>
      <c r="M60" s="662"/>
      <c r="N60" s="662"/>
      <c r="O60" s="662"/>
      <c r="P60" s="662"/>
      <c r="Q60" s="662"/>
      <c r="R60" s="662"/>
      <c r="S60" s="663"/>
      <c r="T60" s="664">
        <f>SUM('別紙様式6-2 事業所個票１:事業所個票10'!$BN$51)</f>
        <v>0</v>
      </c>
      <c r="U60" s="665"/>
      <c r="V60" s="665"/>
      <c r="W60" s="665"/>
      <c r="X60" s="665"/>
      <c r="Y60" s="666"/>
      <c r="Z60" s="257" t="s">
        <v>32</v>
      </c>
      <c r="AA60" s="246" t="s">
        <v>39</v>
      </c>
      <c r="AB60" s="667" t="str">
        <f>IFERROR(IF(T61&gt;=T60,"○","×"),"")</f>
        <v>○</v>
      </c>
      <c r="AC60" s="298"/>
      <c r="AD60" s="299"/>
      <c r="AE60" s="299"/>
      <c r="AF60" s="299"/>
      <c r="AG60" s="299"/>
      <c r="AH60" s="299"/>
      <c r="AI60" s="299"/>
      <c r="AJ60" s="299"/>
      <c r="AK60" s="299"/>
      <c r="AL60" s="22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27"/>
      <c r="B61" s="297" t="s">
        <v>40</v>
      </c>
      <c r="C61" s="669" t="s">
        <v>84</v>
      </c>
      <c r="D61" s="670"/>
      <c r="E61" s="670"/>
      <c r="F61" s="670"/>
      <c r="G61" s="670"/>
      <c r="H61" s="670"/>
      <c r="I61" s="670"/>
      <c r="J61" s="670"/>
      <c r="K61" s="670"/>
      <c r="L61" s="670"/>
      <c r="M61" s="670"/>
      <c r="N61" s="670"/>
      <c r="O61" s="670"/>
      <c r="P61" s="670"/>
      <c r="Q61" s="670"/>
      <c r="R61" s="670"/>
      <c r="S61" s="671"/>
      <c r="T61" s="672"/>
      <c r="U61" s="673"/>
      <c r="V61" s="673"/>
      <c r="W61" s="673"/>
      <c r="X61" s="673"/>
      <c r="Y61" s="674"/>
      <c r="Z61" s="248" t="s">
        <v>32</v>
      </c>
      <c r="AA61" s="246" t="s">
        <v>39</v>
      </c>
      <c r="AB61" s="668"/>
      <c r="AC61" s="298"/>
      <c r="AD61" s="299"/>
      <c r="AE61" s="299"/>
      <c r="AF61" s="299"/>
      <c r="AG61" s="299"/>
      <c r="AH61" s="299"/>
      <c r="AI61" s="299"/>
      <c r="AJ61" s="299"/>
      <c r="AK61" s="299"/>
      <c r="AL61" s="227"/>
      <c r="AM61" s="614"/>
      <c r="AN61" s="615"/>
      <c r="AO61" s="615"/>
      <c r="AP61" s="615"/>
      <c r="AQ61" s="615"/>
      <c r="AR61" s="615"/>
      <c r="AS61" s="615"/>
      <c r="AT61" s="615"/>
      <c r="AU61" s="615"/>
      <c r="AV61" s="615"/>
      <c r="AW61" s="615"/>
      <c r="AX61" s="615"/>
      <c r="AY61" s="615"/>
      <c r="AZ61" s="615"/>
      <c r="BA61" s="615"/>
      <c r="BB61" s="615"/>
      <c r="BC61" s="616"/>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610" t="s">
        <v>2248</v>
      </c>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711" t="s">
        <v>2249</v>
      </c>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227"/>
    </row>
    <row r="67" spans="1:81" ht="23.25" customHeight="1" thickBot="1">
      <c r="A67" s="227"/>
      <c r="B67" s="712" t="s">
        <v>87</v>
      </c>
      <c r="C67" s="713"/>
      <c r="D67" s="713"/>
      <c r="E67" s="713"/>
      <c r="F67" s="713"/>
      <c r="G67" s="713"/>
      <c r="H67" s="713"/>
      <c r="I67" s="713"/>
      <c r="J67" s="713"/>
      <c r="K67" s="713"/>
      <c r="L67" s="713"/>
      <c r="M67" s="713"/>
      <c r="N67" s="713"/>
      <c r="O67" s="713"/>
      <c r="P67" s="713"/>
      <c r="Q67" s="713"/>
      <c r="R67" s="713"/>
      <c r="S67" s="714"/>
      <c r="T67" s="715">
        <f>SUM('別紙様式6-2 事業所個票１:事業所個票10'!BV51)</f>
        <v>0</v>
      </c>
      <c r="U67" s="716"/>
      <c r="V67" s="716"/>
      <c r="W67" s="716"/>
      <c r="X67" s="716"/>
      <c r="Y67" s="304" t="s">
        <v>32</v>
      </c>
      <c r="Z67" s="305" t="s">
        <v>39</v>
      </c>
      <c r="AA67" s="306"/>
      <c r="AB67" s="227"/>
      <c r="AC67" s="227"/>
      <c r="AD67" s="227"/>
      <c r="AE67" s="227"/>
      <c r="AF67" s="227"/>
      <c r="AG67" s="227" t="s">
        <v>39</v>
      </c>
      <c r="AH67" s="307" t="str">
        <f>IF(T68&lt;T67,"×","")</f>
        <v/>
      </c>
      <c r="AI67" s="227"/>
      <c r="AJ67" s="227"/>
      <c r="AK67" s="227"/>
      <c r="AL67" s="227"/>
      <c r="AM67" s="631" t="s">
        <v>2250</v>
      </c>
      <c r="AN67" s="717"/>
      <c r="AO67" s="717"/>
      <c r="AP67" s="717"/>
      <c r="AQ67" s="717"/>
      <c r="AR67" s="717"/>
      <c r="AS67" s="717"/>
      <c r="AT67" s="717"/>
      <c r="AU67" s="717"/>
      <c r="AV67" s="717"/>
      <c r="AW67" s="717"/>
      <c r="AX67" s="717"/>
      <c r="AY67" s="717"/>
      <c r="AZ67" s="717"/>
      <c r="BA67" s="717"/>
      <c r="BB67" s="717"/>
      <c r="BC67" s="718"/>
    </row>
    <row r="68" spans="1:81" ht="23.25" customHeight="1" thickBot="1">
      <c r="A68" s="227"/>
      <c r="B68" s="719" t="s">
        <v>2251</v>
      </c>
      <c r="C68" s="720"/>
      <c r="D68" s="720"/>
      <c r="E68" s="720"/>
      <c r="F68" s="720"/>
      <c r="G68" s="720"/>
      <c r="H68" s="720"/>
      <c r="I68" s="720"/>
      <c r="J68" s="720"/>
      <c r="K68" s="720"/>
      <c r="L68" s="720"/>
      <c r="M68" s="720"/>
      <c r="N68" s="720"/>
      <c r="O68" s="720"/>
      <c r="P68" s="720"/>
      <c r="Q68" s="720"/>
      <c r="R68" s="720"/>
      <c r="S68" s="720"/>
      <c r="T68" s="721"/>
      <c r="U68" s="722"/>
      <c r="V68" s="722"/>
      <c r="W68" s="722"/>
      <c r="X68" s="723"/>
      <c r="Y68" s="308" t="s">
        <v>32</v>
      </c>
      <c r="Z68" s="227"/>
      <c r="AA68" s="309" t="s">
        <v>69</v>
      </c>
      <c r="AB68" s="724">
        <f>IFERROR(T69/T67*100,0)</f>
        <v>0</v>
      </c>
      <c r="AC68" s="725"/>
      <c r="AD68" s="726"/>
      <c r="AE68" s="310" t="s">
        <v>88</v>
      </c>
      <c r="AF68" s="310" t="s">
        <v>70</v>
      </c>
      <c r="AG68" s="227" t="s">
        <v>39</v>
      </c>
      <c r="AH68" s="255" t="str">
        <f>IF(T67=0,"",(IF(AB68&gt;=200/3,"○","×")))</f>
        <v/>
      </c>
      <c r="AI68" s="293"/>
      <c r="AJ68" s="293"/>
      <c r="AK68" s="293"/>
      <c r="AL68" s="227"/>
      <c r="AM68" s="631" t="s">
        <v>2252</v>
      </c>
      <c r="AN68" s="717"/>
      <c r="AO68" s="717"/>
      <c r="AP68" s="717"/>
      <c r="AQ68" s="717"/>
      <c r="AR68" s="717"/>
      <c r="AS68" s="717"/>
      <c r="AT68" s="717"/>
      <c r="AU68" s="717"/>
      <c r="AV68" s="717"/>
      <c r="AW68" s="717"/>
      <c r="AX68" s="717"/>
      <c r="AY68" s="717"/>
      <c r="AZ68" s="717"/>
      <c r="BA68" s="717"/>
      <c r="BB68" s="717"/>
      <c r="BC68" s="718"/>
    </row>
    <row r="69" spans="1:81" ht="19.5" customHeight="1" thickBot="1">
      <c r="A69" s="227"/>
      <c r="B69" s="311"/>
      <c r="C69" s="702" t="s">
        <v>2253</v>
      </c>
      <c r="D69" s="702"/>
      <c r="E69" s="702"/>
      <c r="F69" s="702"/>
      <c r="G69" s="702"/>
      <c r="H69" s="702"/>
      <c r="I69" s="702"/>
      <c r="J69" s="702"/>
      <c r="K69" s="702"/>
      <c r="L69" s="702"/>
      <c r="M69" s="702"/>
      <c r="N69" s="702"/>
      <c r="O69" s="702"/>
      <c r="P69" s="702"/>
      <c r="Q69" s="702"/>
      <c r="R69" s="702"/>
      <c r="S69" s="702"/>
      <c r="T69" s="704"/>
      <c r="U69" s="705"/>
      <c r="V69" s="705"/>
      <c r="W69" s="705"/>
      <c r="X69" s="706"/>
      <c r="Y69" s="312" t="s">
        <v>32</v>
      </c>
      <c r="Z69" s="313" t="s">
        <v>39</v>
      </c>
      <c r="AA69" s="73"/>
      <c r="AB69" s="314"/>
      <c r="AC69" s="315"/>
      <c r="AD69" s="316"/>
      <c r="AE69" s="316"/>
      <c r="AF69" s="310"/>
      <c r="AG69" s="227"/>
      <c r="AH69" s="227"/>
      <c r="AI69" s="293"/>
      <c r="AJ69" s="227"/>
      <c r="AK69" s="293"/>
      <c r="AL69" s="293"/>
    </row>
    <row r="70" spans="1:81" ht="16.5" customHeight="1">
      <c r="A70" s="227"/>
      <c r="B70" s="317"/>
      <c r="C70" s="703"/>
      <c r="D70" s="703"/>
      <c r="E70" s="703"/>
      <c r="F70" s="703"/>
      <c r="G70" s="703"/>
      <c r="H70" s="703"/>
      <c r="I70" s="703"/>
      <c r="J70" s="703"/>
      <c r="K70" s="703"/>
      <c r="L70" s="703"/>
      <c r="M70" s="703"/>
      <c r="N70" s="703"/>
      <c r="O70" s="703"/>
      <c r="P70" s="703"/>
      <c r="Q70" s="703"/>
      <c r="R70" s="703"/>
      <c r="S70" s="703"/>
      <c r="T70" s="318" t="s">
        <v>69</v>
      </c>
      <c r="U70" s="707">
        <f>T69/10</f>
        <v>0</v>
      </c>
      <c r="V70" s="707"/>
      <c r="W70" s="707"/>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708" t="s">
        <v>89</v>
      </c>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10" t="s">
        <v>2254</v>
      </c>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302"/>
      <c r="AM74" s="133" t="b">
        <v>0</v>
      </c>
      <c r="AN74" s="640" t="s">
        <v>2157</v>
      </c>
      <c r="AO74" s="640"/>
      <c r="AP74" s="640"/>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727"/>
      <c r="D75" s="728"/>
      <c r="E75" s="729" t="s">
        <v>2255</v>
      </c>
      <c r="F75" s="729"/>
      <c r="G75" s="729"/>
      <c r="H75" s="729"/>
      <c r="I75" s="729"/>
      <c r="J75" s="729"/>
      <c r="K75" s="729"/>
      <c r="L75" s="729"/>
      <c r="M75" s="729"/>
      <c r="N75" s="729"/>
      <c r="O75" s="729"/>
      <c r="P75" s="729"/>
      <c r="Q75" s="729"/>
      <c r="R75" s="729"/>
      <c r="S75" s="729"/>
      <c r="T75" s="729"/>
      <c r="U75" s="729"/>
      <c r="V75" s="729"/>
      <c r="W75" s="729"/>
      <c r="X75" s="605"/>
      <c r="Y75" s="143" t="s">
        <v>39</v>
      </c>
      <c r="Z75" s="255" t="str">
        <f>IF(AR74&lt;&gt;"該当","",IF(AM74=TRUE,"○","×"))</f>
        <v/>
      </c>
      <c r="AA75" s="323"/>
      <c r="AB75" s="323"/>
      <c r="AC75" s="323"/>
      <c r="AD75" s="323"/>
      <c r="AE75" s="323"/>
      <c r="AF75" s="323"/>
      <c r="AG75" s="323"/>
      <c r="AH75" s="323"/>
      <c r="AI75" s="323"/>
      <c r="AJ75" s="323"/>
      <c r="AK75" s="323"/>
      <c r="AL75" s="323"/>
      <c r="AM75" s="631" t="s">
        <v>86</v>
      </c>
      <c r="AN75" s="608"/>
      <c r="AO75" s="608"/>
      <c r="AP75" s="608"/>
      <c r="AQ75" s="608"/>
      <c r="AR75" s="730"/>
      <c r="AS75" s="730"/>
      <c r="AT75" s="608"/>
      <c r="AU75" s="608"/>
      <c r="AV75" s="608"/>
      <c r="AW75" s="608"/>
      <c r="AX75" s="608"/>
      <c r="AY75" s="608"/>
      <c r="AZ75" s="608"/>
      <c r="BA75" s="608"/>
      <c r="BB75" s="608"/>
      <c r="BC75" s="609"/>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610" t="s">
        <v>2257</v>
      </c>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731" t="s">
        <v>91</v>
      </c>
      <c r="D79" s="713"/>
      <c r="E79" s="713"/>
      <c r="F79" s="713"/>
      <c r="G79" s="713"/>
      <c r="H79" s="713"/>
      <c r="I79" s="713"/>
      <c r="J79" s="713"/>
      <c r="K79" s="713"/>
      <c r="L79" s="713"/>
      <c r="M79" s="713"/>
      <c r="N79" s="713"/>
      <c r="O79" s="713"/>
      <c r="P79" s="713"/>
      <c r="Q79" s="713"/>
      <c r="R79" s="713"/>
      <c r="S79" s="713"/>
      <c r="T79" s="714"/>
      <c r="U79" s="715">
        <f>SUM('別紙様式6-2 事業所個票１:事業所個票10'!BA51)</f>
        <v>0</v>
      </c>
      <c r="V79" s="716"/>
      <c r="W79" s="716"/>
      <c r="X79" s="716"/>
      <c r="Y79" s="716"/>
      <c r="Z79" s="328" t="s">
        <v>32</v>
      </c>
      <c r="AA79" s="246" t="s">
        <v>39</v>
      </c>
      <c r="AB79" s="596"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32" t="s">
        <v>92</v>
      </c>
      <c r="D80" s="732"/>
      <c r="E80" s="732"/>
      <c r="F80" s="732"/>
      <c r="G80" s="732"/>
      <c r="H80" s="732"/>
      <c r="I80" s="732"/>
      <c r="J80" s="732"/>
      <c r="K80" s="732"/>
      <c r="L80" s="732"/>
      <c r="M80" s="732"/>
      <c r="N80" s="732"/>
      <c r="O80" s="732"/>
      <c r="P80" s="732"/>
      <c r="Q80" s="732"/>
      <c r="R80" s="732"/>
      <c r="S80" s="732"/>
      <c r="T80" s="733"/>
      <c r="U80" s="715">
        <f>U81+U86</f>
        <v>0</v>
      </c>
      <c r="V80" s="716"/>
      <c r="W80" s="716"/>
      <c r="X80" s="716"/>
      <c r="Y80" s="716"/>
      <c r="Z80" s="304" t="s">
        <v>32</v>
      </c>
      <c r="AA80" s="246" t="s">
        <v>39</v>
      </c>
      <c r="AB80" s="598"/>
      <c r="AC80" s="246"/>
      <c r="AD80" s="246"/>
      <c r="AE80" s="246"/>
      <c r="AF80" s="246"/>
      <c r="AG80" s="246"/>
      <c r="AH80" s="293"/>
      <c r="AI80" s="293"/>
      <c r="AJ80" s="293"/>
      <c r="AK80" s="293"/>
      <c r="AL80" s="293"/>
      <c r="AM80" s="329"/>
    </row>
    <row r="81" spans="1:55" ht="9.75" customHeight="1" thickBot="1">
      <c r="A81" s="227"/>
      <c r="B81" s="327"/>
      <c r="C81" s="748" t="s">
        <v>93</v>
      </c>
      <c r="D81" s="749"/>
      <c r="E81" s="752" t="s">
        <v>94</v>
      </c>
      <c r="F81" s="753"/>
      <c r="G81" s="753"/>
      <c r="H81" s="753"/>
      <c r="I81" s="753"/>
      <c r="J81" s="753"/>
      <c r="K81" s="753"/>
      <c r="L81" s="753"/>
      <c r="M81" s="753"/>
      <c r="N81" s="753"/>
      <c r="O81" s="753"/>
      <c r="P81" s="753"/>
      <c r="Q81" s="753"/>
      <c r="R81" s="753"/>
      <c r="S81" s="753"/>
      <c r="T81" s="754"/>
      <c r="U81" s="758"/>
      <c r="V81" s="759"/>
      <c r="W81" s="759"/>
      <c r="X81" s="759"/>
      <c r="Y81" s="760"/>
      <c r="Z81" s="764" t="s">
        <v>32</v>
      </c>
      <c r="AA81" s="766" t="s">
        <v>39</v>
      </c>
      <c r="AB81" s="227"/>
      <c r="AC81" s="310"/>
      <c r="AD81" s="330"/>
      <c r="AE81" s="330"/>
      <c r="AF81" s="310"/>
      <c r="AG81" s="227"/>
      <c r="AH81" s="293"/>
      <c r="AI81" s="227"/>
      <c r="AJ81" s="293"/>
      <c r="AK81" s="227"/>
      <c r="AL81" s="293"/>
      <c r="AM81" s="329"/>
    </row>
    <row r="82" spans="1:55" ht="9.75" customHeight="1" thickBot="1">
      <c r="A82" s="227"/>
      <c r="B82" s="327"/>
      <c r="C82" s="748"/>
      <c r="D82" s="749"/>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69</v>
      </c>
      <c r="AC82" s="734">
        <f>IFERROR(U83/U81*100,0)</f>
        <v>0</v>
      </c>
      <c r="AD82" s="735"/>
      <c r="AE82" s="736"/>
      <c r="AF82" s="740" t="s">
        <v>88</v>
      </c>
      <c r="AG82" s="740" t="s">
        <v>70</v>
      </c>
      <c r="AH82" s="741" t="s">
        <v>39</v>
      </c>
      <c r="AI82" s="596" t="str">
        <f>IF(U79=0,"",IF(U81=0,"",IF(AND(AC82&gt;=200/3,AC82&lt;=100),"○","×")))</f>
        <v/>
      </c>
      <c r="AJ82" s="293"/>
      <c r="AK82" s="227"/>
      <c r="AL82" s="293"/>
      <c r="AM82" s="742" t="s">
        <v>2258</v>
      </c>
      <c r="AN82" s="743"/>
      <c r="AO82" s="743"/>
      <c r="AP82" s="743"/>
      <c r="AQ82" s="743"/>
      <c r="AR82" s="743"/>
      <c r="AS82" s="743"/>
      <c r="AT82" s="743"/>
      <c r="AU82" s="743"/>
      <c r="AV82" s="743"/>
      <c r="AW82" s="743"/>
      <c r="AX82" s="743"/>
      <c r="AY82" s="743"/>
      <c r="AZ82" s="743"/>
      <c r="BA82" s="743"/>
      <c r="BB82" s="743"/>
      <c r="BC82" s="744"/>
    </row>
    <row r="83" spans="1:55" ht="9.75" customHeight="1" thickBot="1">
      <c r="A83" s="227"/>
      <c r="B83" s="327"/>
      <c r="C83" s="748"/>
      <c r="D83" s="749"/>
      <c r="E83" s="282"/>
      <c r="F83" s="768" t="s">
        <v>2259</v>
      </c>
      <c r="G83" s="769"/>
      <c r="H83" s="769"/>
      <c r="I83" s="769"/>
      <c r="J83" s="769"/>
      <c r="K83" s="769"/>
      <c r="L83" s="769"/>
      <c r="M83" s="769"/>
      <c r="N83" s="769"/>
      <c r="O83" s="769"/>
      <c r="P83" s="769"/>
      <c r="Q83" s="769"/>
      <c r="R83" s="769"/>
      <c r="S83" s="769"/>
      <c r="T83" s="769"/>
      <c r="U83" s="773"/>
      <c r="V83" s="774"/>
      <c r="W83" s="774"/>
      <c r="X83" s="774"/>
      <c r="Y83" s="775"/>
      <c r="Z83" s="776" t="s">
        <v>32</v>
      </c>
      <c r="AA83" s="766" t="s">
        <v>39</v>
      </c>
      <c r="AB83" s="767"/>
      <c r="AC83" s="737"/>
      <c r="AD83" s="738"/>
      <c r="AE83" s="739"/>
      <c r="AF83" s="740"/>
      <c r="AG83" s="740"/>
      <c r="AH83" s="741"/>
      <c r="AI83" s="598"/>
      <c r="AJ83" s="293"/>
      <c r="AK83" s="227"/>
      <c r="AL83" s="293"/>
      <c r="AM83" s="745"/>
      <c r="AN83" s="746"/>
      <c r="AO83" s="746"/>
      <c r="AP83" s="746"/>
      <c r="AQ83" s="746"/>
      <c r="AR83" s="746"/>
      <c r="AS83" s="746"/>
      <c r="AT83" s="746"/>
      <c r="AU83" s="746"/>
      <c r="AV83" s="746"/>
      <c r="AW83" s="746"/>
      <c r="AX83" s="746"/>
      <c r="AY83" s="746"/>
      <c r="AZ83" s="746"/>
      <c r="BA83" s="746"/>
      <c r="BB83" s="746"/>
      <c r="BC83" s="747"/>
    </row>
    <row r="84" spans="1:55" ht="9.75" customHeight="1" thickBot="1">
      <c r="A84" s="227"/>
      <c r="B84" s="327"/>
      <c r="C84" s="748"/>
      <c r="D84" s="749"/>
      <c r="E84" s="331"/>
      <c r="F84" s="770"/>
      <c r="G84" s="710"/>
      <c r="H84" s="710"/>
      <c r="I84" s="710"/>
      <c r="J84" s="710"/>
      <c r="K84" s="710"/>
      <c r="L84" s="710"/>
      <c r="M84" s="710"/>
      <c r="N84" s="710"/>
      <c r="O84" s="710"/>
      <c r="P84" s="710"/>
      <c r="Q84" s="710"/>
      <c r="R84" s="710"/>
      <c r="S84" s="710"/>
      <c r="T84" s="710"/>
      <c r="U84" s="761"/>
      <c r="V84" s="762"/>
      <c r="W84" s="762"/>
      <c r="X84" s="762"/>
      <c r="Y84" s="763"/>
      <c r="Z84" s="777"/>
      <c r="AA84" s="766"/>
      <c r="AB84" s="227"/>
      <c r="AC84" s="227"/>
      <c r="AD84" s="227"/>
      <c r="AE84" s="227"/>
      <c r="AF84" s="227"/>
      <c r="AG84" s="227"/>
      <c r="AH84" s="227"/>
      <c r="AI84" s="227"/>
      <c r="AJ84" s="293"/>
      <c r="AK84" s="293"/>
      <c r="AL84" s="293"/>
    </row>
    <row r="85" spans="1:55" ht="15" customHeight="1" thickBot="1">
      <c r="A85" s="227"/>
      <c r="B85" s="327"/>
      <c r="C85" s="750"/>
      <c r="D85" s="751"/>
      <c r="E85" s="332"/>
      <c r="F85" s="771"/>
      <c r="G85" s="772"/>
      <c r="H85" s="772"/>
      <c r="I85" s="772"/>
      <c r="J85" s="772"/>
      <c r="K85" s="772"/>
      <c r="L85" s="772"/>
      <c r="M85" s="772"/>
      <c r="N85" s="772"/>
      <c r="O85" s="772"/>
      <c r="P85" s="772"/>
      <c r="Q85" s="772"/>
      <c r="R85" s="772"/>
      <c r="S85" s="772"/>
      <c r="T85" s="772"/>
      <c r="U85" s="333" t="s">
        <v>69</v>
      </c>
      <c r="V85" s="778">
        <f>U83/2</f>
        <v>0</v>
      </c>
      <c r="W85" s="778"/>
      <c r="X85" s="778"/>
      <c r="Y85" s="75" t="s">
        <v>32</v>
      </c>
      <c r="Z85" s="2" t="s">
        <v>70</v>
      </c>
      <c r="AA85" s="76"/>
      <c r="AB85" s="314"/>
      <c r="AC85" s="314"/>
      <c r="AD85" s="315"/>
      <c r="AE85" s="779"/>
      <c r="AF85" s="779"/>
      <c r="AG85" s="310"/>
      <c r="AH85" s="227"/>
      <c r="AI85" s="319"/>
      <c r="AJ85" s="293"/>
      <c r="AK85" s="293"/>
      <c r="AL85" s="293"/>
      <c r="AM85" s="329"/>
    </row>
    <row r="86" spans="1:55" ht="9.75" customHeight="1" thickBot="1">
      <c r="A86" s="227"/>
      <c r="B86" s="327"/>
      <c r="C86" s="780" t="s">
        <v>95</v>
      </c>
      <c r="D86" s="781"/>
      <c r="E86" s="752" t="s">
        <v>96</v>
      </c>
      <c r="F86" s="753"/>
      <c r="G86" s="753"/>
      <c r="H86" s="753"/>
      <c r="I86" s="753"/>
      <c r="J86" s="753"/>
      <c r="K86" s="753"/>
      <c r="L86" s="753"/>
      <c r="M86" s="753"/>
      <c r="N86" s="753"/>
      <c r="O86" s="753"/>
      <c r="P86" s="753"/>
      <c r="Q86" s="753"/>
      <c r="R86" s="753"/>
      <c r="S86" s="753"/>
      <c r="T86" s="754"/>
      <c r="U86" s="758"/>
      <c r="V86" s="759"/>
      <c r="W86" s="759"/>
      <c r="X86" s="759"/>
      <c r="Y86" s="760"/>
      <c r="Z86" s="783" t="s">
        <v>32</v>
      </c>
      <c r="AA86" s="766" t="s">
        <v>39</v>
      </c>
      <c r="AB86" s="314"/>
      <c r="AC86" s="227"/>
      <c r="AD86" s="310"/>
      <c r="AE86" s="330"/>
      <c r="AF86" s="330"/>
      <c r="AG86" s="310"/>
      <c r="AH86" s="227"/>
      <c r="AI86" s="227"/>
      <c r="AJ86" s="293"/>
      <c r="AK86" s="293"/>
      <c r="AL86" s="293"/>
      <c r="AM86" s="329"/>
    </row>
    <row r="87" spans="1:55" ht="9.75" customHeight="1" thickBot="1">
      <c r="A87" s="227"/>
      <c r="B87" s="327"/>
      <c r="C87" s="782"/>
      <c r="D87" s="749"/>
      <c r="E87" s="755"/>
      <c r="F87" s="756"/>
      <c r="G87" s="756"/>
      <c r="H87" s="756"/>
      <c r="I87" s="756"/>
      <c r="J87" s="756"/>
      <c r="K87" s="756"/>
      <c r="L87" s="756"/>
      <c r="M87" s="756"/>
      <c r="N87" s="756"/>
      <c r="O87" s="756"/>
      <c r="P87" s="756"/>
      <c r="Q87" s="756"/>
      <c r="R87" s="756"/>
      <c r="S87" s="756"/>
      <c r="T87" s="757"/>
      <c r="U87" s="761"/>
      <c r="V87" s="762"/>
      <c r="W87" s="762"/>
      <c r="X87" s="762"/>
      <c r="Y87" s="763"/>
      <c r="Z87" s="784"/>
      <c r="AA87" s="766"/>
      <c r="AB87" s="767" t="s">
        <v>69</v>
      </c>
      <c r="AC87" s="734">
        <f>IFERROR(U88/U86*100,0)</f>
        <v>0</v>
      </c>
      <c r="AD87" s="735"/>
      <c r="AE87" s="736"/>
      <c r="AF87" s="740" t="s">
        <v>88</v>
      </c>
      <c r="AG87" s="740" t="s">
        <v>70</v>
      </c>
      <c r="AH87" s="741" t="s">
        <v>39</v>
      </c>
      <c r="AI87" s="596" t="str">
        <f>IF(U79=0,"",IF(U86=0,"",IF(AND(AC87&gt;=200/3,AC87&lt;=100),"○","×")))</f>
        <v/>
      </c>
      <c r="AJ87" s="293"/>
      <c r="AK87" s="293"/>
      <c r="AL87" s="293"/>
      <c r="AM87" s="742" t="s">
        <v>2260</v>
      </c>
      <c r="AN87" s="743"/>
      <c r="AO87" s="743"/>
      <c r="AP87" s="743"/>
      <c r="AQ87" s="743"/>
      <c r="AR87" s="743"/>
      <c r="AS87" s="743"/>
      <c r="AT87" s="743"/>
      <c r="AU87" s="743"/>
      <c r="AV87" s="743"/>
      <c r="AW87" s="743"/>
      <c r="AX87" s="743"/>
      <c r="AY87" s="743"/>
      <c r="AZ87" s="743"/>
      <c r="BA87" s="743"/>
      <c r="BB87" s="743"/>
      <c r="BC87" s="744"/>
    </row>
    <row r="88" spans="1:55" ht="9.75" customHeight="1" thickBot="1">
      <c r="A88" s="227"/>
      <c r="B88" s="327"/>
      <c r="C88" s="782"/>
      <c r="D88" s="749"/>
      <c r="E88" s="334"/>
      <c r="F88" s="768" t="s">
        <v>2261</v>
      </c>
      <c r="G88" s="769"/>
      <c r="H88" s="769"/>
      <c r="I88" s="769"/>
      <c r="J88" s="769"/>
      <c r="K88" s="769"/>
      <c r="L88" s="769"/>
      <c r="M88" s="769"/>
      <c r="N88" s="769"/>
      <c r="O88" s="769"/>
      <c r="P88" s="769"/>
      <c r="Q88" s="769"/>
      <c r="R88" s="769"/>
      <c r="S88" s="769"/>
      <c r="T88" s="769"/>
      <c r="U88" s="773"/>
      <c r="V88" s="774"/>
      <c r="W88" s="774"/>
      <c r="X88" s="774"/>
      <c r="Y88" s="775"/>
      <c r="Z88" s="785" t="s">
        <v>32</v>
      </c>
      <c r="AA88" s="766" t="s">
        <v>39</v>
      </c>
      <c r="AB88" s="767"/>
      <c r="AC88" s="737"/>
      <c r="AD88" s="738"/>
      <c r="AE88" s="739"/>
      <c r="AF88" s="740"/>
      <c r="AG88" s="740"/>
      <c r="AH88" s="741"/>
      <c r="AI88" s="598"/>
      <c r="AJ88" s="293"/>
      <c r="AK88" s="293"/>
      <c r="AL88" s="293"/>
      <c r="AM88" s="745"/>
      <c r="AN88" s="746"/>
      <c r="AO88" s="746"/>
      <c r="AP88" s="746"/>
      <c r="AQ88" s="746"/>
      <c r="AR88" s="746"/>
      <c r="AS88" s="746"/>
      <c r="AT88" s="746"/>
      <c r="AU88" s="746"/>
      <c r="AV88" s="746"/>
      <c r="AW88" s="746"/>
      <c r="AX88" s="746"/>
      <c r="AY88" s="746"/>
      <c r="AZ88" s="746"/>
      <c r="BA88" s="746"/>
      <c r="BB88" s="746"/>
      <c r="BC88" s="747"/>
    </row>
    <row r="89" spans="1:55" ht="9.75" customHeight="1" thickBot="1">
      <c r="A89" s="227"/>
      <c r="B89" s="327"/>
      <c r="C89" s="748"/>
      <c r="D89" s="749"/>
      <c r="E89" s="335"/>
      <c r="F89" s="770"/>
      <c r="G89" s="710"/>
      <c r="H89" s="710"/>
      <c r="I89" s="710"/>
      <c r="J89" s="710"/>
      <c r="K89" s="710"/>
      <c r="L89" s="710"/>
      <c r="M89" s="710"/>
      <c r="N89" s="710"/>
      <c r="O89" s="710"/>
      <c r="P89" s="710"/>
      <c r="Q89" s="710"/>
      <c r="R89" s="710"/>
      <c r="S89" s="710"/>
      <c r="T89" s="710"/>
      <c r="U89" s="761"/>
      <c r="V89" s="762"/>
      <c r="W89" s="762"/>
      <c r="X89" s="762"/>
      <c r="Y89" s="763"/>
      <c r="Z89" s="786"/>
      <c r="AA89" s="766"/>
      <c r="AB89" s="227"/>
      <c r="AC89" s="227"/>
      <c r="AD89" s="227"/>
      <c r="AE89" s="227"/>
      <c r="AF89" s="227"/>
      <c r="AG89" s="227"/>
      <c r="AH89" s="227"/>
      <c r="AI89" s="227"/>
      <c r="AJ89" s="293"/>
      <c r="AK89" s="293"/>
      <c r="AL89" s="293"/>
    </row>
    <row r="90" spans="1:55" ht="16.5" customHeight="1">
      <c r="A90" s="227"/>
      <c r="B90" s="327"/>
      <c r="C90" s="750"/>
      <c r="D90" s="751"/>
      <c r="E90" s="336"/>
      <c r="F90" s="771"/>
      <c r="G90" s="772"/>
      <c r="H90" s="772"/>
      <c r="I90" s="772"/>
      <c r="J90" s="772"/>
      <c r="K90" s="772"/>
      <c r="L90" s="772"/>
      <c r="M90" s="772"/>
      <c r="N90" s="772"/>
      <c r="O90" s="772"/>
      <c r="P90" s="772"/>
      <c r="Q90" s="772"/>
      <c r="R90" s="772"/>
      <c r="S90" s="772"/>
      <c r="T90" s="772"/>
      <c r="U90" s="318" t="s">
        <v>69</v>
      </c>
      <c r="V90" s="707">
        <f>U88/2</f>
        <v>0</v>
      </c>
      <c r="W90" s="707"/>
      <c r="X90" s="707"/>
      <c r="Y90" s="74" t="s">
        <v>32</v>
      </c>
      <c r="Z90" s="3" t="s">
        <v>70</v>
      </c>
      <c r="AA90" s="76"/>
      <c r="AB90" s="314"/>
      <c r="AC90" s="315"/>
      <c r="AD90" s="779"/>
      <c r="AE90" s="779"/>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96" t="s">
        <v>98</v>
      </c>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97" t="str">
        <f>IF(SUM('別紙様式6-2 事業所個票１:事業所個票10'!CI4)&gt;=1,"該当","")</f>
        <v/>
      </c>
      <c r="AJ93" s="798"/>
      <c r="AK93" s="79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97" t="str">
        <f>IF(SUM('別紙様式6-2 事業所個票１:事業所個票10'!CI4)=0,"該当","")</f>
        <v>該当</v>
      </c>
      <c r="AJ95" s="798"/>
      <c r="AK95" s="79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800" t="s">
        <v>103</v>
      </c>
      <c r="D97" s="800"/>
      <c r="E97" s="800"/>
      <c r="F97" s="800"/>
      <c r="G97" s="800"/>
      <c r="H97" s="800"/>
      <c r="I97" s="800"/>
      <c r="J97" s="800"/>
      <c r="K97" s="800"/>
      <c r="L97" s="800"/>
      <c r="M97" s="800"/>
      <c r="N97" s="800"/>
      <c r="O97" s="800"/>
      <c r="P97" s="800"/>
      <c r="Q97" s="800"/>
      <c r="R97" s="800"/>
      <c r="S97" s="800"/>
      <c r="T97" s="800"/>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88"/>
      <c r="D98" s="789"/>
      <c r="E98" s="642" t="s">
        <v>104</v>
      </c>
      <c r="F98" s="642"/>
      <c r="G98" s="642"/>
      <c r="H98" s="642"/>
      <c r="I98" s="642"/>
      <c r="J98" s="642"/>
      <c r="K98" s="642"/>
      <c r="L98" s="642"/>
      <c r="M98" s="642"/>
      <c r="N98" s="642"/>
      <c r="O98" s="642"/>
      <c r="P98" s="642"/>
      <c r="Q98" s="642"/>
      <c r="R98" s="801"/>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640" t="s">
        <v>2157</v>
      </c>
      <c r="AO99" s="640"/>
      <c r="AP99" s="640"/>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40" t="s">
        <v>2158</v>
      </c>
      <c r="AO100" s="640"/>
      <c r="AP100" s="640"/>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87" t="s">
        <v>111</v>
      </c>
      <c r="D103" s="787"/>
      <c r="E103" s="787"/>
      <c r="F103" s="787"/>
      <c r="G103" s="787"/>
      <c r="H103" s="787"/>
      <c r="I103" s="787"/>
      <c r="J103" s="787"/>
      <c r="K103" s="787"/>
      <c r="L103" s="296"/>
      <c r="M103" s="788"/>
      <c r="N103" s="789"/>
      <c r="O103" s="790" t="s">
        <v>112</v>
      </c>
      <c r="P103" s="791"/>
      <c r="Q103" s="791"/>
      <c r="R103" s="791"/>
      <c r="S103" s="791"/>
      <c r="T103" s="791"/>
      <c r="U103" s="791"/>
      <c r="V103" s="791"/>
      <c r="W103" s="791"/>
      <c r="X103" s="791"/>
      <c r="Y103" s="791"/>
      <c r="Z103" s="791"/>
      <c r="AA103" s="791"/>
      <c r="AB103" s="791"/>
      <c r="AC103" s="791"/>
      <c r="AD103" s="791"/>
      <c r="AE103" s="791"/>
      <c r="AF103" s="791"/>
      <c r="AG103" s="791"/>
      <c r="AH103" s="791"/>
      <c r="AI103" s="791"/>
      <c r="AJ103" s="792"/>
      <c r="AK103" s="255" t="str">
        <f>IF(T98="○","",(IF(AM100=TRUE,"○","×")))</f>
        <v>×</v>
      </c>
      <c r="AL103" s="236"/>
      <c r="AM103" s="793" t="s">
        <v>2067</v>
      </c>
      <c r="AN103" s="794"/>
      <c r="AO103" s="794"/>
      <c r="AP103" s="794"/>
      <c r="AQ103" s="794"/>
      <c r="AR103" s="794"/>
      <c r="AS103" s="794"/>
      <c r="AT103" s="794"/>
      <c r="AU103" s="794"/>
      <c r="AV103" s="794"/>
      <c r="AW103" s="794"/>
      <c r="AX103" s="794"/>
      <c r="AY103" s="794"/>
      <c r="AZ103" s="794"/>
      <c r="BA103" s="794"/>
      <c r="BB103" s="794"/>
      <c r="BC103" s="79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800" t="s">
        <v>113</v>
      </c>
      <c r="D105" s="800"/>
      <c r="E105" s="800"/>
      <c r="F105" s="800"/>
      <c r="G105" s="800"/>
      <c r="H105" s="800"/>
      <c r="I105" s="800"/>
      <c r="J105" s="800"/>
      <c r="K105" s="800"/>
      <c r="L105" s="800"/>
      <c r="M105" s="800"/>
      <c r="N105" s="800"/>
      <c r="O105" s="800"/>
      <c r="P105" s="800"/>
      <c r="Q105" s="800"/>
      <c r="R105" s="800"/>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88"/>
      <c r="D106" s="789"/>
      <c r="E106" s="642" t="s">
        <v>114</v>
      </c>
      <c r="F106" s="642"/>
      <c r="G106" s="642"/>
      <c r="H106" s="642"/>
      <c r="I106" s="642"/>
      <c r="J106" s="642"/>
      <c r="K106" s="642"/>
      <c r="L106" s="642"/>
      <c r="M106" s="642"/>
      <c r="N106" s="642"/>
      <c r="O106" s="642"/>
      <c r="P106" s="642"/>
      <c r="Q106" s="642"/>
      <c r="R106" s="801"/>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802"/>
      <c r="C107" s="352" t="s">
        <v>105</v>
      </c>
      <c r="D107" s="803" t="s">
        <v>115</v>
      </c>
      <c r="E107" s="804"/>
      <c r="F107" s="804"/>
      <c r="G107" s="804"/>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805"/>
      <c r="AL107" s="236"/>
      <c r="AM107" s="133" t="b">
        <v>0</v>
      </c>
      <c r="AN107" s="640" t="s">
        <v>2157</v>
      </c>
      <c r="AO107" s="640"/>
      <c r="AP107" s="640"/>
      <c r="AQ107" s="229"/>
      <c r="AR107" s="133" t="b">
        <v>0</v>
      </c>
      <c r="AS107" s="640" t="s">
        <v>2159</v>
      </c>
      <c r="AT107" s="640"/>
      <c r="AU107" s="640"/>
    </row>
    <row r="108" spans="1:55" s="237" customFormat="1" ht="25.5" customHeight="1" thickBot="1">
      <c r="A108" s="236"/>
      <c r="B108" s="802"/>
      <c r="C108" s="820"/>
      <c r="D108" s="822" t="s">
        <v>116</v>
      </c>
      <c r="E108" s="823"/>
      <c r="F108" s="823"/>
      <c r="G108" s="823"/>
      <c r="H108" s="828"/>
      <c r="I108" s="830" t="s">
        <v>33</v>
      </c>
      <c r="J108" s="832" t="s">
        <v>117</v>
      </c>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4"/>
      <c r="AL108" s="236"/>
      <c r="AM108" s="133" t="b">
        <v>0</v>
      </c>
      <c r="AN108" s="640" t="s">
        <v>2158</v>
      </c>
      <c r="AO108" s="640"/>
      <c r="AP108" s="640"/>
      <c r="AQ108" s="373"/>
      <c r="AR108" s="133" t="b">
        <v>0</v>
      </c>
      <c r="AS108" s="640" t="s">
        <v>2160</v>
      </c>
      <c r="AT108" s="640"/>
      <c r="AU108" s="640"/>
      <c r="AV108" s="373"/>
      <c r="AW108" s="373"/>
      <c r="AX108" s="373"/>
      <c r="AY108" s="373"/>
      <c r="AZ108" s="373"/>
      <c r="BA108" s="373"/>
      <c r="BB108" s="373"/>
      <c r="BC108" s="373"/>
    </row>
    <row r="109" spans="1:55" s="237" customFormat="1" ht="33" customHeight="1" thickBot="1">
      <c r="A109" s="236"/>
      <c r="B109" s="802"/>
      <c r="C109" s="820"/>
      <c r="D109" s="824"/>
      <c r="E109" s="825"/>
      <c r="F109" s="825"/>
      <c r="G109" s="825"/>
      <c r="H109" s="829"/>
      <c r="I109" s="831"/>
      <c r="J109" s="835"/>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7"/>
      <c r="AL109" s="236"/>
      <c r="AM109" s="793" t="s">
        <v>2262</v>
      </c>
      <c r="AN109" s="815"/>
      <c r="AO109" s="815"/>
      <c r="AP109" s="815"/>
      <c r="AQ109" s="815"/>
      <c r="AR109" s="815"/>
      <c r="AS109" s="815"/>
      <c r="AT109" s="815"/>
      <c r="AU109" s="815"/>
      <c r="AV109" s="815"/>
      <c r="AW109" s="815"/>
      <c r="AX109" s="815"/>
      <c r="AY109" s="815"/>
      <c r="AZ109" s="815"/>
      <c r="BA109" s="815"/>
      <c r="BB109" s="815"/>
      <c r="BC109" s="816"/>
    </row>
    <row r="110" spans="1:55" s="237" customFormat="1" ht="19.5" customHeight="1" thickBot="1">
      <c r="A110" s="236"/>
      <c r="B110" s="802"/>
      <c r="C110" s="820"/>
      <c r="D110" s="824"/>
      <c r="E110" s="825"/>
      <c r="F110" s="825"/>
      <c r="G110" s="825"/>
      <c r="H110" s="806"/>
      <c r="I110" s="808" t="s">
        <v>40</v>
      </c>
      <c r="J110" s="374" t="s">
        <v>118</v>
      </c>
      <c r="K110" s="375"/>
      <c r="L110" s="375"/>
      <c r="M110" s="375"/>
      <c r="N110" s="375"/>
      <c r="O110" s="375"/>
      <c r="P110" s="375"/>
      <c r="Q110" s="375"/>
      <c r="R110" s="375"/>
      <c r="S110" s="810" t="s">
        <v>119</v>
      </c>
      <c r="T110" s="810"/>
      <c r="U110" s="810"/>
      <c r="V110" s="810"/>
      <c r="W110" s="810"/>
      <c r="X110" s="810"/>
      <c r="Y110" s="810"/>
      <c r="Z110" s="810"/>
      <c r="AA110" s="810"/>
      <c r="AB110" s="810"/>
      <c r="AC110" s="810"/>
      <c r="AD110" s="810"/>
      <c r="AE110" s="810"/>
      <c r="AF110" s="810"/>
      <c r="AG110" s="810"/>
      <c r="AH110" s="810"/>
      <c r="AI110" s="810"/>
      <c r="AJ110" s="810"/>
      <c r="AK110" s="811"/>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802"/>
      <c r="C111" s="821"/>
      <c r="D111" s="826"/>
      <c r="E111" s="827"/>
      <c r="F111" s="827"/>
      <c r="G111" s="827"/>
      <c r="H111" s="807"/>
      <c r="I111" s="809"/>
      <c r="J111" s="812"/>
      <c r="K111" s="813"/>
      <c r="L111" s="813"/>
      <c r="M111" s="813"/>
      <c r="N111" s="813"/>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4"/>
      <c r="AL111" s="236"/>
      <c r="AM111" s="793" t="s">
        <v>2263</v>
      </c>
      <c r="AN111" s="815"/>
      <c r="AO111" s="815"/>
      <c r="AP111" s="815"/>
      <c r="AQ111" s="815"/>
      <c r="AR111" s="815"/>
      <c r="AS111" s="815"/>
      <c r="AT111" s="815"/>
      <c r="AU111" s="815"/>
      <c r="AV111" s="815"/>
      <c r="AW111" s="815"/>
      <c r="AX111" s="815"/>
      <c r="AY111" s="815"/>
      <c r="AZ111" s="815"/>
      <c r="BA111" s="815"/>
      <c r="BB111" s="815"/>
      <c r="BC111" s="816"/>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87" t="s">
        <v>2264</v>
      </c>
      <c r="D114" s="787"/>
      <c r="E114" s="787"/>
      <c r="F114" s="787"/>
      <c r="G114" s="787"/>
      <c r="H114" s="787"/>
      <c r="I114" s="787"/>
      <c r="J114" s="787"/>
      <c r="K114" s="787"/>
      <c r="L114" s="296"/>
      <c r="M114" s="788"/>
      <c r="N114" s="789"/>
      <c r="O114" s="817" t="s">
        <v>121</v>
      </c>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9"/>
      <c r="AK114" s="255" t="str">
        <f>IF(T106="○","",(IF(AM108=TRUE,"○","×")))</f>
        <v>×</v>
      </c>
      <c r="AL114" s="236"/>
      <c r="AM114" s="793" t="s">
        <v>2068</v>
      </c>
      <c r="AN114" s="794"/>
      <c r="AO114" s="794"/>
      <c r="AP114" s="794"/>
      <c r="AQ114" s="794"/>
      <c r="AR114" s="794"/>
      <c r="AS114" s="794"/>
      <c r="AT114" s="794"/>
      <c r="AU114" s="794"/>
      <c r="AV114" s="794"/>
      <c r="AW114" s="794"/>
      <c r="AX114" s="794"/>
      <c r="AY114" s="794"/>
      <c r="AZ114" s="794"/>
      <c r="BA114" s="794"/>
      <c r="BB114" s="794"/>
      <c r="BC114" s="79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96" t="s">
        <v>122</v>
      </c>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640" t="s">
        <v>2159</v>
      </c>
      <c r="AT117" s="640"/>
      <c r="AU117" s="640"/>
    </row>
    <row r="118" spans="1:55" s="237" customFormat="1" ht="20.25" customHeight="1" thickBot="1">
      <c r="A118" s="236"/>
      <c r="B118" s="788"/>
      <c r="C118" s="789"/>
      <c r="D118" s="854" t="s">
        <v>114</v>
      </c>
      <c r="E118" s="854"/>
      <c r="F118" s="854"/>
      <c r="G118" s="854"/>
      <c r="H118" s="854"/>
      <c r="I118" s="854"/>
      <c r="J118" s="854"/>
      <c r="K118" s="854"/>
      <c r="L118" s="854"/>
      <c r="M118" s="854"/>
      <c r="N118" s="854"/>
      <c r="O118" s="854"/>
      <c r="P118" s="854"/>
      <c r="Q118" s="855"/>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640" t="s">
        <v>2157</v>
      </c>
      <c r="AO118" s="640"/>
      <c r="AP118" s="640"/>
      <c r="AR118" s="133" t="b">
        <v>0</v>
      </c>
      <c r="AS118" s="640" t="s">
        <v>2160</v>
      </c>
      <c r="AT118" s="640"/>
      <c r="AU118" s="640"/>
    </row>
    <row r="119" spans="1:55" s="237" customFormat="1" ht="28.5" customHeight="1" thickBot="1">
      <c r="A119" s="236"/>
      <c r="B119" s="352" t="s">
        <v>105</v>
      </c>
      <c r="C119" s="856" t="s">
        <v>124</v>
      </c>
      <c r="D119" s="857"/>
      <c r="E119" s="857"/>
      <c r="F119" s="857"/>
      <c r="G119" s="857"/>
      <c r="H119" s="857"/>
      <c r="I119" s="857"/>
      <c r="J119" s="857"/>
      <c r="K119" s="857"/>
      <c r="L119" s="857"/>
      <c r="M119" s="857"/>
      <c r="N119" s="857"/>
      <c r="O119" s="857"/>
      <c r="P119" s="857"/>
      <c r="Q119" s="857"/>
      <c r="R119" s="857"/>
      <c r="S119" s="858"/>
      <c r="T119" s="857"/>
      <c r="U119" s="857"/>
      <c r="V119" s="857"/>
      <c r="W119" s="857"/>
      <c r="X119" s="857"/>
      <c r="Y119" s="857"/>
      <c r="Z119" s="857"/>
      <c r="AA119" s="857"/>
      <c r="AB119" s="857"/>
      <c r="AC119" s="857"/>
      <c r="AD119" s="857"/>
      <c r="AE119" s="857"/>
      <c r="AF119" s="857"/>
      <c r="AG119" s="857"/>
      <c r="AH119" s="857"/>
      <c r="AI119" s="857"/>
      <c r="AJ119" s="857"/>
      <c r="AK119" s="859"/>
      <c r="AL119" s="236"/>
      <c r="AM119" s="133" t="b">
        <v>0</v>
      </c>
      <c r="AN119" s="640" t="s">
        <v>2158</v>
      </c>
      <c r="AO119" s="640"/>
      <c r="AP119" s="640"/>
      <c r="AR119" s="133" t="b">
        <v>0</v>
      </c>
      <c r="AS119" s="640" t="s">
        <v>2161</v>
      </c>
      <c r="AT119" s="640"/>
      <c r="AU119" s="640"/>
    </row>
    <row r="120" spans="1:55" s="237" customFormat="1" ht="25.5" customHeight="1">
      <c r="A120" s="236"/>
      <c r="B120" s="820"/>
      <c r="C120" s="822" t="s">
        <v>125</v>
      </c>
      <c r="D120" s="823"/>
      <c r="E120" s="823"/>
      <c r="F120" s="823"/>
      <c r="G120" s="388"/>
      <c r="H120" s="389" t="s">
        <v>33</v>
      </c>
      <c r="I120" s="838" t="s">
        <v>126</v>
      </c>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40"/>
      <c r="AL120" s="236"/>
      <c r="AM120" s="611" t="s">
        <v>2265</v>
      </c>
      <c r="AN120" s="841"/>
      <c r="AO120" s="841"/>
      <c r="AP120" s="841"/>
      <c r="AQ120" s="841"/>
      <c r="AR120" s="841"/>
      <c r="AS120" s="841"/>
      <c r="AT120" s="841"/>
      <c r="AU120" s="841"/>
      <c r="AV120" s="841"/>
      <c r="AW120" s="841"/>
      <c r="AX120" s="841"/>
      <c r="AY120" s="841"/>
      <c r="AZ120" s="841"/>
      <c r="BA120" s="841"/>
      <c r="BB120" s="841"/>
      <c r="BC120" s="842"/>
    </row>
    <row r="121" spans="1:55" s="237" customFormat="1" ht="33.75" customHeight="1">
      <c r="A121" s="236"/>
      <c r="B121" s="820"/>
      <c r="C121" s="824"/>
      <c r="D121" s="825"/>
      <c r="E121" s="825"/>
      <c r="F121" s="825"/>
      <c r="G121" s="390"/>
      <c r="H121" s="391" t="s">
        <v>40</v>
      </c>
      <c r="I121" s="848" t="s">
        <v>127</v>
      </c>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50"/>
      <c r="AL121" s="236"/>
      <c r="AM121" s="843"/>
      <c r="AN121" s="844"/>
      <c r="AO121" s="844"/>
      <c r="AP121" s="844"/>
      <c r="AQ121" s="844"/>
      <c r="AR121" s="844"/>
      <c r="AS121" s="844"/>
      <c r="AT121" s="844"/>
      <c r="AU121" s="844"/>
      <c r="AV121" s="844"/>
      <c r="AW121" s="844"/>
      <c r="AX121" s="844"/>
      <c r="AY121" s="844"/>
      <c r="AZ121" s="844"/>
      <c r="BA121" s="844"/>
      <c r="BB121" s="844"/>
      <c r="BC121" s="845"/>
    </row>
    <row r="122" spans="1:55" s="237" customFormat="1" ht="37.5" customHeight="1" thickBot="1">
      <c r="A122" s="236"/>
      <c r="B122" s="821"/>
      <c r="C122" s="826"/>
      <c r="D122" s="827"/>
      <c r="E122" s="827"/>
      <c r="F122" s="827"/>
      <c r="G122" s="392"/>
      <c r="H122" s="393" t="s">
        <v>41</v>
      </c>
      <c r="I122" s="851" t="s">
        <v>128</v>
      </c>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3"/>
      <c r="AL122" s="236"/>
      <c r="AM122" s="846"/>
      <c r="AN122" s="730"/>
      <c r="AO122" s="730"/>
      <c r="AP122" s="730"/>
      <c r="AQ122" s="730"/>
      <c r="AR122" s="730"/>
      <c r="AS122" s="730"/>
      <c r="AT122" s="730"/>
      <c r="AU122" s="730"/>
      <c r="AV122" s="730"/>
      <c r="AW122" s="730"/>
      <c r="AX122" s="730"/>
      <c r="AY122" s="730"/>
      <c r="AZ122" s="730"/>
      <c r="BA122" s="730"/>
      <c r="BB122" s="730"/>
      <c r="BC122" s="847"/>
    </row>
    <row r="123" spans="1:55" s="237" customFormat="1" ht="13.5" customHeight="1">
      <c r="A123" s="236"/>
      <c r="B123" s="394" t="s">
        <v>107</v>
      </c>
      <c r="C123" s="860" t="s">
        <v>120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625"/>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62" t="s">
        <v>2266</v>
      </c>
      <c r="C125" s="862"/>
      <c r="D125" s="862"/>
      <c r="E125" s="862"/>
      <c r="F125" s="862"/>
      <c r="G125" s="862"/>
      <c r="H125" s="862"/>
      <c r="I125" s="862"/>
      <c r="J125" s="862"/>
      <c r="K125" s="862"/>
      <c r="L125" s="296"/>
      <c r="M125" s="788"/>
      <c r="N125" s="789"/>
      <c r="O125" s="863" t="s">
        <v>129</v>
      </c>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255" t="str">
        <f>IF(S118="","",IF(S118="○","",IF(AM119=TRUE,"○","×")))</f>
        <v/>
      </c>
      <c r="AL125" s="236"/>
      <c r="AM125" s="631" t="s">
        <v>2069</v>
      </c>
      <c r="AN125" s="608"/>
      <c r="AO125" s="608"/>
      <c r="AP125" s="608"/>
      <c r="AQ125" s="608"/>
      <c r="AR125" s="608"/>
      <c r="AS125" s="608"/>
      <c r="AT125" s="608"/>
      <c r="AU125" s="608"/>
      <c r="AV125" s="608"/>
      <c r="AW125" s="608"/>
      <c r="AX125" s="608"/>
      <c r="AY125" s="608"/>
      <c r="AZ125" s="608"/>
      <c r="BA125" s="608"/>
      <c r="BB125" s="608"/>
      <c r="BC125" s="609"/>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709" t="s">
        <v>130</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59" t="s">
        <v>132</v>
      </c>
      <c r="C129" s="560"/>
      <c r="D129" s="560"/>
      <c r="E129" s="560"/>
      <c r="F129" s="560"/>
      <c r="G129" s="560"/>
      <c r="H129" s="560"/>
      <c r="I129" s="560"/>
      <c r="J129" s="560"/>
      <c r="K129" s="560"/>
      <c r="L129" s="554" t="s">
        <v>2281</v>
      </c>
      <c r="M129" s="554"/>
      <c r="N129" s="554"/>
      <c r="O129" s="554"/>
      <c r="P129" s="554"/>
      <c r="Q129" s="554"/>
      <c r="R129" s="554"/>
      <c r="S129" s="554"/>
      <c r="T129" s="554"/>
      <c r="U129" s="554"/>
      <c r="V129" s="554"/>
      <c r="W129" s="554"/>
      <c r="X129" s="554"/>
      <c r="Y129" s="554"/>
      <c r="Z129" s="554"/>
      <c r="AA129" s="555"/>
      <c r="AB129" s="397">
        <f>SUM('別紙様式6-2 事業所個票１:事業所個票10'!AG37)</f>
        <v>0</v>
      </c>
      <c r="AC129" s="556" t="s">
        <v>2283</v>
      </c>
      <c r="AD129" s="557" t="str">
        <f>IF(AB130=0,"",IF(AB129&gt;=AB130,"○","×"))</f>
        <v/>
      </c>
      <c r="AE129" s="227"/>
      <c r="AF129" s="227"/>
      <c r="AG129" s="227"/>
      <c r="AH129" s="227"/>
      <c r="AI129" s="227"/>
      <c r="AJ129" s="227"/>
      <c r="AK129" s="227"/>
      <c r="AL129" s="227"/>
      <c r="AM129" s="398" t="str">
        <f>IF(OR(AD129="×",AD131="×"),"×","")</f>
        <v/>
      </c>
    </row>
    <row r="130" spans="1:56" ht="24.75" customHeight="1" thickBot="1">
      <c r="A130" s="227"/>
      <c r="B130" s="561"/>
      <c r="C130" s="562"/>
      <c r="D130" s="562"/>
      <c r="E130" s="562"/>
      <c r="F130" s="562"/>
      <c r="G130" s="562"/>
      <c r="H130" s="562"/>
      <c r="I130" s="562"/>
      <c r="J130" s="562"/>
      <c r="K130" s="562"/>
      <c r="L130" s="554" t="s">
        <v>2282</v>
      </c>
      <c r="M130" s="554"/>
      <c r="N130" s="554"/>
      <c r="O130" s="554"/>
      <c r="P130" s="554"/>
      <c r="Q130" s="554"/>
      <c r="R130" s="554"/>
      <c r="S130" s="554"/>
      <c r="T130" s="554"/>
      <c r="U130" s="554"/>
      <c r="V130" s="554"/>
      <c r="W130" s="554"/>
      <c r="X130" s="554"/>
      <c r="Y130" s="554"/>
      <c r="Z130" s="554"/>
      <c r="AA130" s="555"/>
      <c r="AB130" s="397">
        <f>SUM('別紙様式6-2 事業所個票１:事業所個票10'!CI6)</f>
        <v>0</v>
      </c>
      <c r="AC130" s="556"/>
      <c r="AD130" s="558"/>
      <c r="AE130" s="227"/>
      <c r="AF130" s="227"/>
      <c r="AG130" s="227"/>
      <c r="AH130" s="227"/>
      <c r="AI130" s="227"/>
      <c r="AJ130" s="227"/>
      <c r="AK130" s="227"/>
      <c r="AL130" s="227"/>
    </row>
    <row r="131" spans="1:56" ht="24.75" customHeight="1" thickBot="1">
      <c r="A131" s="227"/>
      <c r="B131" s="865" t="s">
        <v>2267</v>
      </c>
      <c r="C131" s="857"/>
      <c r="D131" s="857"/>
      <c r="E131" s="857"/>
      <c r="F131" s="857"/>
      <c r="G131" s="857"/>
      <c r="H131" s="857"/>
      <c r="I131" s="857"/>
      <c r="J131" s="857"/>
      <c r="K131" s="857"/>
      <c r="L131" s="554" t="s">
        <v>2281</v>
      </c>
      <c r="M131" s="554"/>
      <c r="N131" s="554"/>
      <c r="O131" s="554"/>
      <c r="P131" s="554"/>
      <c r="Q131" s="554"/>
      <c r="R131" s="554"/>
      <c r="S131" s="554"/>
      <c r="T131" s="554"/>
      <c r="U131" s="554"/>
      <c r="V131" s="554"/>
      <c r="W131" s="554"/>
      <c r="X131" s="554"/>
      <c r="Y131" s="554"/>
      <c r="Z131" s="554"/>
      <c r="AA131" s="555"/>
      <c r="AB131" s="397">
        <f>SUM('別紙様式6-2 事業所個票１:事業所個票10'!AO37)</f>
        <v>0</v>
      </c>
      <c r="AC131" s="556" t="s">
        <v>2283</v>
      </c>
      <c r="AD131" s="557" t="str">
        <f>IF(AB132=0,"",IF(AB131&gt;=AB132,"○","×"))</f>
        <v/>
      </c>
      <c r="AE131" s="227"/>
      <c r="AF131" s="399"/>
      <c r="AG131" s="227"/>
      <c r="AH131" s="227"/>
      <c r="AI131" s="227"/>
      <c r="AJ131" s="227"/>
      <c r="AK131" s="227"/>
      <c r="AL131" s="227"/>
    </row>
    <row r="132" spans="1:56" ht="24.75" customHeight="1" thickBot="1">
      <c r="A132" s="227"/>
      <c r="B132" s="866"/>
      <c r="C132" s="867"/>
      <c r="D132" s="867"/>
      <c r="E132" s="867"/>
      <c r="F132" s="867"/>
      <c r="G132" s="867"/>
      <c r="H132" s="867"/>
      <c r="I132" s="867"/>
      <c r="J132" s="867"/>
      <c r="K132" s="867"/>
      <c r="L132" s="554" t="s">
        <v>2282</v>
      </c>
      <c r="M132" s="554"/>
      <c r="N132" s="554"/>
      <c r="O132" s="554"/>
      <c r="P132" s="554"/>
      <c r="Q132" s="554"/>
      <c r="R132" s="554"/>
      <c r="S132" s="554"/>
      <c r="T132" s="554"/>
      <c r="U132" s="554"/>
      <c r="V132" s="554"/>
      <c r="W132" s="554"/>
      <c r="X132" s="554"/>
      <c r="Y132" s="554"/>
      <c r="Z132" s="554"/>
      <c r="AA132" s="555"/>
      <c r="AB132" s="397">
        <f>SUM('別紙様式6-2 事業所個票１:事業所個票10'!CI6)</f>
        <v>0</v>
      </c>
      <c r="AC132" s="556"/>
      <c r="AD132" s="55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31" t="s">
        <v>2268</v>
      </c>
      <c r="AN134" s="608"/>
      <c r="AO134" s="608"/>
      <c r="AP134" s="608"/>
      <c r="AQ134" s="608"/>
      <c r="AR134" s="608"/>
      <c r="AS134" s="608"/>
      <c r="AT134" s="608"/>
      <c r="AU134" s="608"/>
      <c r="AV134" s="608"/>
      <c r="AW134" s="608"/>
      <c r="AX134" s="608"/>
      <c r="AY134" s="608"/>
      <c r="AZ134" s="608"/>
      <c r="BA134" s="608"/>
      <c r="BB134" s="608"/>
      <c r="BC134" s="609"/>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73" t="s">
        <v>135</v>
      </c>
      <c r="E138" s="873"/>
      <c r="F138" s="873"/>
      <c r="G138" s="873"/>
      <c r="H138" s="873"/>
      <c r="I138" s="873"/>
      <c r="J138" s="873"/>
      <c r="K138" s="873"/>
      <c r="L138" s="873"/>
      <c r="M138" s="873"/>
      <c r="N138" s="873"/>
      <c r="O138" s="873"/>
      <c r="P138" s="873"/>
      <c r="Q138" s="873"/>
      <c r="R138" s="873"/>
      <c r="S138" s="873"/>
      <c r="T138" s="873"/>
      <c r="U138" s="873"/>
      <c r="V138" s="873"/>
      <c r="W138" s="873"/>
      <c r="X138" s="873"/>
      <c r="Y138" s="873"/>
      <c r="Z138" s="873"/>
      <c r="AA138" s="873"/>
      <c r="AB138" s="873"/>
      <c r="AC138" s="873"/>
      <c r="AD138" s="873"/>
      <c r="AE138" s="873"/>
      <c r="AF138" s="873"/>
      <c r="AG138" s="873"/>
      <c r="AH138" s="873"/>
      <c r="AI138" s="873"/>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420" t="s">
        <v>70</v>
      </c>
      <c r="AL139" s="236"/>
      <c r="AM139" s="133" t="b">
        <v>0</v>
      </c>
      <c r="AN139" s="793" t="s">
        <v>2271</v>
      </c>
      <c r="AO139" s="815"/>
      <c r="AP139" s="815"/>
      <c r="AQ139" s="815"/>
      <c r="AR139" s="815"/>
      <c r="AS139" s="815"/>
      <c r="AT139" s="815"/>
      <c r="AU139" s="815"/>
      <c r="AV139" s="815"/>
      <c r="AW139" s="815"/>
      <c r="AX139" s="815"/>
      <c r="AY139" s="815"/>
      <c r="AZ139" s="815"/>
      <c r="BA139" s="815"/>
      <c r="BB139" s="815"/>
      <c r="BC139" s="816"/>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709" t="s">
        <v>137</v>
      </c>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75" t="s">
        <v>138</v>
      </c>
      <c r="C143" s="732"/>
      <c r="D143" s="732"/>
      <c r="E143" s="732"/>
      <c r="F143" s="732"/>
      <c r="G143" s="732"/>
      <c r="H143" s="732"/>
      <c r="I143" s="732"/>
      <c r="J143" s="732"/>
      <c r="K143" s="732"/>
      <c r="L143" s="732"/>
      <c r="M143" s="732"/>
      <c r="N143" s="732"/>
      <c r="O143" s="732"/>
      <c r="P143" s="732"/>
      <c r="Q143" s="73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93" t="s">
        <v>2284</v>
      </c>
      <c r="AN143" s="794"/>
      <c r="AO143" s="794"/>
      <c r="AP143" s="794"/>
      <c r="AQ143" s="794"/>
      <c r="AR143" s="794"/>
      <c r="AS143" s="794"/>
      <c r="AT143" s="794"/>
      <c r="AU143" s="794"/>
      <c r="AV143" s="794"/>
      <c r="AW143" s="794"/>
      <c r="AX143" s="794"/>
      <c r="AY143" s="794"/>
      <c r="AZ143" s="794"/>
      <c r="BA143" s="794"/>
      <c r="BB143" s="794"/>
      <c r="BC143" s="795"/>
    </row>
    <row r="144" spans="1:56" ht="16.5" customHeight="1" thickBot="1">
      <c r="A144" s="227"/>
      <c r="B144" s="868" t="s">
        <v>139</v>
      </c>
      <c r="C144" s="713"/>
      <c r="D144" s="713"/>
      <c r="E144" s="713"/>
      <c r="F144" s="713"/>
      <c r="G144" s="713"/>
      <c r="H144" s="713"/>
      <c r="I144" s="713"/>
      <c r="J144" s="713"/>
      <c r="K144" s="713"/>
      <c r="L144" s="713"/>
      <c r="M144" s="713"/>
      <c r="N144" s="713"/>
      <c r="O144" s="713"/>
      <c r="P144" s="713"/>
      <c r="Q144" s="71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93" t="s">
        <v>2285</v>
      </c>
      <c r="AN144" s="794"/>
      <c r="AO144" s="794"/>
      <c r="AP144" s="794"/>
      <c r="AQ144" s="794"/>
      <c r="AR144" s="794"/>
      <c r="AS144" s="794"/>
      <c r="AT144" s="794"/>
      <c r="AU144" s="794"/>
      <c r="AV144" s="794"/>
      <c r="AW144" s="794"/>
      <c r="AX144" s="794"/>
      <c r="AY144" s="794"/>
      <c r="AZ144" s="794"/>
      <c r="BA144" s="794"/>
      <c r="BB144" s="794"/>
      <c r="BC144" s="79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69" t="s">
        <v>140</v>
      </c>
      <c r="C146" s="869"/>
      <c r="D146" s="869"/>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70" t="str">
        <f>IF(SUM('別紙様式6-2 事業所個票１:事業所個票10'!CI10)=0,"該当","")</f>
        <v>該当</v>
      </c>
      <c r="AJ147" s="871"/>
      <c r="AK147" s="872"/>
      <c r="AL147" s="236"/>
    </row>
    <row r="148" spans="1:55" s="237" customFormat="1" ht="28.5" customHeight="1">
      <c r="A148" s="236"/>
      <c r="B148" s="326" t="s">
        <v>85</v>
      </c>
      <c r="C148" s="884" t="s">
        <v>142</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70" t="str">
        <f>IF(SUM('別紙様式6-2 事業所個票１:事業所個票10'!CI10)&gt;=1,"該当","")</f>
        <v/>
      </c>
      <c r="AJ150" s="871"/>
      <c r="AK150" s="872"/>
      <c r="AL150" s="236"/>
    </row>
    <row r="151" spans="1:55" s="237" customFormat="1" ht="39" customHeight="1">
      <c r="A151" s="236"/>
      <c r="B151" s="326" t="s">
        <v>85</v>
      </c>
      <c r="C151" s="884" t="s">
        <v>144</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85" t="s">
        <v>145</v>
      </c>
      <c r="C153" s="886"/>
      <c r="D153" s="886"/>
      <c r="E153" s="887"/>
      <c r="F153" s="888" t="s">
        <v>146</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429" t="str">
        <f>IF(AI150="該当",IF(AND(COUNTIF(AM154:AM157,TRUE)&gt;=1,COUNTIF(AM158:AM161,TRUE)&gt;=1,COUNTIF(AM162:AM165,TRUE)&gt;=1,COUNTIF(AM166:AM169,TRUE)&gt;=1,COUNTIF(AM170:AM173,TRUE)&gt;=1,COUNTIF(AM174:AM177,TRUE)&gt;=1),"○","×"),IF(COUNTIF(AM154:AM177,TRUE)&gt;=1,"○","×"))</f>
        <v>×</v>
      </c>
      <c r="AL153" s="236"/>
      <c r="AM153" s="430" t="s">
        <v>2162</v>
      </c>
      <c r="AN153" s="631" t="s">
        <v>2070</v>
      </c>
      <c r="AO153" s="717"/>
      <c r="AP153" s="717"/>
      <c r="AQ153" s="717"/>
      <c r="AR153" s="717"/>
      <c r="AS153" s="717"/>
      <c r="AT153" s="717"/>
      <c r="AU153" s="717"/>
      <c r="AV153" s="717"/>
      <c r="AW153" s="717"/>
      <c r="AX153" s="717"/>
      <c r="AY153" s="717"/>
      <c r="AZ153" s="717"/>
      <c r="BA153" s="717"/>
      <c r="BB153" s="717"/>
      <c r="BC153" s="718"/>
    </row>
    <row r="154" spans="1:55" s="237" customFormat="1" ht="14.25" customHeight="1" thickBot="1">
      <c r="A154" s="236"/>
      <c r="B154" s="865" t="s">
        <v>147</v>
      </c>
      <c r="C154" s="857"/>
      <c r="D154" s="857"/>
      <c r="E154" s="876"/>
      <c r="F154" s="431"/>
      <c r="G154" s="880" t="s">
        <v>148</v>
      </c>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1"/>
      <c r="AL154" s="236"/>
      <c r="AM154" s="133" t="b">
        <v>0</v>
      </c>
    </row>
    <row r="155" spans="1:55" s="237" customFormat="1" ht="13.5" customHeight="1">
      <c r="A155" s="236"/>
      <c r="B155" s="877"/>
      <c r="C155" s="858"/>
      <c r="D155" s="858"/>
      <c r="E155" s="878"/>
      <c r="F155" s="432"/>
      <c r="G155" s="882" t="s">
        <v>149</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33"/>
      <c r="AL155" s="236"/>
      <c r="AM155" s="133" t="b">
        <v>0</v>
      </c>
      <c r="AN155" s="611" t="s">
        <v>2071</v>
      </c>
      <c r="AO155" s="612"/>
      <c r="AP155" s="612"/>
      <c r="AQ155" s="612"/>
      <c r="AR155" s="612"/>
      <c r="AS155" s="612"/>
      <c r="AT155" s="612"/>
      <c r="AU155" s="612"/>
      <c r="AV155" s="612"/>
      <c r="AW155" s="612"/>
      <c r="AX155" s="612"/>
      <c r="AY155" s="612"/>
      <c r="AZ155" s="612"/>
      <c r="BA155" s="612"/>
      <c r="BB155" s="612"/>
      <c r="BC155" s="613"/>
    </row>
    <row r="156" spans="1:55" s="237" customFormat="1" ht="13.5" customHeight="1" thickBot="1">
      <c r="A156" s="236"/>
      <c r="B156" s="877"/>
      <c r="C156" s="858"/>
      <c r="D156" s="858"/>
      <c r="E156" s="878"/>
      <c r="F156" s="432"/>
      <c r="G156" s="882" t="s">
        <v>150</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433"/>
      <c r="AL156" s="236"/>
      <c r="AM156" s="133" t="b">
        <v>0</v>
      </c>
      <c r="AN156" s="614"/>
      <c r="AO156" s="615"/>
      <c r="AP156" s="615"/>
      <c r="AQ156" s="615"/>
      <c r="AR156" s="615"/>
      <c r="AS156" s="615"/>
      <c r="AT156" s="615"/>
      <c r="AU156" s="615"/>
      <c r="AV156" s="615"/>
      <c r="AW156" s="615"/>
      <c r="AX156" s="615"/>
      <c r="AY156" s="615"/>
      <c r="AZ156" s="615"/>
      <c r="BA156" s="615"/>
      <c r="BB156" s="615"/>
      <c r="BC156" s="616"/>
    </row>
    <row r="157" spans="1:55" s="237" customFormat="1" ht="13.5" customHeight="1">
      <c r="A157" s="236"/>
      <c r="B157" s="866"/>
      <c r="C157" s="867"/>
      <c r="D157" s="867"/>
      <c r="E157" s="879"/>
      <c r="F157" s="434"/>
      <c r="G157" s="883" t="s">
        <v>151</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435"/>
      <c r="AL157" s="236"/>
      <c r="AM157" s="133" t="b">
        <v>0</v>
      </c>
    </row>
    <row r="158" spans="1:55" s="237" customFormat="1" ht="24.75" customHeight="1" thickBot="1">
      <c r="A158" s="236"/>
      <c r="B158" s="865" t="s">
        <v>152</v>
      </c>
      <c r="C158" s="857"/>
      <c r="D158" s="857"/>
      <c r="E158" s="876"/>
      <c r="F158" s="436"/>
      <c r="G158" s="891" t="s">
        <v>153</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437"/>
      <c r="AL158" s="236"/>
      <c r="AM158" s="133" t="b">
        <v>0</v>
      </c>
    </row>
    <row r="159" spans="1:55" s="237" customFormat="1" ht="13.5" customHeight="1">
      <c r="A159" s="236"/>
      <c r="B159" s="877"/>
      <c r="C159" s="858"/>
      <c r="D159" s="858"/>
      <c r="E159" s="878"/>
      <c r="F159" s="432"/>
      <c r="G159" s="882" t="s">
        <v>154</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438"/>
      <c r="AL159" s="236"/>
      <c r="AM159" s="133" t="b">
        <v>0</v>
      </c>
      <c r="AN159" s="611" t="s">
        <v>2071</v>
      </c>
      <c r="AO159" s="612"/>
      <c r="AP159" s="612"/>
      <c r="AQ159" s="612"/>
      <c r="AR159" s="612"/>
      <c r="AS159" s="612"/>
      <c r="AT159" s="612"/>
      <c r="AU159" s="612"/>
      <c r="AV159" s="612"/>
      <c r="AW159" s="612"/>
      <c r="AX159" s="612"/>
      <c r="AY159" s="612"/>
      <c r="AZ159" s="612"/>
      <c r="BA159" s="612"/>
      <c r="BB159" s="612"/>
      <c r="BC159" s="613"/>
    </row>
    <row r="160" spans="1:55" s="237" customFormat="1" ht="13.5" customHeight="1" thickBot="1">
      <c r="A160" s="236"/>
      <c r="B160" s="877"/>
      <c r="C160" s="858"/>
      <c r="D160" s="858"/>
      <c r="E160" s="878"/>
      <c r="F160" s="432"/>
      <c r="G160" s="882" t="s">
        <v>155</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433"/>
      <c r="AL160" s="236"/>
      <c r="AM160" s="133" t="b">
        <v>0</v>
      </c>
      <c r="AN160" s="614"/>
      <c r="AO160" s="615"/>
      <c r="AP160" s="615"/>
      <c r="AQ160" s="615"/>
      <c r="AR160" s="615"/>
      <c r="AS160" s="615"/>
      <c r="AT160" s="615"/>
      <c r="AU160" s="615"/>
      <c r="AV160" s="615"/>
      <c r="AW160" s="615"/>
      <c r="AX160" s="615"/>
      <c r="AY160" s="615"/>
      <c r="AZ160" s="615"/>
      <c r="BA160" s="615"/>
      <c r="BB160" s="615"/>
      <c r="BC160" s="616"/>
    </row>
    <row r="161" spans="1:55" s="237" customFormat="1" ht="13.5" customHeight="1">
      <c r="A161" s="236"/>
      <c r="B161" s="866"/>
      <c r="C161" s="867"/>
      <c r="D161" s="867"/>
      <c r="E161" s="879"/>
      <c r="F161" s="439"/>
      <c r="G161" s="893" t="s">
        <v>156</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236"/>
      <c r="AM161" s="133" t="b">
        <v>0</v>
      </c>
    </row>
    <row r="162" spans="1:55" s="237" customFormat="1" ht="13.5" customHeight="1" thickBot="1">
      <c r="A162" s="236"/>
      <c r="B162" s="865" t="s">
        <v>157</v>
      </c>
      <c r="C162" s="857"/>
      <c r="D162" s="857"/>
      <c r="E162" s="876"/>
      <c r="F162" s="440"/>
      <c r="G162" s="891" t="s">
        <v>158</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438"/>
      <c r="AL162" s="236"/>
      <c r="AM162" s="133" t="b">
        <v>0</v>
      </c>
    </row>
    <row r="163" spans="1:55" s="237" customFormat="1" ht="22.5" customHeight="1">
      <c r="A163" s="236"/>
      <c r="B163" s="877"/>
      <c r="C163" s="858"/>
      <c r="D163" s="858"/>
      <c r="E163" s="878"/>
      <c r="F163" s="432"/>
      <c r="G163" s="882" t="s">
        <v>159</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433"/>
      <c r="AL163" s="236"/>
      <c r="AM163" s="133" t="b">
        <v>0</v>
      </c>
      <c r="AN163" s="611" t="s">
        <v>2071</v>
      </c>
      <c r="AO163" s="612"/>
      <c r="AP163" s="612"/>
      <c r="AQ163" s="612"/>
      <c r="AR163" s="612"/>
      <c r="AS163" s="612"/>
      <c r="AT163" s="612"/>
      <c r="AU163" s="612"/>
      <c r="AV163" s="612"/>
      <c r="AW163" s="612"/>
      <c r="AX163" s="612"/>
      <c r="AY163" s="612"/>
      <c r="AZ163" s="612"/>
      <c r="BA163" s="612"/>
      <c r="BB163" s="612"/>
      <c r="BC163" s="613"/>
    </row>
    <row r="164" spans="1:55" s="237" customFormat="1" ht="13.5" customHeight="1" thickBot="1">
      <c r="A164" s="236"/>
      <c r="B164" s="877"/>
      <c r="C164" s="858"/>
      <c r="D164" s="858"/>
      <c r="E164" s="878"/>
      <c r="F164" s="432"/>
      <c r="G164" s="882" t="s">
        <v>160</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433"/>
      <c r="AL164" s="236"/>
      <c r="AM164" s="133" t="b">
        <v>0</v>
      </c>
      <c r="AN164" s="614"/>
      <c r="AO164" s="615"/>
      <c r="AP164" s="615"/>
      <c r="AQ164" s="615"/>
      <c r="AR164" s="615"/>
      <c r="AS164" s="615"/>
      <c r="AT164" s="615"/>
      <c r="AU164" s="615"/>
      <c r="AV164" s="615"/>
      <c r="AW164" s="615"/>
      <c r="AX164" s="615"/>
      <c r="AY164" s="615"/>
      <c r="AZ164" s="615"/>
      <c r="BA164" s="615"/>
      <c r="BB164" s="615"/>
      <c r="BC164" s="616"/>
    </row>
    <row r="165" spans="1:55" s="237" customFormat="1" ht="13.5" customHeight="1">
      <c r="A165" s="236"/>
      <c r="B165" s="866"/>
      <c r="C165" s="867"/>
      <c r="D165" s="867"/>
      <c r="E165" s="879"/>
      <c r="F165" s="434"/>
      <c r="G165" s="892" t="s">
        <v>161</v>
      </c>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441"/>
      <c r="AL165" s="236"/>
      <c r="AM165" s="133" t="b">
        <v>0</v>
      </c>
    </row>
    <row r="166" spans="1:55" s="237" customFormat="1" ht="21" customHeight="1" thickBot="1">
      <c r="A166" s="236"/>
      <c r="B166" s="865" t="s">
        <v>162</v>
      </c>
      <c r="C166" s="857"/>
      <c r="D166" s="857"/>
      <c r="E166" s="876"/>
      <c r="F166" s="436"/>
      <c r="G166" s="897" t="s">
        <v>163</v>
      </c>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438"/>
      <c r="AL166" s="236"/>
      <c r="AM166" s="133" t="b">
        <v>0</v>
      </c>
    </row>
    <row r="167" spans="1:55" s="237" customFormat="1" ht="13.5" customHeight="1">
      <c r="A167" s="236"/>
      <c r="B167" s="877"/>
      <c r="C167" s="858"/>
      <c r="D167" s="858"/>
      <c r="E167" s="878"/>
      <c r="F167" s="432"/>
      <c r="G167" s="896" t="s">
        <v>164</v>
      </c>
      <c r="H167" s="896"/>
      <c r="I167" s="896"/>
      <c r="J167" s="896"/>
      <c r="K167" s="896"/>
      <c r="L167" s="896"/>
      <c r="M167" s="896"/>
      <c r="N167" s="896"/>
      <c r="O167" s="896"/>
      <c r="P167" s="896"/>
      <c r="Q167" s="896"/>
      <c r="R167" s="896"/>
      <c r="S167" s="896"/>
      <c r="T167" s="896"/>
      <c r="U167" s="896"/>
      <c r="V167" s="896"/>
      <c r="W167" s="896"/>
      <c r="X167" s="896"/>
      <c r="Y167" s="896"/>
      <c r="Z167" s="896"/>
      <c r="AA167" s="896"/>
      <c r="AB167" s="896"/>
      <c r="AC167" s="896"/>
      <c r="AD167" s="896"/>
      <c r="AE167" s="896"/>
      <c r="AF167" s="896"/>
      <c r="AG167" s="896"/>
      <c r="AH167" s="896"/>
      <c r="AI167" s="896"/>
      <c r="AJ167" s="896"/>
      <c r="AK167" s="438"/>
      <c r="AL167" s="227"/>
      <c r="AM167" s="133" t="b">
        <v>0</v>
      </c>
      <c r="AN167" s="611" t="s">
        <v>2071</v>
      </c>
      <c r="AO167" s="612"/>
      <c r="AP167" s="612"/>
      <c r="AQ167" s="612"/>
      <c r="AR167" s="612"/>
      <c r="AS167" s="612"/>
      <c r="AT167" s="612"/>
      <c r="AU167" s="612"/>
      <c r="AV167" s="612"/>
      <c r="AW167" s="612"/>
      <c r="AX167" s="612"/>
      <c r="AY167" s="612"/>
      <c r="AZ167" s="612"/>
      <c r="BA167" s="612"/>
      <c r="BB167" s="612"/>
      <c r="BC167" s="613"/>
    </row>
    <row r="168" spans="1:55" s="237" customFormat="1" ht="13.5" customHeight="1" thickBot="1">
      <c r="A168" s="236"/>
      <c r="B168" s="877"/>
      <c r="C168" s="858"/>
      <c r="D168" s="858"/>
      <c r="E168" s="878"/>
      <c r="F168" s="432"/>
      <c r="G168" s="896" t="s">
        <v>165</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442"/>
      <c r="AL168" s="236"/>
      <c r="AM168" s="133" t="b">
        <v>0</v>
      </c>
      <c r="AN168" s="614"/>
      <c r="AO168" s="615"/>
      <c r="AP168" s="615"/>
      <c r="AQ168" s="615"/>
      <c r="AR168" s="615"/>
      <c r="AS168" s="615"/>
      <c r="AT168" s="615"/>
      <c r="AU168" s="615"/>
      <c r="AV168" s="615"/>
      <c r="AW168" s="615"/>
      <c r="AX168" s="615"/>
      <c r="AY168" s="615"/>
      <c r="AZ168" s="615"/>
      <c r="BA168" s="615"/>
      <c r="BB168" s="615"/>
      <c r="BC168" s="616"/>
    </row>
    <row r="169" spans="1:55" s="237" customFormat="1" ht="13.5" customHeight="1">
      <c r="A169" s="236"/>
      <c r="B169" s="866"/>
      <c r="C169" s="867"/>
      <c r="D169" s="867"/>
      <c r="E169" s="879"/>
      <c r="F169" s="439"/>
      <c r="G169" s="892" t="s">
        <v>166</v>
      </c>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4"/>
      <c r="AL169" s="236"/>
      <c r="AM169" s="133" t="b">
        <v>0</v>
      </c>
    </row>
    <row r="170" spans="1:55" s="237" customFormat="1" ht="13.5" customHeight="1" thickBot="1">
      <c r="A170" s="236"/>
      <c r="B170" s="865" t="s">
        <v>167</v>
      </c>
      <c r="C170" s="857"/>
      <c r="D170" s="857"/>
      <c r="E170" s="876"/>
      <c r="F170" s="440"/>
      <c r="G170" s="895" t="s">
        <v>168</v>
      </c>
      <c r="H170" s="895"/>
      <c r="I170" s="895"/>
      <c r="J170" s="895"/>
      <c r="K170" s="895"/>
      <c r="L170" s="895"/>
      <c r="M170" s="895"/>
      <c r="N170" s="895"/>
      <c r="O170" s="895"/>
      <c r="P170" s="895"/>
      <c r="Q170" s="895"/>
      <c r="R170" s="895"/>
      <c r="S170" s="895"/>
      <c r="T170" s="895"/>
      <c r="U170" s="895"/>
      <c r="V170" s="895"/>
      <c r="W170" s="895"/>
      <c r="X170" s="895"/>
      <c r="Y170" s="895"/>
      <c r="Z170" s="895"/>
      <c r="AA170" s="895"/>
      <c r="AB170" s="895"/>
      <c r="AC170" s="895"/>
      <c r="AD170" s="895"/>
      <c r="AE170" s="895"/>
      <c r="AF170" s="895"/>
      <c r="AG170" s="895"/>
      <c r="AH170" s="895"/>
      <c r="AI170" s="895"/>
      <c r="AJ170" s="895"/>
      <c r="AK170" s="438"/>
      <c r="AL170" s="236"/>
      <c r="AM170" s="133" t="b">
        <v>0</v>
      </c>
    </row>
    <row r="171" spans="1:55" s="237" customFormat="1" ht="21" customHeight="1">
      <c r="A171" s="236"/>
      <c r="B171" s="877"/>
      <c r="C171" s="858"/>
      <c r="D171" s="858"/>
      <c r="E171" s="878"/>
      <c r="F171" s="432"/>
      <c r="G171" s="896" t="s">
        <v>169</v>
      </c>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433"/>
      <c r="AL171" s="236"/>
      <c r="AM171" s="133" t="b">
        <v>0</v>
      </c>
      <c r="AN171" s="611" t="s">
        <v>2071</v>
      </c>
      <c r="AO171" s="612"/>
      <c r="AP171" s="612"/>
      <c r="AQ171" s="612"/>
      <c r="AR171" s="612"/>
      <c r="AS171" s="612"/>
      <c r="AT171" s="612"/>
      <c r="AU171" s="612"/>
      <c r="AV171" s="612"/>
      <c r="AW171" s="612"/>
      <c r="AX171" s="612"/>
      <c r="AY171" s="612"/>
      <c r="AZ171" s="612"/>
      <c r="BA171" s="612"/>
      <c r="BB171" s="612"/>
      <c r="BC171" s="613"/>
    </row>
    <row r="172" spans="1:55" s="237" customFormat="1" ht="13.5" customHeight="1" thickBot="1">
      <c r="A172" s="236"/>
      <c r="B172" s="877"/>
      <c r="C172" s="858"/>
      <c r="D172" s="858"/>
      <c r="E172" s="878"/>
      <c r="F172" s="432"/>
      <c r="G172" s="896" t="s">
        <v>170</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433"/>
      <c r="AL172" s="236"/>
      <c r="AM172" s="133" t="b">
        <v>0</v>
      </c>
      <c r="AN172" s="614"/>
      <c r="AO172" s="615"/>
      <c r="AP172" s="615"/>
      <c r="AQ172" s="615"/>
      <c r="AR172" s="615"/>
      <c r="AS172" s="615"/>
      <c r="AT172" s="615"/>
      <c r="AU172" s="615"/>
      <c r="AV172" s="615"/>
      <c r="AW172" s="615"/>
      <c r="AX172" s="615"/>
      <c r="AY172" s="615"/>
      <c r="AZ172" s="615"/>
      <c r="BA172" s="615"/>
      <c r="BB172" s="615"/>
      <c r="BC172" s="616"/>
    </row>
    <row r="173" spans="1:55" s="237" customFormat="1" ht="13.5" customHeight="1">
      <c r="A173" s="236"/>
      <c r="B173" s="866"/>
      <c r="C173" s="867"/>
      <c r="D173" s="867"/>
      <c r="E173" s="879"/>
      <c r="F173" s="439"/>
      <c r="G173" s="892" t="s">
        <v>171</v>
      </c>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441"/>
      <c r="AL173" s="236"/>
      <c r="AM173" s="133" t="b">
        <v>0</v>
      </c>
    </row>
    <row r="174" spans="1:55" s="237" customFormat="1" ht="13.5" customHeight="1" thickBot="1">
      <c r="A174" s="236"/>
      <c r="B174" s="865" t="s">
        <v>172</v>
      </c>
      <c r="C174" s="857"/>
      <c r="D174" s="857"/>
      <c r="E174" s="876"/>
      <c r="F174" s="440"/>
      <c r="G174" s="895" t="s">
        <v>173</v>
      </c>
      <c r="H174" s="895"/>
      <c r="I174" s="895"/>
      <c r="J174" s="895"/>
      <c r="K174" s="895"/>
      <c r="L174" s="895"/>
      <c r="M174" s="895"/>
      <c r="N174" s="895"/>
      <c r="O174" s="895"/>
      <c r="P174" s="895"/>
      <c r="Q174" s="895"/>
      <c r="R174" s="895"/>
      <c r="S174" s="895"/>
      <c r="T174" s="895"/>
      <c r="U174" s="895"/>
      <c r="V174" s="895"/>
      <c r="W174" s="895"/>
      <c r="X174" s="895"/>
      <c r="Y174" s="895"/>
      <c r="Z174" s="895"/>
      <c r="AA174" s="895"/>
      <c r="AB174" s="895"/>
      <c r="AC174" s="895"/>
      <c r="AD174" s="895"/>
      <c r="AE174" s="895"/>
      <c r="AF174" s="895"/>
      <c r="AG174" s="895"/>
      <c r="AH174" s="895"/>
      <c r="AI174" s="895"/>
      <c r="AJ174" s="895"/>
      <c r="AK174" s="906"/>
      <c r="AL174" s="443"/>
      <c r="AM174" s="133" t="b">
        <v>0</v>
      </c>
      <c r="AN174" s="229"/>
      <c r="AO174" s="229"/>
      <c r="AP174" s="229"/>
    </row>
    <row r="175" spans="1:55" ht="13.5" customHeight="1">
      <c r="A175" s="227"/>
      <c r="B175" s="877"/>
      <c r="C175" s="858"/>
      <c r="D175" s="858"/>
      <c r="E175" s="878"/>
      <c r="F175" s="432"/>
      <c r="G175" s="896" t="s">
        <v>174</v>
      </c>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433"/>
      <c r="AL175" s="236"/>
      <c r="AM175" s="133"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27"/>
      <c r="B176" s="877"/>
      <c r="C176" s="858"/>
      <c r="D176" s="858"/>
      <c r="E176" s="878"/>
      <c r="F176" s="432"/>
      <c r="G176" s="896" t="s">
        <v>175</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433"/>
      <c r="AL176" s="236"/>
      <c r="AM176" s="133"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27"/>
      <c r="B177" s="866"/>
      <c r="C177" s="867"/>
      <c r="D177" s="867"/>
      <c r="E177" s="879"/>
      <c r="F177" s="444"/>
      <c r="G177" s="907" t="s">
        <v>176</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709" t="s">
        <v>177</v>
      </c>
      <c r="C179" s="709"/>
      <c r="D179" s="709"/>
      <c r="E179" s="709"/>
      <c r="F179" s="709"/>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709"/>
      <c r="AK179" s="709"/>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920" t="s">
        <v>180</v>
      </c>
      <c r="C181" s="921"/>
      <c r="D181" s="921"/>
      <c r="E181" s="922" t="b">
        <v>0</v>
      </c>
      <c r="F181" s="431"/>
      <c r="G181" s="908" t="s">
        <v>2163</v>
      </c>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908"/>
      <c r="AK181" s="926"/>
      <c r="AL181" s="236"/>
      <c r="AM181" s="133" t="b">
        <v>0</v>
      </c>
      <c r="AN181" s="611" t="s">
        <v>179</v>
      </c>
      <c r="AO181" s="612"/>
      <c r="AP181" s="612"/>
      <c r="AQ181" s="612"/>
      <c r="AR181" s="612"/>
      <c r="AS181" s="612"/>
      <c r="AT181" s="612"/>
      <c r="AU181" s="612"/>
      <c r="AV181" s="612"/>
      <c r="AW181" s="612"/>
      <c r="AX181" s="612"/>
      <c r="AY181" s="612"/>
      <c r="AZ181" s="612"/>
      <c r="BA181" s="612"/>
      <c r="BB181" s="612"/>
      <c r="BC181" s="613"/>
    </row>
    <row r="182" spans="1:59" s="447" customFormat="1" ht="18.75" customHeight="1" thickBot="1">
      <c r="A182" s="443"/>
      <c r="B182" s="923"/>
      <c r="C182" s="924"/>
      <c r="D182" s="924"/>
      <c r="E182" s="925" t="b">
        <v>0</v>
      </c>
      <c r="F182" s="444"/>
      <c r="G182" s="898" t="s">
        <v>2164</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227"/>
      <c r="AM182" s="133" t="b">
        <v>0</v>
      </c>
      <c r="AN182" s="614"/>
      <c r="AO182" s="615"/>
      <c r="AP182" s="615"/>
      <c r="AQ182" s="615"/>
      <c r="AR182" s="615"/>
      <c r="AS182" s="615"/>
      <c r="AT182" s="615"/>
      <c r="AU182" s="615"/>
      <c r="AV182" s="615"/>
      <c r="AW182" s="615"/>
      <c r="AX182" s="615"/>
      <c r="AY182" s="615"/>
      <c r="AZ182" s="615"/>
      <c r="BA182" s="615"/>
      <c r="BB182" s="615"/>
      <c r="BC182" s="616"/>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900" t="s">
        <v>183</v>
      </c>
      <c r="C186" s="901"/>
      <c r="D186" s="901"/>
      <c r="E186" s="901"/>
      <c r="F186" s="901"/>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2"/>
      <c r="AE186" s="903" t="s">
        <v>184</v>
      </c>
      <c r="AF186" s="904"/>
      <c r="AG186" s="904"/>
      <c r="AH186" s="904"/>
      <c r="AI186" s="904"/>
      <c r="AJ186" s="905"/>
      <c r="AK186" s="429" t="str">
        <f>IF(AND(AM187=TRUE,OR(Q20=0,AM188=TRUE),AM189=TRUE,AM190=TRUE,AM191=TRUE,AM192=TRUE),"○","×")</f>
        <v>×</v>
      </c>
      <c r="AL186" s="227"/>
      <c r="AM186" s="631" t="s">
        <v>2072</v>
      </c>
      <c r="AN186" s="717"/>
      <c r="AO186" s="717"/>
      <c r="AP186" s="717"/>
      <c r="AQ186" s="717"/>
      <c r="AR186" s="717"/>
      <c r="AS186" s="717"/>
      <c r="AT186" s="717"/>
      <c r="AU186" s="717"/>
      <c r="AV186" s="717"/>
      <c r="AW186" s="717"/>
      <c r="AX186" s="717"/>
      <c r="AY186" s="717"/>
      <c r="AZ186" s="717"/>
      <c r="BA186" s="717"/>
      <c r="BB186" s="717"/>
      <c r="BC186" s="718"/>
    </row>
    <row r="187" spans="1:59" s="237" customFormat="1" ht="26.25" customHeight="1">
      <c r="A187" s="236"/>
      <c r="B187" s="431"/>
      <c r="C187" s="908" t="s">
        <v>185</v>
      </c>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9"/>
      <c r="AE187" s="910" t="s">
        <v>187</v>
      </c>
      <c r="AF187" s="911"/>
      <c r="AG187" s="911"/>
      <c r="AH187" s="911"/>
      <c r="AI187" s="911"/>
      <c r="AJ187" s="911"/>
      <c r="AK187" s="91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913" t="s">
        <v>186</v>
      </c>
      <c r="D188" s="913"/>
      <c r="E188" s="913"/>
      <c r="F188" s="913"/>
      <c r="G188" s="913"/>
      <c r="H188" s="913"/>
      <c r="I188" s="913"/>
      <c r="J188" s="913"/>
      <c r="K188" s="913"/>
      <c r="L188" s="913"/>
      <c r="M188" s="913"/>
      <c r="N188" s="913"/>
      <c r="O188" s="913"/>
      <c r="P188" s="913"/>
      <c r="Q188" s="913"/>
      <c r="R188" s="913"/>
      <c r="S188" s="913"/>
      <c r="T188" s="913"/>
      <c r="U188" s="913"/>
      <c r="V188" s="913"/>
      <c r="W188" s="913"/>
      <c r="X188" s="913"/>
      <c r="Y188" s="913"/>
      <c r="Z188" s="913"/>
      <c r="AA188" s="913"/>
      <c r="AB188" s="913"/>
      <c r="AC188" s="913"/>
      <c r="AD188" s="914"/>
      <c r="AE188" s="915" t="s">
        <v>187</v>
      </c>
      <c r="AF188" s="916"/>
      <c r="AG188" s="916"/>
      <c r="AH188" s="916"/>
      <c r="AI188" s="916"/>
      <c r="AJ188" s="916"/>
      <c r="AK188" s="917"/>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918" t="s">
        <v>188</v>
      </c>
      <c r="D189" s="918"/>
      <c r="E189" s="918"/>
      <c r="F189" s="918"/>
      <c r="G189" s="918"/>
      <c r="H189" s="918"/>
      <c r="I189" s="918"/>
      <c r="J189" s="918"/>
      <c r="K189" s="918"/>
      <c r="L189" s="918"/>
      <c r="M189" s="918"/>
      <c r="N189" s="918"/>
      <c r="O189" s="918"/>
      <c r="P189" s="918"/>
      <c r="Q189" s="918"/>
      <c r="R189" s="918"/>
      <c r="S189" s="918"/>
      <c r="T189" s="918"/>
      <c r="U189" s="918"/>
      <c r="V189" s="918"/>
      <c r="W189" s="918"/>
      <c r="X189" s="918"/>
      <c r="Y189" s="918"/>
      <c r="Z189" s="918"/>
      <c r="AA189" s="918"/>
      <c r="AB189" s="918"/>
      <c r="AC189" s="918"/>
      <c r="AD189" s="919"/>
      <c r="AE189" s="915" t="s">
        <v>189</v>
      </c>
      <c r="AF189" s="916"/>
      <c r="AG189" s="916"/>
      <c r="AH189" s="916"/>
      <c r="AI189" s="916"/>
      <c r="AJ189" s="916"/>
      <c r="AK189" s="917"/>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918" t="s">
        <v>190</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33" t="s">
        <v>191</v>
      </c>
      <c r="AF190" s="934"/>
      <c r="AG190" s="934"/>
      <c r="AH190" s="934"/>
      <c r="AI190" s="934"/>
      <c r="AJ190" s="934"/>
      <c r="AK190" s="935"/>
      <c r="AL190" s="227"/>
      <c r="AM190" s="133" t="b">
        <v>0</v>
      </c>
    </row>
    <row r="191" spans="1:59" s="237" customFormat="1" ht="23.25" customHeight="1">
      <c r="A191" s="236"/>
      <c r="B191" s="440"/>
      <c r="C191" s="918" t="s">
        <v>192</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15" t="s">
        <v>193</v>
      </c>
      <c r="AF191" s="916"/>
      <c r="AG191" s="916"/>
      <c r="AH191" s="916"/>
      <c r="AI191" s="916"/>
      <c r="AJ191" s="916"/>
      <c r="AK191" s="917"/>
      <c r="AL191" s="227"/>
      <c r="AM191" s="133" t="b">
        <v>0</v>
      </c>
      <c r="AN191" s="454"/>
      <c r="AO191" s="454"/>
      <c r="AP191" s="454"/>
    </row>
    <row r="192" spans="1:59" s="237" customFormat="1" ht="13.5" customHeight="1" thickBot="1">
      <c r="A192" s="236"/>
      <c r="B192" s="444"/>
      <c r="C192" s="936" t="s">
        <v>194</v>
      </c>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7"/>
      <c r="AE192" s="938" t="s">
        <v>195</v>
      </c>
      <c r="AF192" s="939"/>
      <c r="AG192" s="939"/>
      <c r="AH192" s="939"/>
      <c r="AI192" s="939"/>
      <c r="AJ192" s="939"/>
      <c r="AK192" s="940"/>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927" t="s">
        <v>2165</v>
      </c>
      <c r="D195" s="927"/>
      <c r="E195" s="927"/>
      <c r="F195" s="927"/>
      <c r="G195" s="927"/>
      <c r="H195" s="927"/>
      <c r="I195" s="927"/>
      <c r="J195" s="927"/>
      <c r="K195" s="927"/>
      <c r="L195" s="927"/>
      <c r="M195" s="927"/>
      <c r="N195" s="927"/>
      <c r="O195" s="927"/>
      <c r="P195" s="927"/>
      <c r="Q195" s="927"/>
      <c r="R195" s="927"/>
      <c r="S195" s="927"/>
      <c r="T195" s="927"/>
      <c r="U195" s="927"/>
      <c r="V195" s="927"/>
      <c r="W195" s="927"/>
      <c r="X195" s="927"/>
      <c r="Y195" s="927"/>
      <c r="Z195" s="927"/>
      <c r="AA195" s="927"/>
      <c r="AB195" s="927"/>
      <c r="AC195" s="927"/>
      <c r="AD195" s="927"/>
      <c r="AE195" s="927"/>
      <c r="AF195" s="927"/>
      <c r="AG195" s="927"/>
      <c r="AH195" s="927"/>
      <c r="AI195" s="927"/>
      <c r="AJ195" s="927"/>
      <c r="AK195" s="927"/>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928" t="s">
        <v>198</v>
      </c>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929"/>
      <c r="F200" s="930"/>
      <c r="G200" s="465" t="s">
        <v>75</v>
      </c>
      <c r="H200" s="929"/>
      <c r="I200" s="930"/>
      <c r="J200" s="465" t="s">
        <v>200</v>
      </c>
      <c r="K200" s="929"/>
      <c r="L200" s="930"/>
      <c r="M200" s="465" t="s">
        <v>201</v>
      </c>
      <c r="N200" s="453"/>
      <c r="O200" s="931" t="s">
        <v>20</v>
      </c>
      <c r="P200" s="931"/>
      <c r="Q200" s="931"/>
      <c r="R200" s="932" t="str">
        <f>IF(H7="","",H7)</f>
        <v/>
      </c>
      <c r="S200" s="932"/>
      <c r="T200" s="932"/>
      <c r="U200" s="932"/>
      <c r="V200" s="932"/>
      <c r="W200" s="932"/>
      <c r="X200" s="932"/>
      <c r="Y200" s="932"/>
      <c r="Z200" s="932"/>
      <c r="AA200" s="932"/>
      <c r="AB200" s="932"/>
      <c r="AC200" s="932"/>
      <c r="AD200" s="932"/>
      <c r="AE200" s="932"/>
      <c r="AF200" s="932"/>
      <c r="AG200" s="932"/>
      <c r="AH200" s="932"/>
      <c r="AI200" s="932"/>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53" t="s">
        <v>202</v>
      </c>
      <c r="P201" s="953"/>
      <c r="Q201" s="953"/>
      <c r="R201" s="954" t="s">
        <v>22</v>
      </c>
      <c r="S201" s="954"/>
      <c r="T201" s="955"/>
      <c r="U201" s="955"/>
      <c r="V201" s="955"/>
      <c r="W201" s="955"/>
      <c r="X201" s="955"/>
      <c r="Y201" s="956" t="s">
        <v>23</v>
      </c>
      <c r="Z201" s="956"/>
      <c r="AA201" s="955"/>
      <c r="AB201" s="955"/>
      <c r="AC201" s="955"/>
      <c r="AD201" s="955"/>
      <c r="AE201" s="955"/>
      <c r="AF201" s="955"/>
      <c r="AG201" s="955"/>
      <c r="AH201" s="955"/>
      <c r="AI201" s="955"/>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57" t="s">
        <v>206</v>
      </c>
      <c r="C208" s="957"/>
      <c r="D208" s="957"/>
      <c r="E208" s="957"/>
      <c r="F208" s="957"/>
      <c r="G208" s="95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227"/>
    </row>
    <row r="209" spans="1:60">
      <c r="A209" s="227"/>
      <c r="B209" s="941" t="s">
        <v>207</v>
      </c>
      <c r="C209" s="944" t="s">
        <v>208</v>
      </c>
      <c r="D209" s="945"/>
      <c r="E209" s="945"/>
      <c r="F209" s="945"/>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945"/>
      <c r="AH209" s="945"/>
      <c r="AI209" s="945"/>
      <c r="AJ209" s="946"/>
      <c r="AK209" s="488" t="str">
        <f>Y20</f>
        <v/>
      </c>
      <c r="AL209" s="227"/>
    </row>
    <row r="210" spans="1:60">
      <c r="A210" s="227"/>
      <c r="B210" s="942"/>
      <c r="C210" s="947" t="s">
        <v>209</v>
      </c>
      <c r="D210" s="948"/>
      <c r="E210" s="948"/>
      <c r="F210" s="948"/>
      <c r="G210" s="948"/>
      <c r="H210" s="948"/>
      <c r="I210" s="948"/>
      <c r="J210" s="948"/>
      <c r="K210" s="948"/>
      <c r="L210" s="948"/>
      <c r="M210" s="948"/>
      <c r="N210" s="948"/>
      <c r="O210" s="948"/>
      <c r="P210" s="948"/>
      <c r="Q210" s="948"/>
      <c r="R210" s="948"/>
      <c r="S210" s="948"/>
      <c r="T210" s="948"/>
      <c r="U210" s="948"/>
      <c r="V210" s="948"/>
      <c r="W210" s="948"/>
      <c r="X210" s="948"/>
      <c r="Y210" s="948"/>
      <c r="Z210" s="948"/>
      <c r="AA210" s="948"/>
      <c r="AB210" s="948"/>
      <c r="AC210" s="948"/>
      <c r="AD210" s="948"/>
      <c r="AE210" s="948"/>
      <c r="AF210" s="948"/>
      <c r="AG210" s="948"/>
      <c r="AH210" s="948"/>
      <c r="AI210" s="948"/>
      <c r="AJ210" s="949"/>
      <c r="AK210" s="488" t="str">
        <f>Y21</f>
        <v>○</v>
      </c>
      <c r="AL210" s="227"/>
    </row>
    <row r="211" spans="1:60">
      <c r="A211" s="227"/>
      <c r="B211" s="943"/>
      <c r="C211" s="947" t="s">
        <v>210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88" t="str">
        <f>IF(Y25="○","○",IF(AA25="○","○","×"))</f>
        <v>×</v>
      </c>
      <c r="AL211" s="227"/>
    </row>
    <row r="212" spans="1:60">
      <c r="A212" s="227"/>
      <c r="B212" s="489" t="s">
        <v>211</v>
      </c>
      <c r="C212" s="947" t="s">
        <v>212</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88" t="str">
        <f>AB37</f>
        <v>×</v>
      </c>
      <c r="AL212" s="227"/>
    </row>
    <row r="213" spans="1:60">
      <c r="A213" s="227"/>
      <c r="B213" s="490" t="s">
        <v>213</v>
      </c>
      <c r="C213" s="950" t="s">
        <v>214</v>
      </c>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2"/>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57" t="s">
        <v>215</v>
      </c>
      <c r="C215" s="957"/>
      <c r="D215" s="957"/>
      <c r="E215" s="957"/>
      <c r="F215" s="957"/>
      <c r="G215" s="957"/>
      <c r="H215" s="957"/>
      <c r="I215" s="957"/>
      <c r="J215" s="957"/>
      <c r="K215" s="957"/>
      <c r="L215" s="957"/>
      <c r="M215" s="957"/>
      <c r="N215" s="957"/>
      <c r="O215" s="957"/>
      <c r="P215" s="957"/>
      <c r="Q215" s="957"/>
      <c r="R215" s="957"/>
      <c r="S215" s="957"/>
      <c r="T215" s="957"/>
      <c r="U215" s="957"/>
      <c r="V215" s="957"/>
      <c r="W215" s="957"/>
      <c r="X215" s="957"/>
      <c r="Y215" s="957"/>
      <c r="Z215" s="957"/>
      <c r="AA215" s="957"/>
      <c r="AB215" s="957"/>
      <c r="AC215" s="957"/>
      <c r="AD215" s="957"/>
      <c r="AE215" s="957"/>
      <c r="AF215" s="957"/>
      <c r="AG215" s="957"/>
      <c r="AH215" s="957"/>
      <c r="AI215" s="957"/>
      <c r="AJ215" s="957"/>
      <c r="AK215" s="957"/>
      <c r="AL215" s="227"/>
      <c r="AM215" s="229"/>
    </row>
    <row r="216" spans="1:60" s="447" customFormat="1">
      <c r="A216" s="443"/>
      <c r="B216" s="491" t="s">
        <v>207</v>
      </c>
      <c r="C216" s="972" t="s">
        <v>216</v>
      </c>
      <c r="D216" s="973"/>
      <c r="E216" s="973"/>
      <c r="F216" s="973"/>
      <c r="G216" s="973"/>
      <c r="H216" s="973"/>
      <c r="I216" s="974"/>
      <c r="J216" s="965" t="s">
        <v>217</v>
      </c>
      <c r="K216" s="965"/>
      <c r="L216" s="965"/>
      <c r="M216" s="965"/>
      <c r="N216" s="965"/>
      <c r="O216" s="965"/>
      <c r="P216" s="965"/>
      <c r="Q216" s="965"/>
      <c r="R216" s="965"/>
      <c r="S216" s="965"/>
      <c r="T216" s="965"/>
      <c r="U216" s="965"/>
      <c r="V216" s="965"/>
      <c r="W216" s="965"/>
      <c r="X216" s="965"/>
      <c r="Y216" s="965"/>
      <c r="Z216" s="965"/>
      <c r="AA216" s="965"/>
      <c r="AB216" s="965"/>
      <c r="AC216" s="965"/>
      <c r="AD216" s="965"/>
      <c r="AE216" s="965"/>
      <c r="AF216" s="965"/>
      <c r="AG216" s="965"/>
      <c r="AH216" s="965"/>
      <c r="AI216" s="965"/>
      <c r="AJ216" s="96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67" t="s">
        <v>211</v>
      </c>
      <c r="C217" s="962" t="s">
        <v>218</v>
      </c>
      <c r="D217" s="962"/>
      <c r="E217" s="962"/>
      <c r="F217" s="962"/>
      <c r="G217" s="962"/>
      <c r="H217" s="962"/>
      <c r="I217" s="962"/>
      <c r="J217" s="963" t="s">
        <v>219</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67"/>
      <c r="C218" s="962"/>
      <c r="D218" s="962"/>
      <c r="E218" s="962"/>
      <c r="F218" s="962"/>
      <c r="G218" s="962"/>
      <c r="H218" s="962"/>
      <c r="I218" s="962"/>
      <c r="J218" s="963" t="s">
        <v>220</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67"/>
      <c r="C219" s="962"/>
      <c r="D219" s="962"/>
      <c r="E219" s="962"/>
      <c r="F219" s="962"/>
      <c r="G219" s="962"/>
      <c r="H219" s="962"/>
      <c r="I219" s="962"/>
      <c r="J219" s="965" t="s">
        <v>221</v>
      </c>
      <c r="K219" s="965"/>
      <c r="L219" s="965"/>
      <c r="M219" s="965"/>
      <c r="N219" s="965"/>
      <c r="O219" s="965"/>
      <c r="P219" s="965"/>
      <c r="Q219" s="965"/>
      <c r="R219" s="965"/>
      <c r="S219" s="965"/>
      <c r="T219" s="965"/>
      <c r="U219" s="965"/>
      <c r="V219" s="965"/>
      <c r="W219" s="965"/>
      <c r="X219" s="965"/>
      <c r="Y219" s="965"/>
      <c r="Z219" s="965"/>
      <c r="AA219" s="965"/>
      <c r="AB219" s="965"/>
      <c r="AC219" s="965"/>
      <c r="AD219" s="965"/>
      <c r="AE219" s="965"/>
      <c r="AF219" s="965"/>
      <c r="AG219" s="965"/>
      <c r="AH219" s="965"/>
      <c r="AI219" s="965"/>
      <c r="AJ219" s="966"/>
      <c r="AK219" s="488" t="str">
        <f>AI82</f>
        <v/>
      </c>
      <c r="AL219" s="493"/>
      <c r="AM219" s="229"/>
    </row>
    <row r="220" spans="1:60" s="447" customFormat="1" ht="25.5" customHeight="1">
      <c r="A220" s="443"/>
      <c r="B220" s="967"/>
      <c r="C220" s="962"/>
      <c r="D220" s="962"/>
      <c r="E220" s="962"/>
      <c r="F220" s="962"/>
      <c r="G220" s="962"/>
      <c r="H220" s="962"/>
      <c r="I220" s="962"/>
      <c r="J220" s="963" t="s">
        <v>222</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88" t="str">
        <f>AI87</f>
        <v/>
      </c>
      <c r="AL220" s="493"/>
      <c r="AM220" s="229"/>
    </row>
    <row r="221" spans="1:60" s="447" customFormat="1" ht="48.75" customHeight="1">
      <c r="A221" s="443"/>
      <c r="B221" s="967" t="s">
        <v>213</v>
      </c>
      <c r="C221" s="962" t="s">
        <v>224</v>
      </c>
      <c r="D221" s="962"/>
      <c r="E221" s="962"/>
      <c r="F221" s="962"/>
      <c r="G221" s="962"/>
      <c r="H221" s="962"/>
      <c r="I221" s="962"/>
      <c r="J221" s="963" t="s">
        <v>225</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67"/>
      <c r="C222" s="962"/>
      <c r="D222" s="962"/>
      <c r="E222" s="962"/>
      <c r="F222" s="962"/>
      <c r="G222" s="962"/>
      <c r="H222" s="962"/>
      <c r="I222" s="962"/>
      <c r="J222" s="963" t="s">
        <v>226</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962" t="s">
        <v>227</v>
      </c>
      <c r="D223" s="962"/>
      <c r="E223" s="962"/>
      <c r="F223" s="962"/>
      <c r="G223" s="962"/>
      <c r="H223" s="962"/>
      <c r="I223" s="962"/>
      <c r="J223" s="963" t="s">
        <v>228</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88" t="str">
        <f>IF(AM116="","",IF(OR(S118="○",AK125="○"),"○","×"))</f>
        <v/>
      </c>
      <c r="AL223" s="227"/>
      <c r="AM223" s="229"/>
    </row>
    <row r="224" spans="1:60" s="237" customFormat="1" ht="36" customHeight="1">
      <c r="A224" s="236"/>
      <c r="B224" s="489" t="s">
        <v>2274</v>
      </c>
      <c r="C224" s="962" t="s">
        <v>229</v>
      </c>
      <c r="D224" s="962"/>
      <c r="E224" s="962"/>
      <c r="F224" s="962"/>
      <c r="G224" s="962"/>
      <c r="H224" s="962"/>
      <c r="I224" s="962"/>
      <c r="J224" s="963" t="s">
        <v>230</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88" t="str">
        <f>IF(OR(AND(AD129&lt;&gt;"×",AD131&lt;&gt;"×"),AK134="○"),"○","×")</f>
        <v>○</v>
      </c>
      <c r="AL224" s="227"/>
      <c r="AM224" s="229"/>
    </row>
    <row r="225" spans="1:60" s="237" customFormat="1">
      <c r="A225" s="236"/>
      <c r="B225" s="489" t="s">
        <v>2275</v>
      </c>
      <c r="C225" s="962" t="s">
        <v>232</v>
      </c>
      <c r="D225" s="962"/>
      <c r="E225" s="962"/>
      <c r="F225" s="962"/>
      <c r="G225" s="962"/>
      <c r="H225" s="962"/>
      <c r="I225" s="962"/>
      <c r="J225" s="965" t="s">
        <v>233</v>
      </c>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6"/>
      <c r="AK225" s="488" t="str">
        <f>IF(AND(S143="",S144=""),"",IF(AND(S143&lt;&gt;"×",S144&lt;&gt;"×"),"○","×"))</f>
        <v>○</v>
      </c>
      <c r="AL225" s="494"/>
      <c r="AM225" s="229"/>
    </row>
    <row r="226" spans="1:60" s="237" customFormat="1">
      <c r="A226" s="236"/>
      <c r="B226" s="967" t="s">
        <v>231</v>
      </c>
      <c r="C226" s="962" t="s">
        <v>234</v>
      </c>
      <c r="D226" s="962"/>
      <c r="E226" s="962"/>
      <c r="F226" s="962"/>
      <c r="G226" s="962"/>
      <c r="H226" s="962"/>
      <c r="I226" s="962"/>
      <c r="J226" s="965" t="s">
        <v>235</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68"/>
      <c r="C227" s="969"/>
      <c r="D227" s="969"/>
      <c r="E227" s="969"/>
      <c r="F227" s="969"/>
      <c r="G227" s="969"/>
      <c r="H227" s="969"/>
      <c r="I227" s="969"/>
      <c r="J227" s="970" t="s">
        <v>236</v>
      </c>
      <c r="K227" s="970"/>
      <c r="L227" s="970"/>
      <c r="M227" s="970"/>
      <c r="N227" s="970"/>
      <c r="O227" s="970"/>
      <c r="P227" s="970"/>
      <c r="Q227" s="970"/>
      <c r="R227" s="970"/>
      <c r="S227" s="970"/>
      <c r="T227" s="970"/>
      <c r="U227" s="970"/>
      <c r="V227" s="970"/>
      <c r="W227" s="970"/>
      <c r="X227" s="970"/>
      <c r="Y227" s="970"/>
      <c r="Z227" s="970"/>
      <c r="AA227" s="970"/>
      <c r="AB227" s="970"/>
      <c r="AC227" s="970"/>
      <c r="AD227" s="970"/>
      <c r="AE227" s="970"/>
      <c r="AF227" s="970"/>
      <c r="AG227" s="970"/>
      <c r="AH227" s="970"/>
      <c r="AI227" s="970"/>
      <c r="AJ227" s="971"/>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57" t="s">
        <v>237</v>
      </c>
      <c r="C229" s="957"/>
      <c r="D229" s="957"/>
      <c r="E229" s="957"/>
      <c r="F229" s="957"/>
      <c r="G229" s="957"/>
      <c r="H229" s="957"/>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57"/>
      <c r="AL229" s="227"/>
    </row>
    <row r="230" spans="1:60">
      <c r="A230" s="227"/>
      <c r="B230" s="495" t="s">
        <v>28</v>
      </c>
      <c r="C230" s="958" t="s">
        <v>238</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9"/>
      <c r="AK230" s="488" t="str">
        <f>AK186</f>
        <v>×</v>
      </c>
      <c r="AL230" s="227"/>
    </row>
    <row r="231" spans="1:60" ht="13.5" customHeight="1">
      <c r="B231" s="496" t="s">
        <v>28</v>
      </c>
      <c r="C231" s="960" t="s">
        <v>2166</v>
      </c>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0"/>
      <c r="AJ231" s="96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2333</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2334</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8"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8"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8"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8" ht="15.95" customHeight="1">
      <c r="U57" s="1012" t="s">
        <v>2118</v>
      </c>
      <c r="V57" s="1012"/>
      <c r="W57" s="1012"/>
      <c r="X57" s="1012"/>
      <c r="Y57" s="1012"/>
      <c r="Z57" s="50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8" ht="15.95" customHeight="1">
      <c r="U58" s="1021" t="s">
        <v>2119</v>
      </c>
      <c r="V58" s="1021"/>
      <c r="W58" s="1021"/>
      <c r="X58" s="1021"/>
      <c r="Y58" s="1021"/>
      <c r="Z58" s="503"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8" ht="15.95" customHeight="1">
      <c r="U59" s="1021" t="s">
        <v>2120</v>
      </c>
      <c r="V59" s="1021"/>
      <c r="W59" s="1021"/>
      <c r="X59" s="1021"/>
      <c r="Y59" s="1021"/>
      <c r="Z59" s="503"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8" ht="15.95" customHeight="1">
      <c r="U60" s="1021" t="s">
        <v>2121</v>
      </c>
      <c r="V60" s="1021"/>
      <c r="W60" s="1021"/>
      <c r="X60" s="1021"/>
      <c r="Y60" s="1021"/>
      <c r="Z60" s="503"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8" ht="15.95" customHeight="1">
      <c r="U61" s="1021" t="s">
        <v>2122</v>
      </c>
      <c r="V61" s="1021"/>
      <c r="W61" s="1021"/>
      <c r="X61" s="1021"/>
      <c r="Y61" s="1021"/>
      <c r="Z61" s="503"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8" ht="15.95" customHeight="1">
      <c r="U62" s="1021" t="s">
        <v>2123</v>
      </c>
      <c r="V62" s="1021"/>
      <c r="W62" s="1021"/>
      <c r="X62" s="1021"/>
      <c r="Y62" s="1021"/>
      <c r="Z62" s="503"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8" ht="15.95" customHeight="1">
      <c r="U63" s="1012" t="s">
        <v>2124</v>
      </c>
      <c r="V63" s="1012"/>
      <c r="W63" s="1012"/>
      <c r="X63" s="1012"/>
      <c r="Y63" s="1012"/>
      <c r="Z63" s="503"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92" t="s">
        <v>248</v>
      </c>
      <c r="B2" s="1195" t="s">
        <v>249</v>
      </c>
      <c r="C2" s="1196"/>
      <c r="D2" s="1196"/>
      <c r="E2" s="1197"/>
      <c r="F2" s="1198" t="s">
        <v>250</v>
      </c>
      <c r="G2" s="1199"/>
      <c r="H2" s="1200"/>
      <c r="I2" s="1192" t="s">
        <v>251</v>
      </c>
      <c r="J2" s="1201"/>
      <c r="K2" s="1203" t="s">
        <v>252</v>
      </c>
      <c r="L2" s="1204"/>
      <c r="M2" s="1204"/>
      <c r="N2" s="1204"/>
      <c r="O2" s="1204"/>
      <c r="P2" s="1204"/>
      <c r="Q2" s="1204"/>
      <c r="R2" s="1204"/>
      <c r="S2" s="1204"/>
      <c r="T2" s="1204"/>
      <c r="U2" s="1204"/>
      <c r="V2" s="1204"/>
      <c r="W2" s="1204"/>
      <c r="X2" s="1204"/>
      <c r="Y2" s="1204"/>
      <c r="Z2" s="1204"/>
      <c r="AA2" s="1204"/>
      <c r="AB2" s="1205"/>
      <c r="AC2" s="1189" t="s">
        <v>253</v>
      </c>
      <c r="AD2" s="6"/>
      <c r="AE2" s="1192" t="s">
        <v>248</v>
      </c>
      <c r="AF2" s="1192" t="s">
        <v>2183</v>
      </c>
      <c r="AG2" s="1212"/>
      <c r="AH2" s="1201"/>
      <c r="AJ2" s="8" t="s">
        <v>255</v>
      </c>
      <c r="AK2" s="9" t="s">
        <v>255</v>
      </c>
      <c r="AM2" s="10" t="s">
        <v>199</v>
      </c>
      <c r="AO2" s="10" t="s">
        <v>16</v>
      </c>
      <c r="AQ2" s="11" t="s">
        <v>256</v>
      </c>
      <c r="AS2" s="1217" t="s">
        <v>2061</v>
      </c>
      <c r="AT2" s="1220" t="s">
        <v>254</v>
      </c>
    </row>
    <row r="3" spans="1:46" ht="51.75" customHeight="1" thickBot="1">
      <c r="A3" s="1193"/>
      <c r="B3" s="1206" t="s">
        <v>258</v>
      </c>
      <c r="C3" s="1207"/>
      <c r="D3" s="1207"/>
      <c r="E3" s="1208"/>
      <c r="F3" s="1206" t="s">
        <v>259</v>
      </c>
      <c r="G3" s="1207"/>
      <c r="H3" s="1208"/>
      <c r="I3" s="1194"/>
      <c r="J3" s="1202"/>
      <c r="K3" s="1209" t="s">
        <v>260</v>
      </c>
      <c r="L3" s="1210"/>
      <c r="M3" s="1210"/>
      <c r="N3" s="1210"/>
      <c r="O3" s="1210"/>
      <c r="P3" s="1210"/>
      <c r="Q3" s="1210"/>
      <c r="R3" s="1210"/>
      <c r="S3" s="1210"/>
      <c r="T3" s="1210"/>
      <c r="U3" s="1210"/>
      <c r="V3" s="1210"/>
      <c r="W3" s="1210"/>
      <c r="X3" s="1210"/>
      <c r="Y3" s="1210"/>
      <c r="Z3" s="1210"/>
      <c r="AA3" s="1210"/>
      <c r="AB3" s="1211"/>
      <c r="AC3" s="1190"/>
      <c r="AD3" s="6"/>
      <c r="AE3" s="1193"/>
      <c r="AF3" s="1193"/>
      <c r="AG3" s="1213"/>
      <c r="AH3" s="1214"/>
      <c r="AJ3" s="12" t="s">
        <v>261</v>
      </c>
      <c r="AK3" s="13" t="s">
        <v>261</v>
      </c>
      <c r="AM3" s="14"/>
      <c r="AO3" s="14"/>
      <c r="AQ3" s="15" t="s">
        <v>18</v>
      </c>
      <c r="AS3" s="1218"/>
      <c r="AT3" s="1221"/>
    </row>
    <row r="4" spans="1:46" ht="41.25" customHeight="1" thickBot="1">
      <c r="A4" s="1194"/>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91"/>
      <c r="AD4" s="6"/>
      <c r="AE4" s="1194"/>
      <c r="AF4" s="1193"/>
      <c r="AG4" s="1213"/>
      <c r="AH4" s="1214"/>
      <c r="AJ4" s="12" t="s">
        <v>272</v>
      </c>
      <c r="AK4" s="13" t="s">
        <v>272</v>
      </c>
      <c r="AQ4" s="15" t="s">
        <v>268</v>
      </c>
      <c r="AS4" s="1219"/>
      <c r="AT4" s="1222"/>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215" t="s">
        <v>2193</v>
      </c>
      <c r="AF29" s="1215"/>
      <c r="AG29" s="1215"/>
      <c r="AH29" s="1215"/>
    </row>
    <row r="30" spans="1:46" ht="18.75" customHeight="1">
      <c r="K30" s="6"/>
      <c r="L30" s="6"/>
      <c r="M30" s="6"/>
      <c r="N30" s="6"/>
      <c r="O30" s="6"/>
      <c r="P30" s="6"/>
      <c r="Q30" s="6"/>
      <c r="R30" s="6"/>
      <c r="S30" s="6"/>
      <c r="T30" s="6"/>
      <c r="U30" s="6"/>
      <c r="V30" s="6"/>
      <c r="W30" s="6"/>
      <c r="X30" s="6"/>
      <c r="Y30" s="6"/>
      <c r="Z30" s="6"/>
      <c r="AA30" s="6"/>
      <c r="AB30" s="6"/>
      <c r="AC30" s="6"/>
      <c r="AD30" s="6"/>
      <c r="AE30" s="1216" t="s">
        <v>2194</v>
      </c>
      <c r="AF30" s="1216"/>
      <c r="AG30" s="1216"/>
      <c r="AH30" s="1216"/>
    </row>
    <row r="31" spans="1:46">
      <c r="K31" s="6"/>
      <c r="L31" s="6"/>
      <c r="M31" s="6"/>
      <c r="N31" s="6"/>
      <c r="O31" s="6"/>
      <c r="P31" s="6"/>
      <c r="Q31" s="6"/>
      <c r="R31" s="6"/>
      <c r="S31" s="6"/>
      <c r="T31" s="6"/>
      <c r="U31" s="6"/>
      <c r="V31" s="6"/>
      <c r="W31" s="6"/>
      <c r="X31" s="6"/>
      <c r="Y31" s="6"/>
      <c r="Z31" s="6"/>
      <c r="AA31" s="6"/>
      <c r="AB31" s="6"/>
      <c r="AC31" s="6"/>
      <c r="AD31" s="6"/>
      <c r="AE31" s="1216"/>
      <c r="AF31" s="1216"/>
      <c r="AG31" s="1216"/>
      <c r="AH31" s="121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4" t="s">
        <v>249</v>
      </c>
      <c r="C3" s="1223" t="s">
        <v>250</v>
      </c>
      <c r="D3" s="1223" t="s">
        <v>251</v>
      </c>
      <c r="E3" s="1223" t="s">
        <v>257</v>
      </c>
      <c r="F3" s="1225" t="s">
        <v>2130</v>
      </c>
      <c r="G3" s="1223" t="s">
        <v>2175</v>
      </c>
      <c r="H3" s="1223"/>
      <c r="I3" s="1223" t="s">
        <v>2176</v>
      </c>
      <c r="J3" s="1223"/>
      <c r="K3" s="1223" t="s">
        <v>2177</v>
      </c>
      <c r="L3" s="1223"/>
      <c r="M3" s="1228" t="s">
        <v>2100</v>
      </c>
      <c r="N3" s="1228" t="s">
        <v>2101</v>
      </c>
      <c r="O3" s="1228" t="s">
        <v>2102</v>
      </c>
      <c r="P3" s="1228" t="s">
        <v>2103</v>
      </c>
      <c r="Q3" s="1228" t="s">
        <v>2104</v>
      </c>
      <c r="R3" s="1228" t="s">
        <v>2105</v>
      </c>
      <c r="S3" s="1228" t="s">
        <v>2106</v>
      </c>
    </row>
    <row r="4" spans="2:19">
      <c r="B4" s="1224"/>
      <c r="C4" s="1223"/>
      <c r="D4" s="1223"/>
      <c r="E4" s="1223"/>
      <c r="F4" s="1226"/>
      <c r="G4" s="1223"/>
      <c r="H4" s="1223"/>
      <c r="I4" s="1223"/>
      <c r="J4" s="1223"/>
      <c r="K4" s="1223"/>
      <c r="L4" s="1223"/>
      <c r="M4" s="1228"/>
      <c r="N4" s="1228"/>
      <c r="O4" s="1228"/>
      <c r="P4" s="1228"/>
      <c r="Q4" s="1228"/>
      <c r="R4" s="1228"/>
      <c r="S4" s="1228"/>
    </row>
    <row r="5" spans="2:19">
      <c r="B5" s="1224"/>
      <c r="C5" s="1223"/>
      <c r="D5" s="1223"/>
      <c r="E5" s="1223"/>
      <c r="F5" s="1227"/>
      <c r="G5" s="1223"/>
      <c r="H5" s="1223"/>
      <c r="I5" s="1223"/>
      <c r="J5" s="1223"/>
      <c r="K5" s="1223"/>
      <c r="L5" s="1223"/>
      <c r="M5" s="1228"/>
      <c r="N5" s="1228"/>
      <c r="O5" s="1228"/>
      <c r="P5" s="1228"/>
      <c r="Q5" s="1228"/>
      <c r="R5" s="1228"/>
      <c r="S5" s="1228"/>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2.5">
      <c r="B25" s="67"/>
      <c r="C25" s="67"/>
      <c r="D25" s="67"/>
      <c r="E25" s="67"/>
      <c r="F25" s="67"/>
      <c r="G25" s="67"/>
      <c r="H25" s="66"/>
      <c r="L25" s="72">
        <v>1</v>
      </c>
      <c r="M25" s="67"/>
      <c r="N25" s="67"/>
      <c r="O25" s="67"/>
      <c r="P25" s="67"/>
      <c r="Q25" s="77" t="s">
        <v>2107</v>
      </c>
      <c r="R25" s="77" t="s">
        <v>2108</v>
      </c>
      <c r="S25" s="77" t="s">
        <v>2107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2345</v>
      </c>
      <c r="G1" s="509"/>
      <c r="H1" s="509"/>
      <c r="I1" s="509"/>
      <c r="J1" s="509"/>
      <c r="K1" s="509"/>
    </row>
    <row r="2" spans="1:14" ht="14.25"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4.25"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2205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174" t="s">
        <v>2197</v>
      </c>
      <c r="F15" s="118">
        <v>4</v>
      </c>
      <c r="G15" s="174" t="s">
        <v>2198</v>
      </c>
      <c r="H15" s="1123" t="s">
        <v>2199</v>
      </c>
      <c r="I15" s="1123"/>
      <c r="J15" s="1136"/>
      <c r="K15" s="118">
        <v>7</v>
      </c>
      <c r="L15" s="174" t="s">
        <v>2197</v>
      </c>
      <c r="M15" s="118">
        <v>3</v>
      </c>
      <c r="N15" s="174" t="s">
        <v>2198</v>
      </c>
      <c r="O15" s="174" t="s">
        <v>2200</v>
      </c>
      <c r="P15" s="175">
        <f>(K15*12+M15)-(D15*12+F15)+1</f>
        <v>12</v>
      </c>
      <c r="Q15" s="1123" t="s">
        <v>2201</v>
      </c>
      <c r="R15" s="1123"/>
      <c r="S15" s="176" t="s">
        <v>70</v>
      </c>
      <c r="U15" s="173"/>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67"/>
      <c r="C25" s="1168"/>
      <c r="D25" s="1168"/>
      <c r="E25" s="1168"/>
      <c r="F25" s="1169"/>
      <c r="G25" s="1051"/>
      <c r="H25" s="1052"/>
      <c r="I25" s="1052"/>
      <c r="J25" s="1052"/>
      <c r="K25" s="1052"/>
      <c r="L25" s="1052"/>
      <c r="M25" s="1052"/>
      <c r="N25" s="1052"/>
      <c r="O25" s="1052"/>
      <c r="P25" s="1052"/>
      <c r="Q25" s="1052"/>
      <c r="R25" s="1052"/>
      <c r="S25" s="1052"/>
      <c r="T25" s="1072"/>
      <c r="U25" s="189"/>
      <c r="V25" s="190"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190"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22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223"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223"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223"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223"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223"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223"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2327</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2326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2335</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504">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t="s">
        <v>2185</v>
      </c>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6"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6"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2328</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2329</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2330</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4"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4"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J57" s="222"/>
      <c r="BL57" s="222"/>
      <c r="BM57" s="222"/>
      <c r="BN57" s="222"/>
      <c r="BO57" s="222"/>
      <c r="BP57" s="222"/>
      <c r="BQ57" s="222"/>
      <c r="BR57" s="222"/>
      <c r="BS57" s="222"/>
      <c r="BT57" s="222"/>
      <c r="BU57" s="222"/>
      <c r="BV57" s="222"/>
      <c r="BW57" s="222"/>
      <c r="BX57" s="222"/>
      <c r="BY57" s="222"/>
      <c r="BZ57" s="222"/>
      <c r="CB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J58" s="222"/>
      <c r="BL58" s="222"/>
      <c r="BM58" s="222"/>
      <c r="BN58" s="222"/>
      <c r="BO58" s="222"/>
      <c r="BP58" s="222"/>
      <c r="BQ58" s="222"/>
      <c r="BR58" s="222"/>
      <c r="BS58" s="222"/>
      <c r="BT58" s="222"/>
      <c r="BU58" s="222"/>
      <c r="BV58" s="222"/>
      <c r="BW58" s="222"/>
      <c r="BX58" s="222"/>
      <c r="BY58" s="222"/>
      <c r="BZ58" s="222"/>
      <c r="CB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J59" s="222"/>
      <c r="BL59" s="222"/>
      <c r="BM59" s="222"/>
      <c r="BN59" s="222"/>
      <c r="BO59" s="222"/>
      <c r="BP59" s="222"/>
      <c r="BQ59" s="222"/>
      <c r="BR59" s="222"/>
      <c r="BS59" s="222"/>
      <c r="BT59" s="222"/>
      <c r="BU59" s="222"/>
      <c r="BV59" s="222"/>
      <c r="BW59" s="222"/>
      <c r="BX59" s="222"/>
      <c r="BY59" s="222"/>
      <c r="BZ59" s="222"/>
      <c r="CB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J60" s="222"/>
      <c r="BL60" s="222"/>
      <c r="BM60" s="222"/>
      <c r="BN60" s="222"/>
      <c r="BO60" s="222"/>
      <c r="BP60" s="222"/>
      <c r="BQ60" s="222"/>
      <c r="BR60" s="222"/>
      <c r="BS60" s="222"/>
      <c r="BT60" s="222"/>
      <c r="BU60" s="222"/>
      <c r="BV60" s="222"/>
      <c r="BW60" s="222"/>
      <c r="BX60" s="222"/>
      <c r="BY60" s="222"/>
      <c r="BZ60" s="222"/>
      <c r="CB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J61" s="222"/>
      <c r="BL61" s="222"/>
      <c r="BM61" s="222"/>
      <c r="BN61" s="222"/>
      <c r="BO61" s="222"/>
      <c r="BP61" s="222"/>
      <c r="BQ61" s="222"/>
      <c r="BR61" s="222"/>
      <c r="BS61" s="222"/>
      <c r="BT61" s="222"/>
      <c r="BU61" s="222"/>
      <c r="BV61" s="222"/>
      <c r="BW61" s="222"/>
      <c r="BX61" s="222"/>
      <c r="BY61" s="222"/>
      <c r="BZ61" s="222"/>
      <c r="CB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J62" s="222"/>
      <c r="BL62" s="222"/>
      <c r="BM62" s="222"/>
      <c r="BN62" s="222"/>
      <c r="BO62" s="222"/>
      <c r="BP62" s="222"/>
      <c r="BQ62" s="222"/>
      <c r="BR62" s="222"/>
      <c r="BS62" s="222"/>
      <c r="BT62" s="222"/>
      <c r="BU62" s="222"/>
      <c r="BV62" s="222"/>
      <c r="BW62" s="222"/>
      <c r="BX62" s="222"/>
      <c r="BY62" s="222"/>
      <c r="BZ62" s="222"/>
      <c r="CB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2331</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2332</v>
      </c>
      <c r="O1" s="1065"/>
      <c r="P1" s="1065"/>
      <c r="Q1" s="1065"/>
      <c r="R1" s="1065"/>
      <c r="S1" s="1065"/>
      <c r="T1" s="1065"/>
      <c r="U1" s="1065"/>
      <c r="V1" s="1065"/>
      <c r="W1" s="1065"/>
      <c r="X1" s="1065"/>
      <c r="Y1" s="1065"/>
      <c r="Z1" s="1065"/>
      <c r="AA1" s="1065"/>
      <c r="AB1" s="1065"/>
      <c r="AC1" s="1065"/>
      <c r="AD1" s="1065"/>
      <c r="AE1" s="1065"/>
      <c r="AF1" s="1183" t="s">
        <v>25</v>
      </c>
      <c r="AG1" s="1183"/>
      <c r="AH1" s="1183"/>
      <c r="AI1" s="1184" t="str">
        <f>IF(G5="","",G5)</f>
        <v/>
      </c>
      <c r="AJ1" s="1184"/>
      <c r="AK1" s="1184"/>
      <c r="AL1" s="1184"/>
      <c r="AM1" s="1184"/>
      <c r="AN1" s="1184"/>
      <c r="AO1" s="1184"/>
      <c r="AP1" s="1184"/>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5" t="str">
        <f>IF(AI1&lt;&gt;"",1,"")</f>
        <v/>
      </c>
      <c r="CJ2" s="118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7" t="str">
        <f>IF(AND(L9="ベア加算",Q49="ベア加算"),1,"")</f>
        <v/>
      </c>
      <c r="CJ3" s="1188"/>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090"/>
      <c r="C5" s="1090"/>
      <c r="D5" s="1090"/>
      <c r="E5" s="1090"/>
      <c r="F5" s="1090"/>
      <c r="G5" s="1091"/>
      <c r="H5" s="1091"/>
      <c r="I5" s="1091"/>
      <c r="J5" s="1092"/>
      <c r="K5" s="1092"/>
      <c r="L5" s="1092"/>
      <c r="M5" s="1093"/>
      <c r="N5" s="1093"/>
      <c r="O5" s="1093"/>
      <c r="P5" s="1094" t="str">
        <f>IF(Y5="","",IFERROR(INDEX(【参考】数式用3!$G$3:$I$451,MATCH(M5,【参考】数式用3!$F$3:$F$451,0),MATCH(VLOOKUP(Y5,【参考】数式用3!$J$2:$K$26,2,FALSE),【参考】数式用3!$G$2:$I$2,0)),10))</f>
        <v/>
      </c>
      <c r="Q5" s="1095"/>
      <c r="R5" s="1095"/>
      <c r="S5" s="1096"/>
      <c r="T5" s="1097"/>
      <c r="U5" s="1097"/>
      <c r="V5" s="1097"/>
      <c r="W5" s="1097"/>
      <c r="X5" s="1098"/>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6" t="s">
        <v>2292</v>
      </c>
      <c r="CF7" s="1176"/>
      <c r="CG7" s="1176"/>
      <c r="CH7" s="1176"/>
      <c r="CI7" s="986" t="str">
        <f>IF(AND(AH62=1,AD41=""),1,"")</f>
        <v/>
      </c>
      <c r="CJ7" s="987"/>
    </row>
    <row r="8" spans="1:88" ht="17.25" customHeight="1" thickBot="1">
      <c r="B8" s="1101" t="s">
        <v>2242</v>
      </c>
      <c r="C8" s="1102"/>
      <c r="D8" s="1102"/>
      <c r="E8" s="1102"/>
      <c r="F8" s="1102"/>
      <c r="G8" s="1102"/>
      <c r="H8" s="1102"/>
      <c r="I8" s="1102"/>
      <c r="J8" s="1102"/>
      <c r="K8" s="1102"/>
      <c r="L8" s="1102"/>
      <c r="M8" s="1102"/>
      <c r="N8" s="1102"/>
      <c r="O8" s="1102"/>
      <c r="P8" s="1102"/>
      <c r="Q8" s="1102"/>
      <c r="R8" s="1102"/>
      <c r="S8" s="1103"/>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70" t="str">
        <f>IF(L9="ベア加算","",IF(OR(V8="新加算Ⅰ",V8="新加算Ⅱ",V8="新加算Ⅲ",V8="新加算Ⅳ"),"○",""))</f>
        <v/>
      </c>
      <c r="AU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70"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70" t="str">
        <f>IF(OR(V8="新加算Ⅰ",V8="新加算Ⅱ",V8="新加算Ⅲ",V8="新加算Ⅴ(１)",V8="新加算Ⅴ(３)",V8="新加算Ⅴ(８)"),"○","")</f>
        <v/>
      </c>
      <c r="AX8" s="1170" t="str">
        <f>IF(OR(V8="新加算Ⅰ",V8="新加算Ⅱ",V8="新加算Ⅴ(１)",V8="新加算Ⅴ(２)",V8="新加算Ⅴ(３)",V8="新加算Ⅴ(４)",V8="新加算Ⅴ(５)",V8="新加算Ⅴ(６)",V8="新加算Ⅴ(７)",V8="新加算Ⅴ(９)",V8="新加算Ⅴ(10)",V8="新加算Ⅴ(12)"),"○","")</f>
        <v/>
      </c>
      <c r="AY8" s="1170" t="str">
        <f>IF(OR(V8="新加算Ⅰ",V8="新加算Ⅴ(１)",V8="新加算Ⅴ(２)",V8="新加算Ⅴ(５)",V8="新加算Ⅴ(７)",V8="新加算Ⅴ(10)"),"○","")</f>
        <v/>
      </c>
      <c r="AZ8" s="1170" t="str">
        <f>IF(OR(V8="新加算Ⅰ",V8="新加算Ⅱ",V8="新加算Ⅴ(１)",V8="新加算Ⅴ(２)",V8="新加算Ⅴ(３)",V8="新加算Ⅴ(４)",V8="新加算Ⅴ(５)",V8="新加算Ⅴ(６)",V8="新加算Ⅴ(７)",V8="新加算Ⅴ(９)",V8="新加算Ⅴ(10)",V8="新加算Ⅴ(12)"),"○","")</f>
        <v/>
      </c>
      <c r="BA8" s="155"/>
      <c r="CE8" s="1176" t="s">
        <v>2292</v>
      </c>
      <c r="CF8" s="1176"/>
      <c r="CG8" s="1176"/>
      <c r="CH8" s="1176"/>
      <c r="CI8" s="986" t="str">
        <f>IF(AND(AP62=1,AL41=""),1,"")</f>
        <v/>
      </c>
      <c r="CJ8" s="987"/>
    </row>
    <row r="9" spans="1:88" ht="26.25" customHeight="1">
      <c r="B9" s="1104"/>
      <c r="C9" s="1105"/>
      <c r="D9" s="1105"/>
      <c r="E9" s="1105"/>
      <c r="F9" s="1106"/>
      <c r="G9" s="1107"/>
      <c r="H9" s="1108"/>
      <c r="I9" s="1108"/>
      <c r="J9" s="1108"/>
      <c r="K9" s="1109"/>
      <c r="L9" s="1110"/>
      <c r="M9" s="1111"/>
      <c r="N9" s="1111"/>
      <c r="O9" s="1111"/>
      <c r="P9" s="1112"/>
      <c r="Q9" s="1099" t="s">
        <v>2115</v>
      </c>
      <c r="R9" s="1100"/>
      <c r="S9" s="1100"/>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1"/>
      <c r="AU9" s="1171"/>
      <c r="AV9" s="1171"/>
      <c r="AW9" s="1171"/>
      <c r="AX9" s="1171"/>
      <c r="AY9" s="1171"/>
      <c r="AZ9" s="1171"/>
      <c r="BA9" s="155"/>
      <c r="CE9" s="995" t="s">
        <v>2292</v>
      </c>
      <c r="CF9" s="995"/>
      <c r="CG9" s="995"/>
      <c r="CH9" s="995"/>
      <c r="CI9" s="986" t="str">
        <f>IF(OR(AH62=1,AP62=1),1,"")</f>
        <v/>
      </c>
      <c r="CJ9" s="987"/>
    </row>
    <row r="10" spans="1:88" ht="11.25" customHeight="1">
      <c r="B10" s="1113" t="str">
        <f>IFERROR(VLOOKUP(Y5,【参考】数式用!$A$5:$J$27,MATCH(B9,【参考】数式用!$B$4:$J$4,0)+1,0),"")</f>
        <v/>
      </c>
      <c r="C10" s="1114"/>
      <c r="D10" s="1114"/>
      <c r="E10" s="1114"/>
      <c r="F10" s="1115"/>
      <c r="G10" s="1113" t="str">
        <f>IFERROR(VLOOKUP(Y5,【参考】数式用!$A$5:$J$27,MATCH(G9,【参考】数式用!$B$4:$J$4,0)+1,0),"")</f>
        <v/>
      </c>
      <c r="H10" s="1114"/>
      <c r="I10" s="1114"/>
      <c r="J10" s="1114"/>
      <c r="K10" s="1115"/>
      <c r="L10" s="1113" t="str">
        <f>IFERROR(VLOOKUP(Y5,【参考】数式用!$A$5:$J$27,MATCH(L9,【参考】数式用!$B$4:$J$4,0)+1,0),"")</f>
        <v/>
      </c>
      <c r="M10" s="1114"/>
      <c r="N10" s="1114"/>
      <c r="O10" s="1114"/>
      <c r="P10" s="1115"/>
      <c r="Q10" s="1119">
        <f>SUM(B10,G10,L10)</f>
        <v>0</v>
      </c>
      <c r="R10" s="1120"/>
      <c r="S10" s="1120"/>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6"/>
      <c r="C11" s="1117"/>
      <c r="D11" s="1117"/>
      <c r="E11" s="1117"/>
      <c r="F11" s="1118"/>
      <c r="G11" s="1116"/>
      <c r="H11" s="1117"/>
      <c r="I11" s="1117"/>
      <c r="J11" s="1117"/>
      <c r="K11" s="1118"/>
      <c r="L11" s="1116"/>
      <c r="M11" s="1117"/>
      <c r="N11" s="1117"/>
      <c r="O11" s="1117"/>
      <c r="P11" s="1118"/>
      <c r="Q11" s="1119"/>
      <c r="R11" s="1120"/>
      <c r="S11" s="1120"/>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70" t="str">
        <f>IF(L9="ベア加算","",IF(OR(V11="新加算Ⅰ",V11="新加算Ⅱ",V11="新加算Ⅲ",V11="新加算Ⅳ"),"○",""))</f>
        <v/>
      </c>
      <c r="AU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70"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70" t="str">
        <f>IF(OR(V11="新加算Ⅰ",V11="新加算Ⅱ",V11="新加算Ⅲ",V11="新加算Ⅴ(１)",V11="新加算Ⅴ(３)",V11="新加算Ⅴ(８)"),"○","")</f>
        <v/>
      </c>
      <c r="AX11" s="1170" t="str">
        <f>IF(OR(V11="新加算Ⅰ",V11="新加算Ⅱ",V11="新加算Ⅴ(１)",V11="新加算Ⅴ(２)",V11="新加算Ⅴ(３)",V11="新加算Ⅴ(４)",V11="新加算Ⅴ(５)",V11="新加算Ⅴ(６)",V11="新加算Ⅴ(７)",V11="新加算Ⅴ(９)",V11="新加算Ⅴ(10)",V11="新加算Ⅴ(12)"),"○","")</f>
        <v/>
      </c>
      <c r="AY11" s="1170" t="str">
        <f>IF(OR(V11="新加算Ⅰ",V11="新加算Ⅴ(１)",V11="新加算Ⅴ(２)",V11="新加算Ⅴ(５)",V11="新加算Ⅴ(７)",V11="新加算Ⅴ(10)"),"○","")</f>
        <v/>
      </c>
      <c r="AZ11" s="1170"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1"/>
      <c r="AU12" s="1171"/>
      <c r="AV12" s="1171"/>
      <c r="AW12" s="1171"/>
      <c r="AX12" s="1171"/>
      <c r="AY12" s="1171"/>
      <c r="AZ12" s="1171"/>
      <c r="BA12" s="155"/>
    </row>
    <row r="13" spans="1:88" ht="12" customHeight="1">
      <c r="A13" s="149"/>
      <c r="B13" s="1130" t="s">
        <v>2202</v>
      </c>
      <c r="C13" s="1131"/>
      <c r="D13" s="1131"/>
      <c r="E13" s="1131"/>
      <c r="F13" s="1131"/>
      <c r="G13" s="1131"/>
      <c r="H13" s="1131"/>
      <c r="I13" s="1131"/>
      <c r="J13" s="1131"/>
      <c r="K13" s="1131"/>
      <c r="L13" s="1131"/>
      <c r="M13" s="1131"/>
      <c r="N13" s="1131"/>
      <c r="O13" s="1131"/>
      <c r="P13" s="1131"/>
      <c r="Q13" s="1131"/>
      <c r="R13" s="1131"/>
      <c r="S13" s="1132"/>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3"/>
      <c r="C14" s="1134"/>
      <c r="D14" s="1134"/>
      <c r="E14" s="1134"/>
      <c r="F14" s="1134"/>
      <c r="G14" s="1134"/>
      <c r="H14" s="1134"/>
      <c r="I14" s="1134"/>
      <c r="J14" s="1134"/>
      <c r="K14" s="1134"/>
      <c r="L14" s="1134"/>
      <c r="M14" s="1134"/>
      <c r="N14" s="1134"/>
      <c r="O14" s="1134"/>
      <c r="P14" s="1134"/>
      <c r="Q14" s="1134"/>
      <c r="R14" s="1134"/>
      <c r="S14" s="1135"/>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70" t="str">
        <f>IF(L9="ベア加算","",IF(OR(V14="新加算Ⅰ",V14="新加算Ⅱ",V14="新加算Ⅲ",V14="新加算Ⅳ"),"○",""))</f>
        <v/>
      </c>
      <c r="AU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70"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70" t="str">
        <f>IF(OR(V14="新加算Ⅰ",V14="新加算Ⅱ",V14="新加算Ⅲ",V14="新加算Ⅴ(１)",V14="新加算Ⅴ(３)",V14="新加算Ⅴ(８)"),"○","")</f>
        <v/>
      </c>
      <c r="AX14" s="1170" t="str">
        <f>IF(OR(V14="新加算Ⅰ",V14="新加算Ⅱ",V14="新加算Ⅴ(１)",V14="新加算Ⅴ(２)",V14="新加算Ⅴ(３)",V14="新加算Ⅴ(４)",V14="新加算Ⅴ(５)",V14="新加算Ⅴ(６)",V14="新加算Ⅴ(７)",V14="新加算Ⅴ(９)",V14="新加算Ⅴ(10)",V14="新加算Ⅴ(12)"),"○","")</f>
        <v/>
      </c>
      <c r="AY14" s="1170" t="str">
        <f>IF(OR(V14="新加算Ⅰ",V14="新加算Ⅴ(１)",V14="新加算Ⅴ(２)",V14="新加算Ⅴ(５)",V14="新加算Ⅴ(７)",V14="新加算Ⅴ(10)"),"○","")</f>
        <v/>
      </c>
      <c r="AZ14" s="1170"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1" t="s">
        <v>2196</v>
      </c>
      <c r="C15" s="1122"/>
      <c r="D15" s="118">
        <v>6</v>
      </c>
      <c r="E15" s="501" t="s">
        <v>2197</v>
      </c>
      <c r="F15" s="118">
        <v>4</v>
      </c>
      <c r="G15" s="501" t="s">
        <v>2198</v>
      </c>
      <c r="H15" s="1123" t="s">
        <v>2199</v>
      </c>
      <c r="I15" s="1123"/>
      <c r="J15" s="1136"/>
      <c r="K15" s="118">
        <v>7</v>
      </c>
      <c r="L15" s="501" t="s">
        <v>2197</v>
      </c>
      <c r="M15" s="118">
        <v>3</v>
      </c>
      <c r="N15" s="501" t="s">
        <v>2198</v>
      </c>
      <c r="O15" s="501" t="s">
        <v>2200</v>
      </c>
      <c r="P15" s="175">
        <f>(K15*12+M15)-(D15*12+F15)+1</f>
        <v>12</v>
      </c>
      <c r="Q15" s="1123" t="s">
        <v>2201</v>
      </c>
      <c r="R15" s="1123"/>
      <c r="S15" s="176" t="s">
        <v>70</v>
      </c>
      <c r="U15" s="499"/>
      <c r="V15" s="1124" t="str">
        <f>IFERROR(VLOOKUP(Y5,【参考】数式用!$A$5:$AB$27,MATCH(V14,【参考】数式用!$B$4:$AB$4,0)+1,FALSE),"")</f>
        <v/>
      </c>
      <c r="W15" s="1125"/>
      <c r="X15" s="1125"/>
      <c r="Y15" s="1125"/>
      <c r="Z15" s="1126"/>
      <c r="AA15" s="1051"/>
      <c r="AB15" s="1052"/>
      <c r="AC15" s="1052"/>
      <c r="AD15" s="1052"/>
      <c r="AE15" s="1052"/>
      <c r="AF15" s="1052"/>
      <c r="AG15" s="1052"/>
      <c r="AH15" s="1052"/>
      <c r="AI15" s="1052"/>
      <c r="AJ15" s="1052"/>
      <c r="AK15" s="1052"/>
      <c r="AL15" s="1052"/>
      <c r="AM15" s="1052"/>
      <c r="AN15" s="1052"/>
      <c r="AO15" s="1052"/>
      <c r="AP15" s="1053"/>
      <c r="AS15" s="154"/>
      <c r="AT15" s="1172"/>
      <c r="AU15" s="1172"/>
      <c r="AV15" s="1172"/>
      <c r="AW15" s="1172"/>
      <c r="AX15" s="1172"/>
      <c r="AY15" s="1172"/>
      <c r="AZ15" s="1172"/>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7"/>
      <c r="W16" s="1128"/>
      <c r="X16" s="1128"/>
      <c r="Y16" s="1128"/>
      <c r="Z16" s="1129"/>
      <c r="AA16" s="1054"/>
      <c r="AB16" s="1055"/>
      <c r="AC16" s="1055"/>
      <c r="AD16" s="1055"/>
      <c r="AE16" s="1055"/>
      <c r="AF16" s="1055"/>
      <c r="AG16" s="1055"/>
      <c r="AH16" s="1055"/>
      <c r="AI16" s="1055"/>
      <c r="AJ16" s="1055"/>
      <c r="AK16" s="1055"/>
      <c r="AL16" s="1055"/>
      <c r="AM16" s="1055"/>
      <c r="AN16" s="1055"/>
      <c r="AO16" s="1055"/>
      <c r="AP16" s="1056"/>
      <c r="AS16" s="154"/>
      <c r="AT16" s="1171"/>
      <c r="AU16" s="1171"/>
      <c r="AV16" s="1171"/>
      <c r="AW16" s="1171"/>
      <c r="AX16" s="1171"/>
      <c r="AY16" s="1171"/>
      <c r="AZ16" s="1171"/>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8" t="s">
        <v>2126</v>
      </c>
      <c r="C18" s="1148"/>
      <c r="D18" s="1148"/>
      <c r="E18" s="1148"/>
      <c r="F18" s="1148"/>
      <c r="G18" s="1148"/>
      <c r="H18" s="1148"/>
      <c r="I18" s="1148"/>
      <c r="J18" s="1148"/>
      <c r="K18" s="1148"/>
      <c r="L18" s="1148"/>
      <c r="M18" s="1148"/>
      <c r="N18" s="1148"/>
      <c r="O18" s="1148"/>
      <c r="P18" s="1148"/>
      <c r="Q18" s="1148"/>
      <c r="R18" s="1148"/>
      <c r="S18" s="1148"/>
      <c r="AI18" s="187"/>
      <c r="AJ18" s="187"/>
      <c r="AK18" s="187"/>
      <c r="AL18" s="187"/>
      <c r="AM18" s="187"/>
      <c r="AN18" s="187"/>
      <c r="AO18" s="187"/>
      <c r="AP18" s="187"/>
      <c r="AQ18" s="187"/>
    </row>
    <row r="19" spans="2:60" ht="6" customHeight="1" thickBot="1">
      <c r="B19" s="1148"/>
      <c r="C19" s="1148"/>
      <c r="D19" s="1148"/>
      <c r="E19" s="1148"/>
      <c r="F19" s="1148"/>
      <c r="G19" s="1148"/>
      <c r="H19" s="1148"/>
      <c r="I19" s="1148"/>
      <c r="J19" s="1148"/>
      <c r="K19" s="1148"/>
      <c r="L19" s="1148"/>
      <c r="M19" s="1148"/>
      <c r="N19" s="1148"/>
      <c r="O19" s="1148"/>
      <c r="P19" s="1148"/>
      <c r="Q19" s="1148"/>
      <c r="R19" s="1148"/>
      <c r="S19" s="1148"/>
      <c r="AI19" s="187"/>
      <c r="AJ19" s="187"/>
      <c r="AK19" s="187"/>
      <c r="AL19" s="187"/>
      <c r="AM19" s="187"/>
      <c r="AN19" s="187"/>
      <c r="AO19" s="187"/>
      <c r="AP19" s="187"/>
      <c r="AQ19" s="187"/>
    </row>
    <row r="20" spans="2:60" ht="12.95" customHeight="1">
      <c r="B20" s="1149"/>
      <c r="C20" s="1149"/>
      <c r="D20" s="1149"/>
      <c r="E20" s="1149"/>
      <c r="F20" s="1149"/>
      <c r="G20" s="1149"/>
      <c r="H20" s="1149"/>
      <c r="I20" s="1149"/>
      <c r="J20" s="1149"/>
      <c r="K20" s="1149"/>
      <c r="L20" s="1149"/>
      <c r="M20" s="1149"/>
      <c r="N20" s="1149"/>
      <c r="O20" s="1149"/>
      <c r="P20" s="1149"/>
      <c r="Q20" s="1149"/>
      <c r="R20" s="1149"/>
      <c r="S20" s="1149"/>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5" t="s">
        <v>2169</v>
      </c>
      <c r="X24" s="1146"/>
      <c r="Y24" s="1146"/>
      <c r="Z24" s="1147"/>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7"/>
      <c r="C25" s="1168"/>
      <c r="D25" s="1168"/>
      <c r="E25" s="1168"/>
      <c r="F25" s="1169"/>
      <c r="G25" s="1051"/>
      <c r="H25" s="1052"/>
      <c r="I25" s="1052"/>
      <c r="J25" s="1052"/>
      <c r="K25" s="1052"/>
      <c r="L25" s="1052"/>
      <c r="M25" s="1052"/>
      <c r="N25" s="1052"/>
      <c r="O25" s="1052"/>
      <c r="P25" s="1052"/>
      <c r="Q25" s="1052"/>
      <c r="R25" s="1052"/>
      <c r="S25" s="1052"/>
      <c r="T25" s="1072"/>
      <c r="U25" s="189"/>
      <c r="V25" s="497" t="str">
        <f>IFERROR(IF(B9="処遇加算Ⅲ","✓",""),"")</f>
        <v/>
      </c>
      <c r="W25" s="1145" t="s">
        <v>19</v>
      </c>
      <c r="X25" s="1146"/>
      <c r="Y25" s="1146"/>
      <c r="Z25" s="1147"/>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5" t="s">
        <v>2170</v>
      </c>
      <c r="X26" s="1146"/>
      <c r="Y26" s="1146"/>
      <c r="Z26" s="1147"/>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5" t="s">
        <v>2169</v>
      </c>
      <c r="X28" s="1146"/>
      <c r="Y28" s="1146"/>
      <c r="Z28" s="1147"/>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7"/>
      <c r="C29" s="1168"/>
      <c r="D29" s="1168"/>
      <c r="E29" s="1168"/>
      <c r="F29" s="1169"/>
      <c r="G29" s="1052"/>
      <c r="H29" s="1052"/>
      <c r="I29" s="1052"/>
      <c r="J29" s="1052"/>
      <c r="K29" s="1052"/>
      <c r="L29" s="1052"/>
      <c r="M29" s="1052"/>
      <c r="N29" s="1052"/>
      <c r="O29" s="1052"/>
      <c r="P29" s="1052"/>
      <c r="Q29" s="1052"/>
      <c r="R29" s="1052"/>
      <c r="S29" s="1052"/>
      <c r="T29" s="1072"/>
      <c r="U29" s="189"/>
      <c r="V29" s="497" t="str">
        <f>IFERROR(IF(B9="処遇加算Ⅲ","✓",""),"")</f>
        <v/>
      </c>
      <c r="W29" s="1145" t="s">
        <v>19</v>
      </c>
      <c r="X29" s="1146"/>
      <c r="Y29" s="1146"/>
      <c r="Z29" s="1147"/>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5" t="s">
        <v>2170</v>
      </c>
      <c r="X30" s="1146"/>
      <c r="Y30" s="1146"/>
      <c r="Z30" s="1147"/>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3" t="s">
        <v>2136</v>
      </c>
      <c r="C32" s="1153"/>
      <c r="D32" s="1153"/>
      <c r="E32" s="1153"/>
      <c r="F32" s="1153"/>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3"/>
      <c r="C33" s="1153"/>
      <c r="D33" s="1153"/>
      <c r="E33" s="1153"/>
      <c r="F33" s="1153"/>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3"/>
      <c r="C34" s="1153"/>
      <c r="D34" s="1153"/>
      <c r="E34" s="1153"/>
      <c r="F34" s="1153"/>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3" t="s">
        <v>2137</v>
      </c>
      <c r="C36" s="1153"/>
      <c r="D36" s="1153"/>
      <c r="E36" s="1153"/>
      <c r="F36" s="1153"/>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3"/>
      <c r="C37" s="1153"/>
      <c r="D37" s="1153"/>
      <c r="E37" s="1153"/>
      <c r="F37" s="1153"/>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3"/>
      <c r="C38" s="1153"/>
      <c r="D38" s="1153"/>
      <c r="E38" s="1153"/>
      <c r="F38" s="1153"/>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3" t="s">
        <v>2138</v>
      </c>
      <c r="C40" s="1153"/>
      <c r="D40" s="1153"/>
      <c r="E40" s="1153"/>
      <c r="F40" s="1153"/>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3"/>
      <c r="C41" s="1153"/>
      <c r="D41" s="1153"/>
      <c r="E41" s="1153"/>
      <c r="F41" s="1153"/>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3"/>
      <c r="C42" s="1153"/>
      <c r="D42" s="1153"/>
      <c r="E42" s="1153"/>
      <c r="F42" s="1153"/>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3" t="s">
        <v>2139</v>
      </c>
      <c r="C44" s="1153"/>
      <c r="D44" s="1153"/>
      <c r="E44" s="1153"/>
      <c r="F44" s="1153"/>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3"/>
      <c r="C45" s="1153"/>
      <c r="D45" s="1153"/>
      <c r="E45" s="1153"/>
      <c r="F45" s="1153"/>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8" t="s">
        <v>2231</v>
      </c>
      <c r="C47" s="1148"/>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50"/>
      <c r="C48" s="1151"/>
      <c r="D48" s="1151"/>
      <c r="E48" s="1151"/>
      <c r="F48" s="1152"/>
      <c r="G48" s="1166" t="str">
        <f>IF(F15=4,"R6.4～R6.5",IF(F15=5,"R6.5",""))</f>
        <v>R6.4～R6.5</v>
      </c>
      <c r="H48" s="1166"/>
      <c r="I48" s="1166"/>
      <c r="J48" s="1166"/>
      <c r="K48" s="1166"/>
      <c r="L48" s="1166"/>
      <c r="M48" s="1166"/>
      <c r="N48" s="1166"/>
      <c r="O48" s="1166"/>
      <c r="P48" s="1166"/>
      <c r="Q48" s="1166"/>
      <c r="R48" s="1166"/>
      <c r="S48" s="1166"/>
      <c r="T48" s="1166"/>
      <c r="U48" s="1166"/>
      <c r="V48" s="1166"/>
      <c r="W48" s="1166"/>
      <c r="X48" s="1166"/>
      <c r="Y48" s="1166"/>
      <c r="Z48" s="1166"/>
      <c r="AA48" s="1005" t="s">
        <v>12</v>
      </c>
      <c r="AB48" s="1006"/>
      <c r="AC48" s="1166" t="str">
        <f>IF(OR(F15=4,F15=5),"R6.6","R"&amp;D15&amp;"."&amp;F15)&amp;"～R"&amp;K15&amp;"."&amp;M15</f>
        <v>R6.6～R7.3</v>
      </c>
      <c r="AD48" s="1166"/>
      <c r="AE48" s="1166"/>
      <c r="AF48" s="1166"/>
      <c r="AG48" s="1166"/>
      <c r="AH48" s="1166"/>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4" t="s">
        <v>2078</v>
      </c>
      <c r="C49" s="1155"/>
      <c r="D49" s="1155"/>
      <c r="E49" s="1155"/>
      <c r="F49" s="1156"/>
      <c r="G49" s="1139" t="str">
        <f>IFERROR(IF(AND(OR(AH58=1,AH58=2),OR(AH59=1,AH59=2),OR(AH60=1,AH60=2)),"処遇加算Ⅰ",IF(AND(OR(AH58=1,AH58=2),OR(AH59=1,AH59=2),OR(AH60=0,AH60=3)),"処遇加算Ⅱ",IF(OR(OR(AH58=1,AH58=2),OR(AH59=1,AH59=2)),"処遇加算Ⅲ",""))),"")</f>
        <v/>
      </c>
      <c r="H49" s="1140"/>
      <c r="I49" s="1140"/>
      <c r="J49" s="1140"/>
      <c r="K49" s="1165"/>
      <c r="L49" s="1139" t="str">
        <f>IFERROR(IF(G9="","",IF(AND(AH61=1,AH62=1,AH63=1),"特定加算Ⅰ",IF(AND(AH61=1,AH62=2,AH63=1),"特定加算Ⅱ",IF(OR(AH61=2,AH62=2,AH63=2),"特定加算なし","")))),"")</f>
        <v/>
      </c>
      <c r="M49" s="1140"/>
      <c r="N49" s="1140"/>
      <c r="O49" s="1140"/>
      <c r="P49" s="1141"/>
      <c r="Q49" s="1142" t="str">
        <f>IFERROR(IF(OR(L9="ベア加算",AND(L9="ベア加算なし",AH57=1)),"ベア加算",IF(AH57=2,"ベア加算なし","")),"")</f>
        <v/>
      </c>
      <c r="R49" s="1140"/>
      <c r="S49" s="1140"/>
      <c r="T49" s="1140"/>
      <c r="U49" s="1141"/>
      <c r="V49" s="1143" t="s">
        <v>10</v>
      </c>
      <c r="W49" s="1144"/>
      <c r="X49" s="1144"/>
      <c r="Y49" s="1144"/>
      <c r="Z49" s="1144"/>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4" t="s">
        <v>2079</v>
      </c>
      <c r="C50" s="1155"/>
      <c r="D50" s="1155"/>
      <c r="E50" s="1155"/>
      <c r="F50" s="1156"/>
      <c r="G50" s="1160" t="str">
        <f>IFERROR(VLOOKUP(Y5,【参考】数式用!$A$5:$J$27,MATCH(G49,【参考】数式用!$B$4:$J$4,0)+1,0),"")</f>
        <v/>
      </c>
      <c r="H50" s="1161"/>
      <c r="I50" s="1161"/>
      <c r="J50" s="1161"/>
      <c r="K50" s="1162"/>
      <c r="L50" s="1160" t="str">
        <f>IFERROR(VLOOKUP(Y5,【参考】数式用!$A$5:$J$27,MATCH(L49,【参考】数式用!$B$4:$J$4,0)+1,0),"")</f>
        <v/>
      </c>
      <c r="M50" s="1161"/>
      <c r="N50" s="1161"/>
      <c r="O50" s="1161"/>
      <c r="P50" s="1163"/>
      <c r="Q50" s="1164" t="str">
        <f>IFERROR(VLOOKUP(Y5,【参考】数式用!$A$5:$J$27,MATCH(Q49,【参考】数式用!$B$4:$J$4,0)+1,0),"")</f>
        <v/>
      </c>
      <c r="R50" s="1161"/>
      <c r="S50" s="1161"/>
      <c r="T50" s="1161"/>
      <c r="U50" s="1163"/>
      <c r="V50" s="1119">
        <f>SUM(G50,L50,Q50)</f>
        <v>0</v>
      </c>
      <c r="W50" s="1120"/>
      <c r="X50" s="1120"/>
      <c r="Y50" s="1120"/>
      <c r="Z50" s="1120"/>
      <c r="AA50" s="1057"/>
      <c r="AB50" s="1057"/>
      <c r="AC50" s="1173" t="str">
        <f>IFERROR(VLOOKUP(Y5,【参考】数式用!$A$5:$AB$27,MATCH(AC49,【参考】数式用!$B$4:$AB$4,0)+1,FALSE),"")</f>
        <v/>
      </c>
      <c r="AD50" s="1174"/>
      <c r="AE50" s="1174"/>
      <c r="AF50" s="1174"/>
      <c r="AG50" s="1174"/>
      <c r="AH50" s="1175"/>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7" t="s">
        <v>2117</v>
      </c>
      <c r="BW50" s="1178"/>
      <c r="BX50" s="1178"/>
      <c r="BY50" s="1178"/>
      <c r="BZ50" s="1178"/>
      <c r="CA50" s="1179"/>
      <c r="CD50" s="213"/>
    </row>
    <row r="51" spans="2:82" ht="17.25" customHeight="1">
      <c r="B51" s="1157" t="s">
        <v>2208</v>
      </c>
      <c r="C51" s="1158"/>
      <c r="D51" s="1158"/>
      <c r="E51" s="1158"/>
      <c r="F51" s="1159"/>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7">
        <f>IFERROR(SUM(G51,L51,Q51),"")</f>
        <v>0</v>
      </c>
      <c r="W51" s="1138"/>
      <c r="X51" s="1138"/>
      <c r="Y51" s="1138"/>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80">
        <f>IF(AND(Q49="ベア加算なし",BA48="ベア加算"),ROUNDDOWN(ROUND(AM5*VLOOKUP(Y5,【参考】数式用!$A$5:$AB$27,9,FALSE),0)*P5,0)*AD53,0)</f>
        <v>0</v>
      </c>
      <c r="BW51" s="1181"/>
      <c r="BX51" s="1181"/>
      <c r="BY51" s="1181"/>
      <c r="BZ51" s="1181"/>
      <c r="CA51" s="1182"/>
      <c r="CD51" s="213"/>
    </row>
    <row r="52" spans="2:82" ht="13.5" customHeight="1">
      <c r="B52" s="1157"/>
      <c r="C52" s="1158"/>
      <c r="D52" s="1158"/>
      <c r="E52" s="1158"/>
      <c r="F52" s="1159"/>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D57" s="222"/>
      <c r="BF57" s="222"/>
      <c r="BG57" s="222"/>
      <c r="BH57" s="222"/>
      <c r="BI57" s="222"/>
      <c r="BJ57" s="222"/>
      <c r="BK57" s="222"/>
      <c r="BL57" s="222"/>
      <c r="BM57" s="222"/>
      <c r="BN57" s="222"/>
      <c r="BO57" s="222"/>
      <c r="BP57" s="222"/>
      <c r="BQ57" s="222"/>
      <c r="BR57" s="222"/>
      <c r="BS57" s="222"/>
      <c r="BT57" s="222"/>
      <c r="BV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D58" s="222"/>
      <c r="BF58" s="222"/>
      <c r="BG58" s="222"/>
      <c r="BH58" s="222"/>
      <c r="BI58" s="222"/>
      <c r="BJ58" s="222"/>
      <c r="BK58" s="222"/>
      <c r="BL58" s="222"/>
      <c r="BM58" s="222"/>
      <c r="BN58" s="222"/>
      <c r="BO58" s="222"/>
      <c r="BP58" s="222"/>
      <c r="BQ58" s="222"/>
      <c r="BR58" s="222"/>
      <c r="BS58" s="222"/>
      <c r="BT58" s="222"/>
      <c r="BV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D59" s="222"/>
      <c r="BF59" s="222"/>
      <c r="BG59" s="222"/>
      <c r="BH59" s="222"/>
      <c r="BI59" s="222"/>
      <c r="BJ59" s="222"/>
      <c r="BK59" s="222"/>
      <c r="BL59" s="222"/>
      <c r="BM59" s="222"/>
      <c r="BN59" s="222"/>
      <c r="BO59" s="222"/>
      <c r="BP59" s="222"/>
      <c r="BQ59" s="222"/>
      <c r="BR59" s="222"/>
      <c r="BS59" s="222"/>
      <c r="BT59" s="222"/>
      <c r="BV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D60" s="222"/>
      <c r="BF60" s="222"/>
      <c r="BG60" s="222"/>
      <c r="BH60" s="222"/>
      <c r="BI60" s="222"/>
      <c r="BJ60" s="222"/>
      <c r="BK60" s="222"/>
      <c r="BL60" s="222"/>
      <c r="BM60" s="222"/>
      <c r="BN60" s="222"/>
      <c r="BO60" s="222"/>
      <c r="BP60" s="222"/>
      <c r="BQ60" s="222"/>
      <c r="BR60" s="222"/>
      <c r="BS60" s="222"/>
      <c r="BT60" s="222"/>
      <c r="BV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D61" s="222"/>
      <c r="BF61" s="222"/>
      <c r="BG61" s="222"/>
      <c r="BH61" s="222"/>
      <c r="BI61" s="222"/>
      <c r="BJ61" s="222"/>
      <c r="BK61" s="222"/>
      <c r="BL61" s="222"/>
      <c r="BM61" s="222"/>
      <c r="BN61" s="222"/>
      <c r="BO61" s="222"/>
      <c r="BP61" s="222"/>
      <c r="BQ61" s="222"/>
      <c r="BR61" s="222"/>
      <c r="BS61" s="222"/>
      <c r="BT61" s="222"/>
      <c r="BV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D62" s="222"/>
      <c r="BF62" s="222"/>
      <c r="BG62" s="222"/>
      <c r="BH62" s="222"/>
      <c r="BI62" s="222"/>
      <c r="BJ62" s="222"/>
      <c r="BK62" s="222"/>
      <c r="BL62" s="222"/>
      <c r="BM62" s="222"/>
      <c r="BN62" s="222"/>
      <c r="BO62" s="222"/>
      <c r="BP62" s="222"/>
      <c r="BQ62" s="222"/>
      <c r="BR62" s="222"/>
      <c r="BS62" s="222"/>
      <c r="BT62" s="222"/>
      <c r="BV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由芽</dc:creator>
  <cp:lastModifiedBy>栗原 由芽</cp:lastModifiedBy>
  <cp:lastPrinted>2024-03-11T13:42:51Z</cp:lastPrinted>
  <dcterms:created xsi:type="dcterms:W3CDTF">2015-06-05T18:19:34Z</dcterms:created>
  <dcterms:modified xsi:type="dcterms:W3CDTF">2024-04-09T07:36:22Z</dcterms:modified>
</cp:coreProperties>
</file>